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8"/>
  </bookViews>
  <sheets>
    <sheet name="Retirement Planner" sheetId="1" r:id="rId1"/>
  </sheets>
  <definedNames>
    <definedName name="age">#REF!</definedName>
    <definedName name="age_1">'Retirement Planner'!$B$4</definedName>
    <definedName name="ainc">#N/A</definedName>
    <definedName name="ay">#N/A</definedName>
    <definedName name="binc">#N/A</definedName>
    <definedName name="by">#N/A</definedName>
    <definedName name="cage">#N/A</definedName>
    <definedName name="cinc">#N/A</definedName>
    <definedName name="corpacc">#REF!</definedName>
    <definedName name="corpacc_1">#N/A</definedName>
    <definedName name="corpus_1">'Retirement Planner'!$B$18</definedName>
    <definedName name="currinv">#REF!</definedName>
    <definedName name="currinv_1">'Retirement Planner'!#REF!</definedName>
    <definedName name="curroi">#REF!</definedName>
    <definedName name="curroi_1">'Retirement Planner'!$B$12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expenses">'Retirement Planner'!$B$6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'Retirement Planner'!$B$13</definedName>
    <definedName name="inc_1">'Retirement Planner'!$B$15</definedName>
    <definedName name="inf_1">'Retirement Planner'!$B$7</definedName>
    <definedName name="k_1">'Retirement Planner'!$B$9</definedName>
    <definedName name="n_1">'Retirement Planner'!$B$5</definedName>
    <definedName name="ndelay">'Retirement Planner'!$B$19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'Retirement Planner'!$O$21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'Retirement Planner'!$B$10</definedName>
    <definedName name="pretaxpen">'Retirement Planner'!$B$17</definedName>
    <definedName name="retroi_1">'Retirement Planner'!$B$11</definedName>
    <definedName name="roia">#N/A</definedName>
    <definedName name="salary">#REF!</definedName>
    <definedName name="salary_1">'Retirement Planner'!$B$14</definedName>
    <definedName name="tax">#REF!</definedName>
    <definedName name="tax_1">'Retirement Planner'!$B$8</definedName>
    <definedName name="valuevx">42.314159</definedName>
    <definedName name="y_1">'Retirement Planner'!$B$3</definedName>
  </definedNames>
  <calcPr calcId="124519"/>
</workbook>
</file>

<file path=xl/calcChain.xml><?xml version="1.0" encoding="utf-8"?>
<calcChain xmlns="http://schemas.openxmlformats.org/spreadsheetml/2006/main">
  <c r="B24" i="1"/>
  <c r="F4"/>
  <c r="B8"/>
  <c r="B16"/>
  <c r="D5"/>
  <c r="I5"/>
  <c r="K5"/>
  <c r="B17" l="1"/>
  <c r="I6"/>
  <c r="C5"/>
  <c r="B18"/>
  <c r="B23" l="1"/>
  <c r="K6"/>
  <c r="C6" s="1"/>
  <c r="D6"/>
  <c r="G5"/>
  <c r="I7"/>
  <c r="E5"/>
  <c r="B19"/>
  <c r="K7" l="1"/>
  <c r="C7" s="1"/>
  <c r="G7" s="1"/>
  <c r="D7"/>
  <c r="E6"/>
  <c r="G6"/>
  <c r="I8"/>
  <c r="F5"/>
  <c r="H5"/>
  <c r="M6" l="1"/>
  <c r="K8"/>
  <c r="C8" s="1"/>
  <c r="E8" s="1"/>
  <c r="D8"/>
  <c r="I9"/>
  <c r="N9" s="1"/>
  <c r="F7"/>
  <c r="H7"/>
  <c r="F6"/>
  <c r="H6"/>
  <c r="E7"/>
  <c r="K9" l="1"/>
  <c r="C9" s="1"/>
  <c r="G9" s="1"/>
  <c r="M7"/>
  <c r="P7" s="1"/>
  <c r="O6"/>
  <c r="D9"/>
  <c r="G8"/>
  <c r="I10"/>
  <c r="L9"/>
  <c r="H9"/>
  <c r="F9"/>
  <c r="J9"/>
  <c r="M8" l="1"/>
  <c r="P8" s="1"/>
  <c r="O7"/>
  <c r="D10"/>
  <c r="N10"/>
  <c r="J10"/>
  <c r="H10"/>
  <c r="K10"/>
  <c r="C10" s="1"/>
  <c r="G10" s="1"/>
  <c r="H8"/>
  <c r="F8"/>
  <c r="I11"/>
  <c r="L10"/>
  <c r="F10"/>
  <c r="E9"/>
  <c r="E10" l="1"/>
  <c r="K11"/>
  <c r="D11"/>
  <c r="M9"/>
  <c r="P9" s="1"/>
  <c r="O8"/>
  <c r="N11"/>
  <c r="J11"/>
  <c r="H11"/>
  <c r="I12"/>
  <c r="L11"/>
  <c r="F11"/>
  <c r="C11"/>
  <c r="G11" s="1"/>
  <c r="K12" l="1"/>
  <c r="C12" s="1"/>
  <c r="G12" s="1"/>
  <c r="M10"/>
  <c r="P10" s="1"/>
  <c r="O9"/>
  <c r="N12"/>
  <c r="J12"/>
  <c r="H12"/>
  <c r="D12"/>
  <c r="E11"/>
  <c r="I13"/>
  <c r="L12"/>
  <c r="F12"/>
  <c r="N13" l="1"/>
  <c r="J13"/>
  <c r="H13"/>
  <c r="M11"/>
  <c r="P11" s="1"/>
  <c r="O10"/>
  <c r="D13"/>
  <c r="K13"/>
  <c r="C13" s="1"/>
  <c r="G13" s="1"/>
  <c r="I14"/>
  <c r="L13"/>
  <c r="F13"/>
  <c r="E12"/>
  <c r="K14" l="1"/>
  <c r="C14" s="1"/>
  <c r="N14"/>
  <c r="J14"/>
  <c r="H14"/>
  <c r="M12"/>
  <c r="P12" s="1"/>
  <c r="O11"/>
  <c r="D14"/>
  <c r="E13"/>
  <c r="I15"/>
  <c r="L14"/>
  <c r="F14"/>
  <c r="N15" l="1"/>
  <c r="J15"/>
  <c r="H15"/>
  <c r="M13"/>
  <c r="P13" s="1"/>
  <c r="O12"/>
  <c r="D15"/>
  <c r="K15"/>
  <c r="E14"/>
  <c r="G14"/>
  <c r="I16"/>
  <c r="L15"/>
  <c r="F15"/>
  <c r="C15"/>
  <c r="G15" s="1"/>
  <c r="K16" l="1"/>
  <c r="N16"/>
  <c r="J16"/>
  <c r="H16"/>
  <c r="M14"/>
  <c r="P14" s="1"/>
  <c r="O13"/>
  <c r="D16"/>
  <c r="E15"/>
  <c r="I17"/>
  <c r="L16"/>
  <c r="F16"/>
  <c r="N17" l="1"/>
  <c r="J17"/>
  <c r="H17"/>
  <c r="M15"/>
  <c r="P15" s="1"/>
  <c r="O14"/>
  <c r="D17"/>
  <c r="K17"/>
  <c r="C17" s="1"/>
  <c r="G17" s="1"/>
  <c r="C16"/>
  <c r="G16" s="1"/>
  <c r="I18"/>
  <c r="L17"/>
  <c r="F17"/>
  <c r="E16" l="1"/>
  <c r="K18"/>
  <c r="C18" s="1"/>
  <c r="G18" s="1"/>
  <c r="N18"/>
  <c r="J18"/>
  <c r="H18"/>
  <c r="O15"/>
  <c r="E17"/>
  <c r="D18"/>
  <c r="I19"/>
  <c r="L18"/>
  <c r="F18"/>
  <c r="M16" l="1"/>
  <c r="K19"/>
  <c r="N19"/>
  <c r="J19"/>
  <c r="H19"/>
  <c r="D19"/>
  <c r="E18"/>
  <c r="I20"/>
  <c r="L19"/>
  <c r="F19"/>
  <c r="C19"/>
  <c r="G19" s="1"/>
  <c r="M17" l="1"/>
  <c r="P17" s="1"/>
  <c r="P16"/>
  <c r="O16"/>
  <c r="K20"/>
  <c r="N20"/>
  <c r="J20"/>
  <c r="H20"/>
  <c r="E19"/>
  <c r="D20"/>
  <c r="I21"/>
  <c r="L20"/>
  <c r="F20"/>
  <c r="O17" l="1"/>
  <c r="M18"/>
  <c r="P18" s="1"/>
  <c r="N21"/>
  <c r="J21"/>
  <c r="H21"/>
  <c r="K21"/>
  <c r="C21" s="1"/>
  <c r="G21" s="1"/>
  <c r="C20"/>
  <c r="G20" s="1"/>
  <c r="D21"/>
  <c r="I22"/>
  <c r="L21"/>
  <c r="F21"/>
  <c r="M19" l="1"/>
  <c r="P19" s="1"/>
  <c r="O18"/>
  <c r="E20"/>
  <c r="M20" s="1"/>
  <c r="P20" s="1"/>
  <c r="K22"/>
  <c r="C22" s="1"/>
  <c r="G22" s="1"/>
  <c r="N22"/>
  <c r="J22"/>
  <c r="H22"/>
  <c r="E21"/>
  <c r="D22"/>
  <c r="I23"/>
  <c r="K23" s="1"/>
  <c r="L22"/>
  <c r="F22"/>
  <c r="O19" l="1"/>
  <c r="N23"/>
  <c r="J23"/>
  <c r="H23"/>
  <c r="M21"/>
  <c r="P21" s="1"/>
  <c r="O20"/>
  <c r="E22"/>
  <c r="D23"/>
  <c r="I24"/>
  <c r="K24" s="1"/>
  <c r="L23"/>
  <c r="F23"/>
  <c r="C23"/>
  <c r="N24" l="1"/>
  <c r="J24"/>
  <c r="H24"/>
  <c r="D24"/>
  <c r="M22"/>
  <c r="P22" s="1"/>
  <c r="O21"/>
  <c r="E23"/>
  <c r="G23"/>
  <c r="I25"/>
  <c r="L24"/>
  <c r="C24"/>
  <c r="G24" s="1"/>
  <c r="F24"/>
  <c r="N25" l="1"/>
  <c r="J25"/>
  <c r="H25"/>
  <c r="D25"/>
  <c r="M23"/>
  <c r="P23" s="1"/>
  <c r="O22"/>
  <c r="K25"/>
  <c r="C25" s="1"/>
  <c r="E24"/>
  <c r="I26"/>
  <c r="L25"/>
  <c r="F25"/>
  <c r="G25" l="1"/>
  <c r="E25"/>
  <c r="N26"/>
  <c r="J26"/>
  <c r="H26"/>
  <c r="D26"/>
  <c r="M24"/>
  <c r="P24" s="1"/>
  <c r="O23"/>
  <c r="K26"/>
  <c r="C26" s="1"/>
  <c r="G26" s="1"/>
  <c r="I27"/>
  <c r="L26"/>
  <c r="F26"/>
  <c r="N27" l="1"/>
  <c r="J27"/>
  <c r="H27"/>
  <c r="M25"/>
  <c r="P25" s="1"/>
  <c r="O24"/>
  <c r="D27"/>
  <c r="K27"/>
  <c r="C27" s="1"/>
  <c r="G27" s="1"/>
  <c r="E26"/>
  <c r="I28"/>
  <c r="L27"/>
  <c r="F27"/>
  <c r="D28" l="1"/>
  <c r="N28"/>
  <c r="J28"/>
  <c r="H28"/>
  <c r="E27"/>
  <c r="K28"/>
  <c r="C28" s="1"/>
  <c r="M26"/>
  <c r="P26" s="1"/>
  <c r="O25"/>
  <c r="I29"/>
  <c r="D29" s="1"/>
  <c r="L28"/>
  <c r="F28"/>
  <c r="M27" l="1"/>
  <c r="P27" s="1"/>
  <c r="O26"/>
  <c r="N29"/>
  <c r="J29"/>
  <c r="H29"/>
  <c r="K29"/>
  <c r="C29" s="1"/>
  <c r="G29" s="1"/>
  <c r="E28"/>
  <c r="G28"/>
  <c r="I30"/>
  <c r="L29"/>
  <c r="F29"/>
  <c r="N30" l="1"/>
  <c r="J30"/>
  <c r="H30"/>
  <c r="M28"/>
  <c r="P28" s="1"/>
  <c r="O27"/>
  <c r="K30"/>
  <c r="C30" s="1"/>
  <c r="D30"/>
  <c r="E29"/>
  <c r="I31"/>
  <c r="L30"/>
  <c r="F30"/>
  <c r="K31" l="1"/>
  <c r="N31"/>
  <c r="J31"/>
  <c r="H31"/>
  <c r="M29"/>
  <c r="P29" s="1"/>
  <c r="O28"/>
  <c r="D31"/>
  <c r="E30"/>
  <c r="G30"/>
  <c r="I32"/>
  <c r="L31"/>
  <c r="F31"/>
  <c r="C31"/>
  <c r="N32" l="1"/>
  <c r="J32"/>
  <c r="H32"/>
  <c r="M30"/>
  <c r="P30" s="1"/>
  <c r="O29"/>
  <c r="D32"/>
  <c r="K32"/>
  <c r="C32" s="1"/>
  <c r="G32" s="1"/>
  <c r="E31"/>
  <c r="G31"/>
  <c r="I33"/>
  <c r="L32"/>
  <c r="F32"/>
  <c r="K33" l="1"/>
  <c r="C33" s="1"/>
  <c r="N33"/>
  <c r="J33"/>
  <c r="H33"/>
  <c r="E32"/>
  <c r="D33"/>
  <c r="M31"/>
  <c r="P31" s="1"/>
  <c r="O30"/>
  <c r="I34"/>
  <c r="K34" s="1"/>
  <c r="L33"/>
  <c r="F33"/>
  <c r="N34" l="1"/>
  <c r="J34"/>
  <c r="H34"/>
  <c r="D34"/>
  <c r="M32"/>
  <c r="P32" s="1"/>
  <c r="O31"/>
  <c r="E33"/>
  <c r="G33"/>
  <c r="I35"/>
  <c r="L34"/>
  <c r="C34"/>
  <c r="G34" s="1"/>
  <c r="F34"/>
  <c r="N35" l="1"/>
  <c r="J35"/>
  <c r="H35"/>
  <c r="M33"/>
  <c r="P33" s="1"/>
  <c r="O32"/>
  <c r="K35"/>
  <c r="C35" s="1"/>
  <c r="D35"/>
  <c r="E34"/>
  <c r="I36"/>
  <c r="L35"/>
  <c r="F35"/>
  <c r="N36" l="1"/>
  <c r="J36"/>
  <c r="H36"/>
  <c r="M34"/>
  <c r="P34" s="1"/>
  <c r="O33"/>
  <c r="D36"/>
  <c r="K36"/>
  <c r="C36" s="1"/>
  <c r="E35"/>
  <c r="G35"/>
  <c r="I37"/>
  <c r="L36"/>
  <c r="F36"/>
  <c r="N37" l="1"/>
  <c r="J37"/>
  <c r="H37"/>
  <c r="K37"/>
  <c r="C37" s="1"/>
  <c r="M35"/>
  <c r="P35" s="1"/>
  <c r="O34"/>
  <c r="D37"/>
  <c r="E36"/>
  <c r="G36"/>
  <c r="I38"/>
  <c r="L37"/>
  <c r="F37"/>
  <c r="M36" l="1"/>
  <c r="P36" s="1"/>
  <c r="O35"/>
  <c r="D38"/>
  <c r="N38"/>
  <c r="J38"/>
  <c r="H38"/>
  <c r="K38"/>
  <c r="E37"/>
  <c r="G37"/>
  <c r="I39"/>
  <c r="L38"/>
  <c r="C38"/>
  <c r="G38" s="1"/>
  <c r="F38"/>
  <c r="N39" l="1"/>
  <c r="J39"/>
  <c r="H39"/>
  <c r="M37"/>
  <c r="P37" s="1"/>
  <c r="O36"/>
  <c r="K39"/>
  <c r="C39" s="1"/>
  <c r="G39" s="1"/>
  <c r="D39"/>
  <c r="E38"/>
  <c r="I40"/>
  <c r="L39"/>
  <c r="F39"/>
  <c r="E39" l="1"/>
  <c r="K40"/>
  <c r="C40" s="1"/>
  <c r="G40" s="1"/>
  <c r="N40"/>
  <c r="J40"/>
  <c r="H40"/>
  <c r="M38"/>
  <c r="P38" s="1"/>
  <c r="O37"/>
  <c r="D40"/>
  <c r="I41"/>
  <c r="L40"/>
  <c r="F40"/>
  <c r="E40" l="1"/>
  <c r="M39"/>
  <c r="P39" s="1"/>
  <c r="O38"/>
  <c r="N41"/>
  <c r="J41"/>
  <c r="K41"/>
  <c r="D41"/>
  <c r="G41"/>
  <c r="H41"/>
  <c r="I42"/>
  <c r="L41"/>
  <c r="F41"/>
  <c r="C41"/>
  <c r="E41" s="1"/>
  <c r="N42" l="1"/>
  <c r="J42"/>
  <c r="H42"/>
  <c r="K42"/>
  <c r="D42"/>
  <c r="G42"/>
  <c r="M40"/>
  <c r="P40" s="1"/>
  <c r="O39"/>
  <c r="I43"/>
  <c r="L42"/>
  <c r="C42"/>
  <c r="E42" s="1"/>
  <c r="F42"/>
  <c r="N43" l="1"/>
  <c r="J43"/>
  <c r="K43"/>
  <c r="D43"/>
  <c r="H43"/>
  <c r="G43"/>
  <c r="M41"/>
  <c r="P41" s="1"/>
  <c r="O40"/>
  <c r="I44"/>
  <c r="L43"/>
  <c r="F43"/>
  <c r="C43"/>
  <c r="N44" l="1"/>
  <c r="J44"/>
  <c r="H44"/>
  <c r="K44"/>
  <c r="D44"/>
  <c r="G44"/>
  <c r="M42"/>
  <c r="P42" s="1"/>
  <c r="O41"/>
  <c r="E43"/>
  <c r="I45"/>
  <c r="L44"/>
  <c r="C44"/>
  <c r="E44" s="1"/>
  <c r="F44"/>
  <c r="N45" l="1"/>
  <c r="J45"/>
  <c r="K45"/>
  <c r="D45"/>
  <c r="G45"/>
  <c r="H45"/>
  <c r="M43"/>
  <c r="P43" s="1"/>
  <c r="O42"/>
  <c r="I46"/>
  <c r="L45"/>
  <c r="F45"/>
  <c r="C45"/>
  <c r="N46" l="1"/>
  <c r="J46"/>
  <c r="H46"/>
  <c r="K46"/>
  <c r="D46"/>
  <c r="G46"/>
  <c r="M44"/>
  <c r="P44" s="1"/>
  <c r="O43"/>
  <c r="I47"/>
  <c r="L46"/>
  <c r="C46"/>
  <c r="E46" s="1"/>
  <c r="F46"/>
  <c r="E45"/>
  <c r="N47" l="1"/>
  <c r="J47"/>
  <c r="K47"/>
  <c r="D47"/>
  <c r="H47"/>
  <c r="G47"/>
  <c r="M45"/>
  <c r="P45" s="1"/>
  <c r="O44"/>
  <c r="I48"/>
  <c r="L47"/>
  <c r="F47"/>
  <c r="C47"/>
  <c r="E47" s="1"/>
  <c r="N48" l="1"/>
  <c r="J48"/>
  <c r="H48"/>
  <c r="K48"/>
  <c r="D48"/>
  <c r="G48"/>
  <c r="M46"/>
  <c r="P46" s="1"/>
  <c r="O45"/>
  <c r="I49"/>
  <c r="L48"/>
  <c r="C48"/>
  <c r="E48" s="1"/>
  <c r="F48"/>
  <c r="N49" l="1"/>
  <c r="J49"/>
  <c r="K49"/>
  <c r="D49"/>
  <c r="G49"/>
  <c r="H49"/>
  <c r="M47"/>
  <c r="P47" s="1"/>
  <c r="O46"/>
  <c r="I50"/>
  <c r="L49"/>
  <c r="F49"/>
  <c r="C49"/>
  <c r="N50" l="1"/>
  <c r="J50"/>
  <c r="H50"/>
  <c r="K50"/>
  <c r="D50"/>
  <c r="G50"/>
  <c r="M48"/>
  <c r="P48" s="1"/>
  <c r="O47"/>
  <c r="E49"/>
  <c r="I51"/>
  <c r="L50"/>
  <c r="C50"/>
  <c r="E50" s="1"/>
  <c r="F50"/>
  <c r="N51" l="1"/>
  <c r="J51"/>
  <c r="K51"/>
  <c r="D51"/>
  <c r="H51"/>
  <c r="G51"/>
  <c r="M49"/>
  <c r="P49" s="1"/>
  <c r="O48"/>
  <c r="I52"/>
  <c r="L51"/>
  <c r="F51"/>
  <c r="C51"/>
  <c r="E51" s="1"/>
  <c r="N52" l="1"/>
  <c r="J52"/>
  <c r="H52"/>
  <c r="K52"/>
  <c r="D52"/>
  <c r="G52"/>
  <c r="M50"/>
  <c r="P50" s="1"/>
  <c r="O49"/>
  <c r="I53"/>
  <c r="L52"/>
  <c r="C52"/>
  <c r="E52" s="1"/>
  <c r="F52"/>
  <c r="H53" l="1"/>
  <c r="N53"/>
  <c r="J53"/>
  <c r="K53"/>
  <c r="D53"/>
  <c r="G53"/>
  <c r="M51"/>
  <c r="P51" s="1"/>
  <c r="O50"/>
  <c r="I54"/>
  <c r="L53"/>
  <c r="F53"/>
  <c r="C53"/>
  <c r="E53" s="1"/>
  <c r="N54" l="1"/>
  <c r="J54"/>
  <c r="H54"/>
  <c r="K54"/>
  <c r="D54"/>
  <c r="G54"/>
  <c r="M52"/>
  <c r="P52" s="1"/>
  <c r="O51"/>
  <c r="I55"/>
  <c r="L54"/>
  <c r="C54"/>
  <c r="F54"/>
  <c r="E54"/>
  <c r="H55" l="1"/>
  <c r="N55"/>
  <c r="J55"/>
  <c r="K55"/>
  <c r="D55"/>
  <c r="G55"/>
  <c r="M53"/>
  <c r="P53" s="1"/>
  <c r="O52"/>
  <c r="I56"/>
  <c r="L55"/>
  <c r="F55"/>
  <c r="C55"/>
  <c r="E55" s="1"/>
  <c r="N56" l="1"/>
  <c r="J56"/>
  <c r="H56"/>
  <c r="K56"/>
  <c r="D56"/>
  <c r="G56"/>
  <c r="M54"/>
  <c r="P54" s="1"/>
  <c r="O53"/>
  <c r="I57"/>
  <c r="L56"/>
  <c r="C56"/>
  <c r="E56" s="1"/>
  <c r="F56"/>
  <c r="H57" l="1"/>
  <c r="N57"/>
  <c r="J57"/>
  <c r="K57"/>
  <c r="D57"/>
  <c r="G57"/>
  <c r="M55"/>
  <c r="P55" s="1"/>
  <c r="O54"/>
  <c r="I58"/>
  <c r="L57"/>
  <c r="F57"/>
  <c r="C57"/>
  <c r="E57" s="1"/>
  <c r="N58" l="1"/>
  <c r="J58"/>
  <c r="H58"/>
  <c r="K58"/>
  <c r="D58"/>
  <c r="G58"/>
  <c r="M56"/>
  <c r="P56" s="1"/>
  <c r="O55"/>
  <c r="I59"/>
  <c r="L58"/>
  <c r="C58"/>
  <c r="F58"/>
  <c r="H59" l="1"/>
  <c r="N59"/>
  <c r="J59"/>
  <c r="K59"/>
  <c r="D59"/>
  <c r="G59"/>
  <c r="M57"/>
  <c r="P57" s="1"/>
  <c r="O56"/>
  <c r="I60"/>
  <c r="L59"/>
  <c r="F59"/>
  <c r="C59"/>
  <c r="E59" s="1"/>
  <c r="E58"/>
  <c r="N60" l="1"/>
  <c r="J60"/>
  <c r="H60"/>
  <c r="K60"/>
  <c r="D60"/>
  <c r="G60"/>
  <c r="M58"/>
  <c r="P58" s="1"/>
  <c r="O57"/>
  <c r="I61"/>
  <c r="L60"/>
  <c r="C60"/>
  <c r="E60" s="1"/>
  <c r="F60"/>
  <c r="H61" l="1"/>
  <c r="N61"/>
  <c r="J61"/>
  <c r="K61"/>
  <c r="D61"/>
  <c r="G61"/>
  <c r="M59"/>
  <c r="P59" s="1"/>
  <c r="O58"/>
  <c r="I62"/>
  <c r="L61"/>
  <c r="F61"/>
  <c r="C61"/>
  <c r="N62" l="1"/>
  <c r="J62"/>
  <c r="H62"/>
  <c r="K62"/>
  <c r="D62"/>
  <c r="G62"/>
  <c r="M60"/>
  <c r="P60" s="1"/>
  <c r="O59"/>
  <c r="E61"/>
  <c r="I63"/>
  <c r="L62"/>
  <c r="C62"/>
  <c r="E62" s="1"/>
  <c r="F62"/>
  <c r="M61" l="1"/>
  <c r="P61" s="1"/>
  <c r="O60"/>
  <c r="H63"/>
  <c r="N63"/>
  <c r="J63"/>
  <c r="K63"/>
  <c r="D63"/>
  <c r="G63"/>
  <c r="I64"/>
  <c r="L63"/>
  <c r="F63"/>
  <c r="C63"/>
  <c r="E63" s="1"/>
  <c r="N64" l="1"/>
  <c r="J64"/>
  <c r="H64"/>
  <c r="K64"/>
  <c r="D64"/>
  <c r="G64"/>
  <c r="M62"/>
  <c r="P62" s="1"/>
  <c r="O61"/>
  <c r="I65"/>
  <c r="L64"/>
  <c r="C64"/>
  <c r="E64" s="1"/>
  <c r="F64"/>
  <c r="H65" l="1"/>
  <c r="N65"/>
  <c r="J65"/>
  <c r="K65"/>
  <c r="D65"/>
  <c r="G65"/>
  <c r="M63"/>
  <c r="P63" s="1"/>
  <c r="O62"/>
  <c r="I66"/>
  <c r="L65"/>
  <c r="F65"/>
  <c r="C65"/>
  <c r="E65" s="1"/>
  <c r="N66" l="1"/>
  <c r="J66"/>
  <c r="H66"/>
  <c r="K66"/>
  <c r="D66"/>
  <c r="G66"/>
  <c r="M64"/>
  <c r="P64" s="1"/>
  <c r="O63"/>
  <c r="I67"/>
  <c r="L66"/>
  <c r="C66"/>
  <c r="E66" s="1"/>
  <c r="F66"/>
  <c r="H67" l="1"/>
  <c r="N67"/>
  <c r="J67"/>
  <c r="K67"/>
  <c r="D67"/>
  <c r="G67"/>
  <c r="M65"/>
  <c r="P65" s="1"/>
  <c r="O64"/>
  <c r="I68"/>
  <c r="L67"/>
  <c r="F67"/>
  <c r="C67"/>
  <c r="E67" s="1"/>
  <c r="N68" l="1"/>
  <c r="J68"/>
  <c r="H68"/>
  <c r="K68"/>
  <c r="D68"/>
  <c r="G68"/>
  <c r="M66"/>
  <c r="P66" s="1"/>
  <c r="O65"/>
  <c r="I69"/>
  <c r="L68"/>
  <c r="C68"/>
  <c r="E68" s="1"/>
  <c r="F68"/>
  <c r="H69" l="1"/>
  <c r="N69"/>
  <c r="J69"/>
  <c r="K69"/>
  <c r="D69"/>
  <c r="G69"/>
  <c r="M67"/>
  <c r="P67" s="1"/>
  <c r="O66"/>
  <c r="I70"/>
  <c r="L69"/>
  <c r="F69"/>
  <c r="C69"/>
  <c r="E69" s="1"/>
  <c r="N70" l="1"/>
  <c r="J70"/>
  <c r="H70"/>
  <c r="K70"/>
  <c r="D70"/>
  <c r="G70"/>
  <c r="M68"/>
  <c r="P68" s="1"/>
  <c r="O67"/>
  <c r="I71"/>
  <c r="L70"/>
  <c r="C70"/>
  <c r="F70"/>
  <c r="H71" l="1"/>
  <c r="N71"/>
  <c r="J71"/>
  <c r="K71"/>
  <c r="D71"/>
  <c r="G71"/>
  <c r="M69"/>
  <c r="P69" s="1"/>
  <c r="O68"/>
  <c r="E70"/>
  <c r="I72"/>
  <c r="L71"/>
  <c r="F71"/>
  <c r="C71"/>
  <c r="E71" s="1"/>
  <c r="N72" l="1"/>
  <c r="J72"/>
  <c r="H72"/>
  <c r="K72"/>
  <c r="D72"/>
  <c r="G72"/>
  <c r="M70"/>
  <c r="P70" s="1"/>
  <c r="O69"/>
  <c r="I73"/>
  <c r="L72"/>
  <c r="C72"/>
  <c r="F72"/>
  <c r="H73" l="1"/>
  <c r="N73"/>
  <c r="J73"/>
  <c r="K73"/>
  <c r="D73"/>
  <c r="G73"/>
  <c r="M71"/>
  <c r="P71" s="1"/>
  <c r="O70"/>
  <c r="E72"/>
  <c r="I74"/>
  <c r="L73"/>
  <c r="F73"/>
  <c r="C73"/>
  <c r="M72" l="1"/>
  <c r="P72" s="1"/>
  <c r="O71"/>
  <c r="N74"/>
  <c r="J74"/>
  <c r="H74"/>
  <c r="K74"/>
  <c r="D74"/>
  <c r="G74"/>
  <c r="E73"/>
  <c r="I75"/>
  <c r="L74"/>
  <c r="C74"/>
  <c r="E74" s="1"/>
  <c r="F74"/>
  <c r="M73" l="1"/>
  <c r="P73" s="1"/>
  <c r="O72"/>
  <c r="H75"/>
  <c r="N75"/>
  <c r="J75"/>
  <c r="K75"/>
  <c r="D75"/>
  <c r="G75"/>
  <c r="I76"/>
  <c r="L75"/>
  <c r="F75"/>
  <c r="C75"/>
  <c r="E75" s="1"/>
  <c r="N76" l="1"/>
  <c r="J76"/>
  <c r="H76"/>
  <c r="K76"/>
  <c r="D76"/>
  <c r="G76"/>
  <c r="M74"/>
  <c r="P74" s="1"/>
  <c r="O73"/>
  <c r="I77"/>
  <c r="L76"/>
  <c r="C76"/>
  <c r="E76" s="1"/>
  <c r="F76"/>
  <c r="H77" l="1"/>
  <c r="N77"/>
  <c r="J77"/>
  <c r="K77"/>
  <c r="D77"/>
  <c r="G77"/>
  <c r="M75"/>
  <c r="P75" s="1"/>
  <c r="O74"/>
  <c r="I78"/>
  <c r="L77"/>
  <c r="F77"/>
  <c r="C77"/>
  <c r="N78" l="1"/>
  <c r="J78"/>
  <c r="H78"/>
  <c r="K78"/>
  <c r="D78"/>
  <c r="G78"/>
  <c r="M76"/>
  <c r="P76" s="1"/>
  <c r="O75"/>
  <c r="I79"/>
  <c r="L78"/>
  <c r="C78"/>
  <c r="F78"/>
  <c r="E77"/>
  <c r="H79" l="1"/>
  <c r="N79"/>
  <c r="J79"/>
  <c r="K79"/>
  <c r="D79"/>
  <c r="G79"/>
  <c r="M77"/>
  <c r="P77" s="1"/>
  <c r="O76"/>
  <c r="E78"/>
  <c r="I80"/>
  <c r="L79"/>
  <c r="F79"/>
  <c r="C79"/>
  <c r="M78" l="1"/>
  <c r="P78" s="1"/>
  <c r="O77"/>
  <c r="N80"/>
  <c r="J80"/>
  <c r="H80"/>
  <c r="K80"/>
  <c r="D80"/>
  <c r="G80"/>
  <c r="E79"/>
  <c r="I81"/>
  <c r="L80"/>
  <c r="C80"/>
  <c r="F80"/>
  <c r="H81" l="1"/>
  <c r="N81"/>
  <c r="J81"/>
  <c r="K81"/>
  <c r="D81"/>
  <c r="G81"/>
  <c r="M79"/>
  <c r="P79" s="1"/>
  <c r="O78"/>
  <c r="E80"/>
  <c r="L81"/>
  <c r="F81"/>
  <c r="C81"/>
  <c r="I82"/>
  <c r="N82" l="1"/>
  <c r="J82"/>
  <c r="H82"/>
  <c r="K82"/>
  <c r="D82"/>
  <c r="G82"/>
  <c r="M80"/>
  <c r="P80" s="1"/>
  <c r="O79"/>
  <c r="L82"/>
  <c r="C82"/>
  <c r="F82"/>
  <c r="I83"/>
  <c r="H83" l="1"/>
  <c r="N83"/>
  <c r="J83"/>
  <c r="K83"/>
  <c r="D83"/>
  <c r="G83"/>
  <c r="M81"/>
  <c r="P81" s="1"/>
  <c r="O80"/>
  <c r="L83"/>
  <c r="F83"/>
  <c r="C83"/>
  <c r="I84"/>
  <c r="N84" l="1"/>
  <c r="J84"/>
  <c r="H84"/>
  <c r="K84"/>
  <c r="D84"/>
  <c r="G84"/>
  <c r="M82"/>
  <c r="P82" s="1"/>
  <c r="O81"/>
  <c r="L84"/>
  <c r="C84"/>
  <c r="F84"/>
  <c r="I85"/>
  <c r="H85" l="1"/>
  <c r="N85"/>
  <c r="J85"/>
  <c r="K85"/>
  <c r="D85"/>
  <c r="G85"/>
  <c r="M83"/>
  <c r="P83" s="1"/>
  <c r="O82"/>
  <c r="L85"/>
  <c r="F85"/>
  <c r="C85"/>
  <c r="I86"/>
  <c r="N86" l="1"/>
  <c r="J86"/>
  <c r="H86"/>
  <c r="K86"/>
  <c r="D86"/>
  <c r="G86"/>
  <c r="M84"/>
  <c r="P84" s="1"/>
  <c r="O83"/>
  <c r="L86"/>
  <c r="C86"/>
  <c r="F86"/>
  <c r="M85" l="1"/>
  <c r="P85" s="1"/>
  <c r="O84"/>
  <c r="M86" l="1"/>
  <c r="O85"/>
  <c r="O86" l="1"/>
  <c r="P86"/>
  <c r="B27" s="1"/>
</calcChain>
</file>

<file path=xl/sharedStrings.xml><?xml version="1.0" encoding="utf-8"?>
<sst xmlns="http://schemas.openxmlformats.org/spreadsheetml/2006/main" count="67" uniqueCount="57">
  <si>
    <t>Initial monthly investment required</t>
  </si>
  <si>
    <t>Annual increase of monthly salary</t>
  </si>
  <si>
    <t>Expected inflation throughout lifetime</t>
  </si>
  <si>
    <t>Expenses</t>
  </si>
  <si>
    <t>Current Gross pre-tax Monthly Salary</t>
  </si>
  <si>
    <t>Pre-tax monthly pension needed</t>
  </si>
  <si>
    <t>Average rate of interest expected #</t>
  </si>
  <si>
    <t>Visit for other free calculators:  freefincal.wordpress.com</t>
  </si>
  <si>
    <t>Annual increase in monthly investment</t>
  </si>
  <si>
    <t>Anticipated post-retirement rate of interest</t>
  </si>
  <si>
    <t>Monthly</t>
  </si>
  <si>
    <t>Age</t>
  </si>
  <si>
    <t>Current year</t>
  </si>
  <si>
    <t>Total retirement corpus required *</t>
  </si>
  <si>
    <t>investment</t>
  </si>
  <si>
    <t>Year</t>
  </si>
  <si>
    <t>rate of interest for this amount</t>
  </si>
  <si>
    <t>Age at the end of current year</t>
  </si>
  <si>
    <t>Monthly expenses in 1st year of retirement</t>
  </si>
  <si>
    <t xml:space="preserve">Current expenses per month (annual/12) </t>
  </si>
  <si>
    <r>
      <t>www.facebook.com/freefincal</t>
    </r>
    <r>
      <rPr>
        <b/>
        <sz val="10"/>
        <rFont val="Arial"/>
        <family val="2"/>
      </rPr>
      <t xml:space="preserve"> </t>
    </r>
  </si>
  <si>
    <r>
      <t xml:space="preserve">Life Expectancty </t>
    </r>
    <r>
      <rPr>
        <sz val="10"/>
        <rFont val="Arial"/>
        <family val="2"/>
      </rPr>
      <t>(expect to live longer. Medicine advances as you read this!)</t>
    </r>
  </si>
  <si>
    <r>
      <t xml:space="preserve">Likely Income tax slab post retirement </t>
    </r>
    <r>
      <rPr>
        <sz val="10"/>
        <rFont val="Arial"/>
        <family val="2"/>
      </rPr>
      <t>&amp;</t>
    </r>
  </si>
  <si>
    <t>Years</t>
  </si>
  <si>
    <t>to</t>
  </si>
  <si>
    <t>retirement</t>
  </si>
  <si>
    <t>required</t>
  </si>
  <si>
    <t>at</t>
  </si>
  <si>
    <t>years</t>
  </si>
  <si>
    <t>postponing</t>
  </si>
  <si>
    <t xml:space="preserve">retirement </t>
  </si>
  <si>
    <t xml:space="preserve"> more each month which is an increase by</t>
  </si>
  <si>
    <t>Cost of postponing your retirement planning by M. Pattabiraman (pattu@iitm.ac.in)</t>
  </si>
  <si>
    <t>Fill only cells in green</t>
  </si>
  <si>
    <t>This is of course assuming you act now! I am still young you say,let me "enjoy life" now</t>
  </si>
  <si>
    <t>Each subsequent year this investment</t>
  </si>
  <si>
    <t>Please note: it is assumed that</t>
  </si>
  <si>
    <t>is enhanced by (user input)</t>
  </si>
  <si>
    <t>this implies having to save</t>
  </si>
  <si>
    <t>Notice how the invesment amount increases exponentially by delaying each year!</t>
  </si>
  <si>
    <t>In fact "Cost of delay" increases with an average compound interest of</t>
  </si>
  <si>
    <t>Years to retirement</t>
  </si>
  <si>
    <t>Inflation is important but not your biggest enemy. Inaction is! So get moving!</t>
  </si>
  <si>
    <t>If that doesn’t catch your attention I don’t know what will!</t>
  </si>
  <si>
    <t>Notes</t>
  </si>
  <si>
    <t>1. The worksheet is not protected so make a copy before proceeding</t>
  </si>
  <si>
    <t>2. The sheet calculates annual annuity payable at the beginning of the year</t>
  </si>
  <si>
    <t>3. investment for retirement is assumed to be made at the beginning of the month</t>
  </si>
  <si>
    <t>4. The sheet assumes the investment for retirement will begin in Jan of the next year.</t>
  </si>
  <si>
    <t>5. * The corpus is assumed to be tax-free. The tax indicated is only on the pension/annuity</t>
  </si>
  <si>
    <t>6. # Average rate of interest refers to the average of equity/stock and bond/debt instruments</t>
  </si>
  <si>
    <t>7. The current monthly salary and its annual increase are not used in the calculation</t>
  </si>
  <si>
    <t>8. &amp; Tax on pension calc assumes current annual expenses = taxable income under present tax slab</t>
  </si>
  <si>
    <t>and worry about this after a couple of years.</t>
  </si>
  <si>
    <t>Look at the adjoning chart to see how costly and sometimes beyond your reach this can prove!</t>
  </si>
  <si>
    <t>If you postpone investing by (years)</t>
  </si>
  <si>
    <t>This is an increase by</t>
  </si>
</sst>
</file>

<file path=xl/styles.xml><?xml version="1.0" encoding="utf-8"?>
<styleSheet xmlns="http://schemas.openxmlformats.org/spreadsheetml/2006/main">
  <numFmts count="6">
    <numFmt numFmtId="8" formatCode="&quot;Rs.&quot;\ #,##0.00;[Red]&quot;Rs.&quot;\ \-#,##0.00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b/>
      <sz val="14"/>
      <color rgb="FFFFFF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theme="0" tint="-0.34998626667073579"/>
        <bgColor rgb="FFC6D9F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rgb="FFC6D9F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rgb="FFFFCC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0" fontId="0" fillId="0" borderId="0" xfId="0"/>
    <xf numFmtId="3" fontId="0" fillId="0" borderId="0" xfId="0" applyNumberFormat="1"/>
    <xf numFmtId="0" fontId="3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0" fontId="2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/>
    <xf numFmtId="0" fontId="5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5" borderId="0" xfId="0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9" fillId="0" borderId="0" xfId="0" applyFont="1"/>
    <xf numFmtId="0" fontId="2" fillId="0" borderId="3" xfId="0" applyFont="1" applyFill="1" applyBorder="1"/>
    <xf numFmtId="1" fontId="0" fillId="0" borderId="3" xfId="0" applyNumberFormat="1" applyFont="1" applyFill="1" applyBorder="1"/>
    <xf numFmtId="1" fontId="2" fillId="0" borderId="3" xfId="0" applyNumberFormat="1" applyFont="1" applyFill="1" applyBorder="1"/>
    <xf numFmtId="8" fontId="0" fillId="0" borderId="0" xfId="0" applyNumberFormat="1" applyFill="1"/>
    <xf numFmtId="1" fontId="0" fillId="0" borderId="0" xfId="0" applyNumberFormat="1" applyFill="1" applyBorder="1"/>
    <xf numFmtId="1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/>
    <xf numFmtId="9" fontId="1" fillId="6" borderId="1" xfId="5" applyFill="1" applyBorder="1"/>
    <xf numFmtId="9" fontId="1" fillId="0" borderId="0" xfId="5" applyFill="1" applyBorder="1"/>
    <xf numFmtId="0" fontId="0" fillId="7" borderId="0" xfId="0" applyFill="1"/>
    <xf numFmtId="1" fontId="2" fillId="3" borderId="3" xfId="0" applyNumberFormat="1" applyFont="1" applyFill="1" applyBorder="1"/>
    <xf numFmtId="1" fontId="0" fillId="8" borderId="3" xfId="0" applyNumberFormat="1" applyFont="1" applyFill="1" applyBorder="1" applyAlignment="1">
      <alignment horizontal="center"/>
    </xf>
    <xf numFmtId="10" fontId="0" fillId="8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8" fontId="2" fillId="0" borderId="3" xfId="0" applyNumberFormat="1" applyFont="1" applyFill="1" applyBorder="1" applyAlignment="1">
      <alignment horizontal="left"/>
    </xf>
    <xf numFmtId="0" fontId="2" fillId="3" borderId="3" xfId="0" applyNumberFormat="1" applyFont="1" applyFill="1" applyBorder="1"/>
    <xf numFmtId="3" fontId="0" fillId="8" borderId="3" xfId="0" applyNumberFormat="1" applyFont="1" applyFill="1" applyBorder="1" applyAlignment="1">
      <alignment horizontal="center"/>
    </xf>
    <xf numFmtId="9" fontId="0" fillId="8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/>
    <xf numFmtId="3" fontId="0" fillId="0" borderId="3" xfId="0" applyNumberFormat="1" applyFont="1" applyFill="1" applyBorder="1" applyAlignment="1">
      <alignment horizontal="center"/>
    </xf>
    <xf numFmtId="168" fontId="2" fillId="4" borderId="3" xfId="0" applyNumberFormat="1" applyFont="1" applyFill="1" applyBorder="1" applyAlignment="1">
      <alignment horizontal="left"/>
    </xf>
    <xf numFmtId="3" fontId="2" fillId="4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3" xfId="0" applyFont="1" applyBorder="1"/>
    <xf numFmtId="9" fontId="1" fillId="10" borderId="1" xfId="5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0" fillId="9" borderId="3" xfId="0" applyFill="1" applyBorder="1"/>
    <xf numFmtId="0" fontId="2" fillId="11" borderId="3" xfId="0" applyFont="1" applyFill="1" applyBorder="1"/>
    <xf numFmtId="9" fontId="2" fillId="11" borderId="3" xfId="5" applyFont="1" applyFill="1" applyBorder="1"/>
    <xf numFmtId="0" fontId="4" fillId="9" borderId="3" xfId="0" applyFont="1" applyFill="1" applyBorder="1"/>
    <xf numFmtId="0" fontId="0" fillId="12" borderId="3" xfId="0" applyFill="1" applyBorder="1"/>
    <xf numFmtId="3" fontId="0" fillId="0" borderId="3" xfId="0" applyNumberFormat="1" applyFill="1" applyBorder="1"/>
    <xf numFmtId="0" fontId="2" fillId="7" borderId="3" xfId="0" applyFont="1" applyFill="1" applyBorder="1"/>
    <xf numFmtId="0" fontId="0" fillId="8" borderId="5" xfId="0" applyFill="1" applyBorder="1"/>
    <xf numFmtId="0" fontId="2" fillId="2" borderId="4" xfId="0" applyNumberFormat="1" applyFont="1" applyFill="1" applyBorder="1" applyAlignment="1">
      <alignment horizontal="center"/>
    </xf>
    <xf numFmtId="0" fontId="0" fillId="7" borderId="3" xfId="0" applyFill="1" applyBorder="1"/>
    <xf numFmtId="0" fontId="2" fillId="9" borderId="3" xfId="0" applyFont="1" applyFill="1" applyBorder="1"/>
    <xf numFmtId="3" fontId="2" fillId="9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9" fontId="2" fillId="9" borderId="3" xfId="5" applyFont="1" applyFill="1" applyBorder="1" applyAlignment="1">
      <alignment horizontal="center"/>
    </xf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4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reefincal.wordpress.com/" TargetMode="External"/><Relationship Id="rId1" Type="http://schemas.openxmlformats.org/officeDocument/2006/relationships/hyperlink" Target="http://www.facebook.com/freefin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6"/>
  <sheetViews>
    <sheetView tabSelected="1" workbookViewId="0"/>
  </sheetViews>
  <sheetFormatPr defaultRowHeight="14.1" customHeight="1"/>
  <cols>
    <col min="1" max="1" width="64.109375" customWidth="1"/>
    <col min="2" max="2" width="19.33203125" customWidth="1"/>
    <col min="3" max="3" width="10" bestFit="1" customWidth="1"/>
    <col min="4" max="4" width="9.44140625" bestFit="1" customWidth="1"/>
    <col min="5" max="5" width="10.5546875" bestFit="1" customWidth="1"/>
    <col min="6" max="6" width="38.33203125" bestFit="1" customWidth="1"/>
    <col min="7" max="7" width="12" customWidth="1"/>
    <col min="8" max="8" width="15.21875" bestFit="1" customWidth="1"/>
    <col min="9" max="9" width="5" bestFit="1" customWidth="1"/>
    <col min="10" max="10" width="5" customWidth="1"/>
    <col min="11" max="11" width="5.109375" bestFit="1" customWidth="1"/>
    <col min="12" max="12" width="23.109375" style="1" bestFit="1" customWidth="1"/>
    <col min="13" max="13" width="9.109375" style="1" bestFit="1" customWidth="1"/>
    <col min="14" max="14" width="36.109375" style="1" bestFit="1" customWidth="1"/>
    <col min="15" max="15" width="8.109375" style="1" bestFit="1" customWidth="1"/>
    <col min="16" max="16" width="11.33203125" hidden="1" customWidth="1"/>
  </cols>
  <sheetData>
    <row r="1" spans="1:65" ht="14.1" customHeight="1">
      <c r="A1" s="65" t="s">
        <v>32</v>
      </c>
      <c r="B1" s="41"/>
      <c r="C1" s="6"/>
      <c r="D1" s="7"/>
      <c r="E1" s="6"/>
      <c r="F1" s="8" t="s">
        <v>36</v>
      </c>
      <c r="G1" s="6" t="s">
        <v>28</v>
      </c>
      <c r="H1" s="8"/>
      <c r="I1" s="6"/>
      <c r="J1" s="6"/>
      <c r="K1" s="6"/>
      <c r="L1" s="6"/>
      <c r="M1" s="6"/>
      <c r="N1" s="6"/>
      <c r="O1" s="6"/>
      <c r="P1" s="5"/>
      <c r="Q1" s="3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14.1" customHeight="1">
      <c r="A2" s="66" t="s">
        <v>33</v>
      </c>
      <c r="B2" s="68"/>
      <c r="C2" s="67" t="s">
        <v>23</v>
      </c>
      <c r="D2" s="7"/>
      <c r="E2" s="6" t="s">
        <v>10</v>
      </c>
      <c r="F2" s="6" t="s">
        <v>35</v>
      </c>
      <c r="G2" s="6" t="s">
        <v>29</v>
      </c>
      <c r="H2" s="6"/>
      <c r="I2" s="6"/>
      <c r="J2" s="6"/>
      <c r="K2" s="6"/>
      <c r="L2" s="6"/>
      <c r="M2" s="6"/>
      <c r="N2" s="6"/>
      <c r="O2" s="6"/>
      <c r="Q2" s="3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14.1" customHeight="1">
      <c r="A3" s="42" t="s">
        <v>12</v>
      </c>
      <c r="B3" s="43">
        <v>2013</v>
      </c>
      <c r="C3" s="6" t="s">
        <v>24</v>
      </c>
      <c r="D3" s="6" t="s">
        <v>10</v>
      </c>
      <c r="E3" s="6" t="s">
        <v>14</v>
      </c>
      <c r="F3" s="6" t="s">
        <v>37</v>
      </c>
      <c r="G3" s="6" t="s">
        <v>30</v>
      </c>
      <c r="H3" s="10"/>
      <c r="I3" s="7"/>
      <c r="J3" s="7"/>
      <c r="K3" s="6"/>
      <c r="L3" s="6"/>
      <c r="M3" s="6"/>
      <c r="N3" s="6"/>
      <c r="O3" s="6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12" customHeight="1">
      <c r="A4" s="45" t="s">
        <v>17</v>
      </c>
      <c r="B4" s="43">
        <v>25</v>
      </c>
      <c r="C4" s="6" t="s">
        <v>25</v>
      </c>
      <c r="D4" s="6" t="s">
        <v>3</v>
      </c>
      <c r="E4" s="6" t="s">
        <v>26</v>
      </c>
      <c r="F4" s="57">
        <f>gd_1</f>
        <v>0.05</v>
      </c>
      <c r="G4" s="6" t="s">
        <v>14</v>
      </c>
      <c r="H4" s="6"/>
      <c r="I4" s="6" t="s">
        <v>15</v>
      </c>
      <c r="J4" s="6"/>
      <c r="K4" s="6" t="s">
        <v>11</v>
      </c>
      <c r="L4" s="6"/>
      <c r="M4" s="6"/>
      <c r="N4" s="6"/>
      <c r="O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14.1" customHeight="1">
      <c r="A5" s="42" t="s">
        <v>41</v>
      </c>
      <c r="B5" s="43">
        <v>35</v>
      </c>
      <c r="C5" s="35">
        <f t="shared" ref="C5:C36" si="0">IF(I5=0,0,IF(I5-(y_1+n_1)&gt;0,0,n_1+age_1-K5))</f>
        <v>35</v>
      </c>
      <c r="D5" s="36">
        <f>B6</f>
        <v>20000</v>
      </c>
      <c r="E5" s="35">
        <f t="shared" ref="E5:E36" si="1">IF(I5-(y_1+n_1)&gt;0,0,IF(C5=0,0,IF(n_1=0,"NA",IF(gd_1=preretint_1,(corpus_1)/(12*C5*(1+preretint_1)^C5),(corpus_1)*(preretint_1-gd_1)/(12*(1+preretint_1)*((1+preretint_1)^(C5)-(1+gd_1)^(C5)))))))</f>
        <v>18713.542045150414</v>
      </c>
      <c r="F5" s="36" t="str">
        <f>IF(G5=0,"If you start investing for retirement right away","If you postpone investing for retirement by")</f>
        <v>If you start investing for retirement right away</v>
      </c>
      <c r="G5" s="36">
        <f t="shared" ref="G5:G36" si="2">IF(I5=0,0,IF(I5-(y_1+n_1)&gt;0,0,n_1-C5))</f>
        <v>0</v>
      </c>
      <c r="H5" s="36" t="str">
        <f>IF(G5=0,"","years and start in")</f>
        <v/>
      </c>
      <c r="I5" s="37">
        <f>y_1</f>
        <v>2013</v>
      </c>
      <c r="J5" s="35" t="s">
        <v>27</v>
      </c>
      <c r="K5" s="35">
        <f>age_1</f>
        <v>25</v>
      </c>
      <c r="L5" s="38"/>
      <c r="M5" s="38"/>
      <c r="N5" s="38"/>
      <c r="O5" s="3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4.1" customHeight="1">
      <c r="A6" s="47" t="s">
        <v>19</v>
      </c>
      <c r="B6" s="43">
        <v>20000</v>
      </c>
      <c r="C6" s="35">
        <f t="shared" si="0"/>
        <v>34</v>
      </c>
      <c r="D6" s="36">
        <f t="shared" ref="D6:D37" si="3">IF(I6=0,0,IF(I5&gt;=(y_1+k_1-age_1),0,D5+D5*inf_1))</f>
        <v>21400</v>
      </c>
      <c r="E6" s="35">
        <f t="shared" si="1"/>
        <v>20827.103771103724</v>
      </c>
      <c r="F6" s="36" t="str">
        <f>IF(G6=0,"If you start investing for retirement right away","If you postpone investing for retirement by")</f>
        <v>If you postpone investing for retirement by</v>
      </c>
      <c r="G6" s="36">
        <f t="shared" si="2"/>
        <v>1</v>
      </c>
      <c r="H6" s="36" t="str">
        <f>IF(G6=0,"","years and start in")</f>
        <v>years and start in</v>
      </c>
      <c r="I6" s="35">
        <f t="shared" ref="I6:I37" si="4">IF(I5=0,0,IF(I5&gt;=(y_1+n_1),0,I5+1))</f>
        <v>2014</v>
      </c>
      <c r="J6" s="35" t="s">
        <v>27</v>
      </c>
      <c r="K6" s="35">
        <f t="shared" ref="K6:K37" si="5">IF(I6=0,0,IF(I5&gt;=(y_1+k_1-age_1),0,K5+1))</f>
        <v>26</v>
      </c>
      <c r="L6" s="38" t="s">
        <v>38</v>
      </c>
      <c r="M6" s="38">
        <f>IF(M5="not appl",0,IF(E6=0,"not appl",IF(I6=0,0,IF(I6-(y_1+n_1)&gt;0,0,E6-ndelay))))</f>
        <v>2113.5617259533101</v>
      </c>
      <c r="N6" s="38" t="s">
        <v>31</v>
      </c>
      <c r="O6" s="39">
        <f t="shared" ref="O6:O37" si="6">IF(M6="not appl",0,IF(M6=0,0,IF(I6=0,0,IF(I6-(y_1+n_1)&gt;0,0,(E6-ndelay)/ndelay))))</f>
        <v>0.11294290096732576</v>
      </c>
      <c r="Q6" s="12"/>
      <c r="R6" s="3"/>
      <c r="S6" s="13"/>
      <c r="T6" s="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15" customFormat="1" ht="14.1" customHeight="1">
      <c r="A7" s="42" t="s">
        <v>2</v>
      </c>
      <c r="B7" s="44">
        <v>7.0000000000000007E-2</v>
      </c>
      <c r="C7" s="35">
        <f t="shared" si="0"/>
        <v>33</v>
      </c>
      <c r="D7" s="36">
        <f t="shared" si="3"/>
        <v>22898</v>
      </c>
      <c r="E7" s="35">
        <f t="shared" si="1"/>
        <v>23195.738092013096</v>
      </c>
      <c r="F7" s="36" t="str">
        <f>IF(G7=0,"If you start investing for retirement right away","If you postpone investing for retirement by")</f>
        <v>If you postpone investing for retirement by</v>
      </c>
      <c r="G7" s="36">
        <f t="shared" si="2"/>
        <v>2</v>
      </c>
      <c r="H7" s="36" t="str">
        <f>IF(G7=0,"","years and start in")</f>
        <v>years and start in</v>
      </c>
      <c r="I7" s="35">
        <f t="shared" si="4"/>
        <v>2015</v>
      </c>
      <c r="J7" s="35" t="s">
        <v>27</v>
      </c>
      <c r="K7" s="35">
        <f t="shared" si="5"/>
        <v>27</v>
      </c>
      <c r="L7" s="38" t="s">
        <v>38</v>
      </c>
      <c r="M7" s="38">
        <f t="shared" ref="M7:M38" si="7">IF(M6=0,0,IF(M6="not appl",0,IF(E7=0,"not appl",IF(I7=0,0,IF(I7-(y_1+n_1)&gt;0,0,E7-ndelay)))))</f>
        <v>4482.1960468626821</v>
      </c>
      <c r="N7" s="38" t="s">
        <v>31</v>
      </c>
      <c r="O7" s="39">
        <f t="shared" si="6"/>
        <v>0.23951617689737345</v>
      </c>
      <c r="P7" s="40">
        <f t="shared" ref="P7:P38" si="8">IF(M7="not appl",0,IF(M7=0,0,IF(I7=0,0,IF(I7-(y_1+n_1)&gt;0,0,(E6-E5)/E5))))</f>
        <v>0.11294290096732576</v>
      </c>
      <c r="Q7" s="11"/>
      <c r="R7" s="3"/>
      <c r="S7" s="3"/>
      <c r="T7" s="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s="9" customFormat="1" ht="14.1" customHeight="1">
      <c r="A8" s="50" t="s">
        <v>22</v>
      </c>
      <c r="B8" s="49">
        <f>(1+3%)*IF(expenses*12&lt;=200000,0,IF(expenses*12&lt;=500000,(expenses*12-200000)*10%,IF(expenses*12&lt;=1000000,30000+
(expenses*12-500000)*20%,30000+500000*20%+(expenses*12-1000000)*30%)))/(expenses*12)</f>
        <v>1.7166666666666667E-2</v>
      </c>
      <c r="C8" s="35">
        <f t="shared" si="0"/>
        <v>32</v>
      </c>
      <c r="D8" s="36">
        <f t="shared" si="3"/>
        <v>24500.86</v>
      </c>
      <c r="E8" s="35">
        <f t="shared" si="1"/>
        <v>25853.337003487868</v>
      </c>
      <c r="F8" s="36" t="str">
        <f>IF(G8=0,"If you start investing for retirement right away","If you postpone investing for retirement by")</f>
        <v>If you postpone investing for retirement by</v>
      </c>
      <c r="G8" s="36">
        <f t="shared" si="2"/>
        <v>3</v>
      </c>
      <c r="H8" s="36" t="str">
        <f>IF(G8=0,"","years and start in")</f>
        <v>years and start in</v>
      </c>
      <c r="I8" s="35">
        <f t="shared" si="4"/>
        <v>2016</v>
      </c>
      <c r="J8" s="35" t="s">
        <v>27</v>
      </c>
      <c r="K8" s="35">
        <f t="shared" si="5"/>
        <v>28</v>
      </c>
      <c r="L8" s="38" t="s">
        <v>38</v>
      </c>
      <c r="M8" s="38">
        <f t="shared" si="7"/>
        <v>7139.7949583374539</v>
      </c>
      <c r="N8" s="38" t="s">
        <v>31</v>
      </c>
      <c r="O8" s="39">
        <f t="shared" si="6"/>
        <v>0.38153092242565168</v>
      </c>
      <c r="P8" s="40">
        <f t="shared" si="8"/>
        <v>0.11372845437087133</v>
      </c>
      <c r="Q8" s="13"/>
      <c r="R8" s="13"/>
      <c r="S8" s="13"/>
      <c r="T8" s="1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ht="14.1" customHeight="1">
      <c r="A9" s="32" t="s">
        <v>21</v>
      </c>
      <c r="B9" s="43">
        <v>100</v>
      </c>
      <c r="C9" s="35">
        <f t="shared" si="0"/>
        <v>31</v>
      </c>
      <c r="D9" s="36">
        <f t="shared" si="3"/>
        <v>26215.9202</v>
      </c>
      <c r="E9" s="35">
        <f t="shared" si="1"/>
        <v>28838.919881123053</v>
      </c>
      <c r="F9" s="36" t="str">
        <f>IF(I9=0,"","""")</f>
        <v>"</v>
      </c>
      <c r="G9" s="36">
        <f t="shared" si="2"/>
        <v>4</v>
      </c>
      <c r="H9" s="36" t="str">
        <f>IF(I9=0,"","""")</f>
        <v>"</v>
      </c>
      <c r="I9" s="35">
        <f t="shared" si="4"/>
        <v>2017</v>
      </c>
      <c r="J9" s="36" t="str">
        <f>IF(I9=0,"","""")</f>
        <v>"</v>
      </c>
      <c r="K9" s="35">
        <f t="shared" si="5"/>
        <v>29</v>
      </c>
      <c r="L9" s="36" t="str">
        <f>IF(I9=0,"","""")</f>
        <v>"</v>
      </c>
      <c r="M9" s="38">
        <f t="shared" si="7"/>
        <v>10125.377835972638</v>
      </c>
      <c r="N9" s="36" t="str">
        <f>IF(I9=0,"","""")</f>
        <v>"</v>
      </c>
      <c r="O9" s="39">
        <f t="shared" si="6"/>
        <v>0.54107222521225551</v>
      </c>
      <c r="P9" s="40">
        <f t="shared" si="8"/>
        <v>0.11457272456399449</v>
      </c>
      <c r="Q9" s="17"/>
      <c r="R9" s="18"/>
      <c r="S9" s="18"/>
      <c r="T9" s="18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ht="14.1" customHeight="1">
      <c r="A10" s="30" t="s">
        <v>6</v>
      </c>
      <c r="B10" s="44">
        <v>0.1</v>
      </c>
      <c r="C10" s="35">
        <f t="shared" si="0"/>
        <v>30</v>
      </c>
      <c r="D10" s="36">
        <f t="shared" si="3"/>
        <v>28051.034614</v>
      </c>
      <c r="E10" s="35">
        <f t="shared" si="1"/>
        <v>32197.542513612629</v>
      </c>
      <c r="F10" s="36" t="str">
        <f t="shared" ref="F10:F73" si="9">IF(I10=0,"","""")</f>
        <v>"</v>
      </c>
      <c r="G10" s="36">
        <f t="shared" si="2"/>
        <v>5</v>
      </c>
      <c r="H10" s="36" t="str">
        <f t="shared" ref="H10:H73" si="10">IF(I10=0,"","""")</f>
        <v>"</v>
      </c>
      <c r="I10" s="35">
        <f t="shared" si="4"/>
        <v>2018</v>
      </c>
      <c r="J10" s="36" t="str">
        <f t="shared" ref="J10:J73" si="11">IF(I10=0,"","""")</f>
        <v>"</v>
      </c>
      <c r="K10" s="35">
        <f t="shared" si="5"/>
        <v>30</v>
      </c>
      <c r="L10" s="36" t="str">
        <f t="shared" ref="L10:L73" si="12">IF(I10=0,"","""")</f>
        <v>"</v>
      </c>
      <c r="M10" s="38">
        <f t="shared" si="7"/>
        <v>13484.000468462214</v>
      </c>
      <c r="N10" s="36" t="str">
        <f t="shared" ref="N10:N73" si="13">IF(I10=0,"","""")</f>
        <v>"</v>
      </c>
      <c r="O10" s="39">
        <f t="shared" si="6"/>
        <v>0.72054774216068695</v>
      </c>
      <c r="P10" s="40">
        <f t="shared" si="8"/>
        <v>0.11548152864105705</v>
      </c>
      <c r="Q10" s="17"/>
      <c r="R10" s="19"/>
      <c r="S10" s="19"/>
      <c r="T10" s="1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14.1" customHeight="1">
      <c r="A11" s="30" t="s">
        <v>9</v>
      </c>
      <c r="B11" s="44">
        <v>7.0000000000000007E-2</v>
      </c>
      <c r="C11" s="35">
        <f t="shared" si="0"/>
        <v>29</v>
      </c>
      <c r="D11" s="36">
        <f t="shared" si="3"/>
        <v>30014.60703698</v>
      </c>
      <c r="E11" s="35">
        <f t="shared" si="1"/>
        <v>35981.397947000405</v>
      </c>
      <c r="F11" s="36" t="str">
        <f t="shared" si="9"/>
        <v>"</v>
      </c>
      <c r="G11" s="36">
        <f t="shared" si="2"/>
        <v>6</v>
      </c>
      <c r="H11" s="36" t="str">
        <f t="shared" si="10"/>
        <v>"</v>
      </c>
      <c r="I11" s="35">
        <f t="shared" si="4"/>
        <v>2019</v>
      </c>
      <c r="J11" s="36" t="str">
        <f t="shared" si="11"/>
        <v>"</v>
      </c>
      <c r="K11" s="35">
        <f t="shared" si="5"/>
        <v>31</v>
      </c>
      <c r="L11" s="36" t="str">
        <f t="shared" si="12"/>
        <v>"</v>
      </c>
      <c r="M11" s="38">
        <f t="shared" si="7"/>
        <v>17267.855901849991</v>
      </c>
      <c r="N11" s="36" t="str">
        <f t="shared" si="13"/>
        <v>"</v>
      </c>
      <c r="O11" s="39">
        <f t="shared" si="6"/>
        <v>0.92274652549408354</v>
      </c>
      <c r="P11" s="40">
        <f t="shared" si="8"/>
        <v>0.11646145716740289</v>
      </c>
      <c r="Q11" s="17"/>
      <c r="R11" s="18"/>
      <c r="S11" s="18"/>
      <c r="T11" s="1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4.1" customHeight="1">
      <c r="A12" s="30" t="s">
        <v>16</v>
      </c>
      <c r="B12" s="44">
        <v>0.08</v>
      </c>
      <c r="C12" s="35">
        <f t="shared" si="0"/>
        <v>28</v>
      </c>
      <c r="D12" s="36">
        <f t="shared" si="3"/>
        <v>32115.6295295686</v>
      </c>
      <c r="E12" s="35">
        <f t="shared" si="1"/>
        <v>40251.157335058931</v>
      </c>
      <c r="F12" s="36" t="str">
        <f t="shared" si="9"/>
        <v>"</v>
      </c>
      <c r="G12" s="36">
        <f t="shared" si="2"/>
        <v>7</v>
      </c>
      <c r="H12" s="36" t="str">
        <f t="shared" si="10"/>
        <v>"</v>
      </c>
      <c r="I12" s="35">
        <f t="shared" si="4"/>
        <v>2020</v>
      </c>
      <c r="J12" s="36" t="str">
        <f t="shared" si="11"/>
        <v>"</v>
      </c>
      <c r="K12" s="35">
        <f t="shared" si="5"/>
        <v>32</v>
      </c>
      <c r="L12" s="36" t="str">
        <f t="shared" si="12"/>
        <v>"</v>
      </c>
      <c r="M12" s="38">
        <f t="shared" si="7"/>
        <v>21537.615289908517</v>
      </c>
      <c r="N12" s="36" t="str">
        <f t="shared" si="13"/>
        <v>"</v>
      </c>
      <c r="O12" s="39">
        <f t="shared" si="6"/>
        <v>1.1509106740960329</v>
      </c>
      <c r="P12" s="40">
        <f t="shared" si="8"/>
        <v>0.1175200073666498</v>
      </c>
      <c r="Q12" s="17"/>
      <c r="R12" s="20"/>
      <c r="S12" s="20"/>
      <c r="T12" s="2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ht="14.1" customHeight="1">
      <c r="A13" s="46" t="s">
        <v>8</v>
      </c>
      <c r="B13" s="44">
        <v>0.05</v>
      </c>
      <c r="C13" s="35">
        <f t="shared" si="0"/>
        <v>27</v>
      </c>
      <c r="D13" s="36">
        <f t="shared" si="3"/>
        <v>34363.723596638403</v>
      </c>
      <c r="E13" s="35">
        <f t="shared" si="1"/>
        <v>45077.613285663683</v>
      </c>
      <c r="F13" s="36" t="str">
        <f t="shared" si="9"/>
        <v>"</v>
      </c>
      <c r="G13" s="36">
        <f t="shared" si="2"/>
        <v>8</v>
      </c>
      <c r="H13" s="36" t="str">
        <f t="shared" si="10"/>
        <v>"</v>
      </c>
      <c r="I13" s="35">
        <f t="shared" si="4"/>
        <v>2021</v>
      </c>
      <c r="J13" s="36" t="str">
        <f t="shared" si="11"/>
        <v>"</v>
      </c>
      <c r="K13" s="35">
        <f t="shared" si="5"/>
        <v>33</v>
      </c>
      <c r="L13" s="36" t="str">
        <f t="shared" si="12"/>
        <v>"</v>
      </c>
      <c r="M13" s="38">
        <f t="shared" si="7"/>
        <v>26364.071240513269</v>
      </c>
      <c r="N13" s="36" t="str">
        <f t="shared" si="13"/>
        <v>"</v>
      </c>
      <c r="O13" s="39">
        <f t="shared" si="6"/>
        <v>1.4088231494018781</v>
      </c>
      <c r="P13" s="40">
        <f t="shared" si="8"/>
        <v>0.11866574484815078</v>
      </c>
      <c r="Q13" s="17"/>
      <c r="R13" s="18"/>
      <c r="S13" s="18"/>
      <c r="T13" s="1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ht="14.1" customHeight="1">
      <c r="A14" s="30" t="s">
        <v>4</v>
      </c>
      <c r="B14" s="48">
        <v>100000</v>
      </c>
      <c r="C14" s="35">
        <f t="shared" si="0"/>
        <v>26</v>
      </c>
      <c r="D14" s="36">
        <f t="shared" si="3"/>
        <v>36769.184248403093</v>
      </c>
      <c r="E14" s="35">
        <f t="shared" si="1"/>
        <v>50543.707437010853</v>
      </c>
      <c r="F14" s="36" t="str">
        <f t="shared" si="9"/>
        <v>"</v>
      </c>
      <c r="G14" s="36">
        <f t="shared" si="2"/>
        <v>9</v>
      </c>
      <c r="H14" s="36" t="str">
        <f t="shared" si="10"/>
        <v>"</v>
      </c>
      <c r="I14" s="35">
        <f t="shared" si="4"/>
        <v>2022</v>
      </c>
      <c r="J14" s="36" t="str">
        <f t="shared" si="11"/>
        <v>"</v>
      </c>
      <c r="K14" s="35">
        <f t="shared" si="5"/>
        <v>34</v>
      </c>
      <c r="L14" s="36" t="str">
        <f t="shared" si="12"/>
        <v>"</v>
      </c>
      <c r="M14" s="38">
        <f t="shared" si="7"/>
        <v>31830.165391860439</v>
      </c>
      <c r="N14" s="36" t="str">
        <f t="shared" si="13"/>
        <v>"</v>
      </c>
      <c r="O14" s="39">
        <f t="shared" si="6"/>
        <v>1.7009161234716212</v>
      </c>
      <c r="P14" s="40">
        <f t="shared" si="8"/>
        <v>0.11990850127434442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ht="14.1" customHeight="1">
      <c r="A15" s="32" t="s">
        <v>1</v>
      </c>
      <c r="B15" s="49">
        <v>0.1</v>
      </c>
      <c r="C15" s="35">
        <f t="shared" si="0"/>
        <v>25</v>
      </c>
      <c r="D15" s="36">
        <f t="shared" si="3"/>
        <v>39343.027145791311</v>
      </c>
      <c r="E15" s="35">
        <f t="shared" si="1"/>
        <v>56747.050170307339</v>
      </c>
      <c r="F15" s="36" t="str">
        <f t="shared" si="9"/>
        <v>"</v>
      </c>
      <c r="G15" s="36">
        <f t="shared" si="2"/>
        <v>10</v>
      </c>
      <c r="H15" s="36" t="str">
        <f t="shared" si="10"/>
        <v>"</v>
      </c>
      <c r="I15" s="35">
        <f t="shared" si="4"/>
        <v>2023</v>
      </c>
      <c r="J15" s="36" t="str">
        <f t="shared" si="11"/>
        <v>"</v>
      </c>
      <c r="K15" s="35">
        <f t="shared" si="5"/>
        <v>35</v>
      </c>
      <c r="L15" s="36" t="str">
        <f t="shared" si="12"/>
        <v>"</v>
      </c>
      <c r="M15" s="38">
        <f t="shared" si="7"/>
        <v>38033.508125156921</v>
      </c>
      <c r="N15" s="36" t="str">
        <f t="shared" si="13"/>
        <v>"</v>
      </c>
      <c r="O15" s="39">
        <f t="shared" si="6"/>
        <v>2.0324056254766183</v>
      </c>
      <c r="P15" s="40">
        <f t="shared" si="8"/>
        <v>0.12125961764452126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ht="14.1" customHeight="1">
      <c r="A16" s="50" t="s">
        <v>18</v>
      </c>
      <c r="B16" s="51">
        <f>(B6)*(1+B7)^(B5+1)</f>
        <v>228478.8437707703</v>
      </c>
      <c r="C16" s="35">
        <f t="shared" si="0"/>
        <v>24</v>
      </c>
      <c r="D16" s="36">
        <f t="shared" si="3"/>
        <v>42097.039045996702</v>
      </c>
      <c r="E16" s="35">
        <f t="shared" si="1"/>
        <v>63803.076354197176</v>
      </c>
      <c r="F16" s="36" t="str">
        <f t="shared" si="9"/>
        <v>"</v>
      </c>
      <c r="G16" s="36">
        <f t="shared" si="2"/>
        <v>11</v>
      </c>
      <c r="H16" s="36" t="str">
        <f t="shared" si="10"/>
        <v>"</v>
      </c>
      <c r="I16" s="35">
        <f t="shared" si="4"/>
        <v>2024</v>
      </c>
      <c r="J16" s="36" t="str">
        <f t="shared" si="11"/>
        <v>"</v>
      </c>
      <c r="K16" s="35">
        <f t="shared" si="5"/>
        <v>36</v>
      </c>
      <c r="L16" s="36" t="str">
        <f t="shared" si="12"/>
        <v>"</v>
      </c>
      <c r="M16" s="38">
        <f t="shared" si="7"/>
        <v>45089.534309046765</v>
      </c>
      <c r="N16" s="36" t="str">
        <f t="shared" si="13"/>
        <v>"</v>
      </c>
      <c r="O16" s="39">
        <f t="shared" si="6"/>
        <v>2.4094601759655463</v>
      </c>
      <c r="P16" s="40">
        <f t="shared" si="8"/>
        <v>0.12273224596805221</v>
      </c>
      <c r="Q16" s="13"/>
      <c r="R16" s="16"/>
      <c r="S16" s="16"/>
      <c r="T16" s="1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14.1" customHeight="1">
      <c r="A17" s="50" t="s">
        <v>5</v>
      </c>
      <c r="B17" s="51">
        <f>B16/(1-tax_1)</f>
        <v>232469.57141336642</v>
      </c>
      <c r="C17" s="35">
        <f t="shared" si="0"/>
        <v>23</v>
      </c>
      <c r="D17" s="36">
        <f t="shared" si="3"/>
        <v>45043.831779216474</v>
      </c>
      <c r="E17" s="35">
        <f t="shared" si="1"/>
        <v>71849.031088503383</v>
      </c>
      <c r="F17" s="36" t="str">
        <f t="shared" si="9"/>
        <v>"</v>
      </c>
      <c r="G17" s="36">
        <f t="shared" si="2"/>
        <v>12</v>
      </c>
      <c r="H17" s="36" t="str">
        <f t="shared" si="10"/>
        <v>"</v>
      </c>
      <c r="I17" s="35">
        <f t="shared" si="4"/>
        <v>2025</v>
      </c>
      <c r="J17" s="36" t="str">
        <f t="shared" si="11"/>
        <v>"</v>
      </c>
      <c r="K17" s="35">
        <f t="shared" si="5"/>
        <v>37</v>
      </c>
      <c r="L17" s="36" t="str">
        <f t="shared" si="12"/>
        <v>"</v>
      </c>
      <c r="M17" s="38">
        <f t="shared" si="7"/>
        <v>53135.489043352965</v>
      </c>
      <c r="N17" s="36" t="str">
        <f t="shared" si="13"/>
        <v>"</v>
      </c>
      <c r="O17" s="39">
        <f t="shared" si="6"/>
        <v>2.8394137740013226</v>
      </c>
      <c r="P17" s="40">
        <f t="shared" si="8"/>
        <v>0.12434172635781998</v>
      </c>
      <c r="Q17" s="13"/>
      <c r="R17" s="16"/>
      <c r="S17" s="16"/>
      <c r="T17" s="1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21" customFormat="1" ht="14.1" customHeight="1">
      <c r="A18" s="30" t="s">
        <v>13</v>
      </c>
      <c r="B18" s="51">
        <f>PV((1+retroi_1)/(1+inf_1)-1,(k_1-age_1-n_1),-pretaxpen*12,,1)</f>
        <v>111585394.27841589</v>
      </c>
      <c r="C18" s="35">
        <f t="shared" si="0"/>
        <v>22</v>
      </c>
      <c r="D18" s="36">
        <f t="shared" si="3"/>
        <v>48196.900003761628</v>
      </c>
      <c r="E18" s="35">
        <f t="shared" si="1"/>
        <v>81049.049972603883</v>
      </c>
      <c r="F18" s="36" t="str">
        <f t="shared" si="9"/>
        <v>"</v>
      </c>
      <c r="G18" s="36">
        <f t="shared" si="2"/>
        <v>13</v>
      </c>
      <c r="H18" s="36" t="str">
        <f t="shared" si="10"/>
        <v>"</v>
      </c>
      <c r="I18" s="35">
        <f t="shared" si="4"/>
        <v>2026</v>
      </c>
      <c r="J18" s="36" t="str">
        <f t="shared" si="11"/>
        <v>"</v>
      </c>
      <c r="K18" s="35">
        <f t="shared" si="5"/>
        <v>38</v>
      </c>
      <c r="L18" s="36" t="str">
        <f t="shared" si="12"/>
        <v>"</v>
      </c>
      <c r="M18" s="38">
        <f t="shared" si="7"/>
        <v>62335.507927453466</v>
      </c>
      <c r="N18" s="36" t="str">
        <f t="shared" si="13"/>
        <v>"</v>
      </c>
      <c r="O18" s="39">
        <f t="shared" si="6"/>
        <v>3.3310373726713922</v>
      </c>
      <c r="P18" s="40">
        <f t="shared" si="8"/>
        <v>0.1261060624983002</v>
      </c>
      <c r="Q18" s="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21" customFormat="1" ht="14.1" customHeight="1">
      <c r="A19" s="52" t="s">
        <v>0</v>
      </c>
      <c r="B19" s="53">
        <f>IF(B5=0,"NA",IF(B13=B10,(corpus_1)/(12*n_1*(1+B10)^n_1),(corpus_1)*(B10-B13)/(12*(1+B10)*((1+B10)^(B5)-(1+B13)^(B5)))))</f>
        <v>18713.542045150414</v>
      </c>
      <c r="C19" s="35">
        <f t="shared" si="0"/>
        <v>21</v>
      </c>
      <c r="D19" s="36">
        <f t="shared" si="3"/>
        <v>51570.683004024941</v>
      </c>
      <c r="E19" s="35">
        <f t="shared" si="1"/>
        <v>91600.699221959338</v>
      </c>
      <c r="F19" s="36" t="str">
        <f t="shared" si="9"/>
        <v>"</v>
      </c>
      <c r="G19" s="36">
        <f t="shared" si="2"/>
        <v>14</v>
      </c>
      <c r="H19" s="36" t="str">
        <f t="shared" si="10"/>
        <v>"</v>
      </c>
      <c r="I19" s="35">
        <f t="shared" si="4"/>
        <v>2027</v>
      </c>
      <c r="J19" s="36" t="str">
        <f t="shared" si="11"/>
        <v>"</v>
      </c>
      <c r="K19" s="35">
        <f t="shared" si="5"/>
        <v>39</v>
      </c>
      <c r="L19" s="36" t="str">
        <f t="shared" si="12"/>
        <v>"</v>
      </c>
      <c r="M19" s="38">
        <f t="shared" si="7"/>
        <v>72887.15717680892</v>
      </c>
      <c r="N19" s="36" t="str">
        <f t="shared" si="13"/>
        <v>"</v>
      </c>
      <c r="O19" s="39">
        <f t="shared" si="6"/>
        <v>3.8948883648511381</v>
      </c>
      <c r="P19" s="40">
        <f t="shared" si="8"/>
        <v>0.12804652678987347</v>
      </c>
      <c r="Q19" s="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21" customFormat="1" ht="14.1" customHeight="1">
      <c r="A20" s="55" t="s">
        <v>34</v>
      </c>
      <c r="B20" s="54"/>
      <c r="C20" s="58">
        <f t="shared" si="0"/>
        <v>20</v>
      </c>
      <c r="D20" s="36">
        <f t="shared" si="3"/>
        <v>55180.630814306685</v>
      </c>
      <c r="E20" s="35">
        <f t="shared" si="1"/>
        <v>103743.48711529143</v>
      </c>
      <c r="F20" s="36" t="str">
        <f t="shared" si="9"/>
        <v>"</v>
      </c>
      <c r="G20" s="36">
        <f t="shared" si="2"/>
        <v>15</v>
      </c>
      <c r="H20" s="36" t="str">
        <f t="shared" si="10"/>
        <v>"</v>
      </c>
      <c r="I20" s="35">
        <f t="shared" si="4"/>
        <v>2028</v>
      </c>
      <c r="J20" s="36" t="str">
        <f t="shared" si="11"/>
        <v>"</v>
      </c>
      <c r="K20" s="35">
        <f t="shared" si="5"/>
        <v>40</v>
      </c>
      <c r="L20" s="36" t="str">
        <f t="shared" si="12"/>
        <v>"</v>
      </c>
      <c r="M20" s="38">
        <f t="shared" si="7"/>
        <v>85029.94507014101</v>
      </c>
      <c r="N20" s="36" t="str">
        <f t="shared" si="13"/>
        <v>"</v>
      </c>
      <c r="O20" s="39">
        <f t="shared" si="6"/>
        <v>4.5437654114324335</v>
      </c>
      <c r="P20" s="40">
        <f t="shared" si="8"/>
        <v>0.13018843839529412</v>
      </c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5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4.1" customHeight="1">
      <c r="A21" s="55" t="s">
        <v>53</v>
      </c>
      <c r="B21" s="56"/>
      <c r="C21" s="58">
        <f t="shared" si="0"/>
        <v>19</v>
      </c>
      <c r="D21" s="36">
        <f t="shared" si="3"/>
        <v>59043.274971308158</v>
      </c>
      <c r="E21" s="35">
        <f t="shared" si="1"/>
        <v>117770.0736488557</v>
      </c>
      <c r="F21" s="36" t="str">
        <f t="shared" si="9"/>
        <v>"</v>
      </c>
      <c r="G21" s="36">
        <f t="shared" si="2"/>
        <v>16</v>
      </c>
      <c r="H21" s="36" t="str">
        <f t="shared" si="10"/>
        <v>"</v>
      </c>
      <c r="I21" s="35">
        <f t="shared" si="4"/>
        <v>2029</v>
      </c>
      <c r="J21" s="36" t="str">
        <f t="shared" si="11"/>
        <v>"</v>
      </c>
      <c r="K21" s="35">
        <f t="shared" si="5"/>
        <v>41</v>
      </c>
      <c r="L21" s="36" t="str">
        <f t="shared" si="12"/>
        <v>"</v>
      </c>
      <c r="M21" s="38">
        <f t="shared" si="7"/>
        <v>99056.531603705283</v>
      </c>
      <c r="N21" s="36" t="str">
        <f t="shared" si="13"/>
        <v>"</v>
      </c>
      <c r="O21" s="39">
        <f t="shared" si="6"/>
        <v>5.293307454286861</v>
      </c>
      <c r="P21" s="40">
        <f t="shared" si="8"/>
        <v>0.1325621747046786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14.1" customHeight="1">
      <c r="A22" s="69" t="s">
        <v>55</v>
      </c>
      <c r="B22" s="71">
        <v>5</v>
      </c>
      <c r="C22" s="58">
        <f t="shared" si="0"/>
        <v>18</v>
      </c>
      <c r="D22" s="36">
        <f t="shared" si="3"/>
        <v>63176.304219299731</v>
      </c>
      <c r="E22" s="35">
        <f t="shared" si="1"/>
        <v>134041.22836714386</v>
      </c>
      <c r="F22" s="36" t="str">
        <f t="shared" si="9"/>
        <v>"</v>
      </c>
      <c r="G22" s="36">
        <f t="shared" si="2"/>
        <v>17</v>
      </c>
      <c r="H22" s="36" t="str">
        <f t="shared" si="10"/>
        <v>"</v>
      </c>
      <c r="I22" s="35">
        <f t="shared" si="4"/>
        <v>2030</v>
      </c>
      <c r="J22" s="36" t="str">
        <f t="shared" si="11"/>
        <v>"</v>
      </c>
      <c r="K22" s="35">
        <f t="shared" si="5"/>
        <v>42</v>
      </c>
      <c r="L22" s="36" t="str">
        <f t="shared" si="12"/>
        <v>"</v>
      </c>
      <c r="M22" s="38">
        <f t="shared" si="7"/>
        <v>115327.68632199345</v>
      </c>
      <c r="N22" s="36" t="str">
        <f t="shared" si="13"/>
        <v>"</v>
      </c>
      <c r="O22" s="39">
        <f t="shared" si="6"/>
        <v>6.1627930214248474</v>
      </c>
      <c r="P22" s="40">
        <f t="shared" si="8"/>
        <v>0.13520450221589672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ht="14.1" customHeight="1">
      <c r="A23" s="69" t="s">
        <v>0</v>
      </c>
      <c r="B23" s="70">
        <f>IF(I6-(y_1+n_1)&gt;0,0,IF((n_1-B22)=0,0,IF((n_1-B22)=0,"NA",IF(gd_1=preretint_1,(corpus_1)/(12*(n_1-B22)*(1+preretint_1)^(n_1-B22)),(corpus_1)*(preretint_1-gd_1)/(12*(1+preretint_1)*((1+preretint_1)^(n_1-B22)-(1+gd_1)^(n_1-B22)))))))</f>
        <v>32197.542513612629</v>
      </c>
      <c r="C23" s="58">
        <f t="shared" si="0"/>
        <v>17</v>
      </c>
      <c r="D23" s="36">
        <f t="shared" si="3"/>
        <v>67598.645514650707</v>
      </c>
      <c r="E23" s="35">
        <f t="shared" si="1"/>
        <v>153006.08048362102</v>
      </c>
      <c r="F23" s="36" t="str">
        <f t="shared" si="9"/>
        <v>"</v>
      </c>
      <c r="G23" s="36">
        <f t="shared" si="2"/>
        <v>18</v>
      </c>
      <c r="H23" s="36" t="str">
        <f t="shared" si="10"/>
        <v>"</v>
      </c>
      <c r="I23" s="35">
        <f t="shared" si="4"/>
        <v>2031</v>
      </c>
      <c r="J23" s="36" t="str">
        <f t="shared" si="11"/>
        <v>"</v>
      </c>
      <c r="K23" s="35">
        <f t="shared" si="5"/>
        <v>43</v>
      </c>
      <c r="L23" s="36" t="str">
        <f t="shared" si="12"/>
        <v>"</v>
      </c>
      <c r="M23" s="38">
        <f t="shared" si="7"/>
        <v>134292.5384384706</v>
      </c>
      <c r="N23" s="36" t="str">
        <f t="shared" si="13"/>
        <v>"</v>
      </c>
      <c r="O23" s="39">
        <f t="shared" si="6"/>
        <v>7.1762223375169265</v>
      </c>
      <c r="P23" s="40">
        <f t="shared" si="8"/>
        <v>0.13816035104811417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ht="14.1" customHeight="1">
      <c r="A24" s="69" t="s">
        <v>56</v>
      </c>
      <c r="B24" s="72">
        <f>(B23-ndelay)/ndelay</f>
        <v>0.72054774216068695</v>
      </c>
      <c r="C24" s="58">
        <f t="shared" si="0"/>
        <v>16</v>
      </c>
      <c r="D24" s="36">
        <f t="shared" si="3"/>
        <v>72330.550700676249</v>
      </c>
      <c r="E24" s="35">
        <f t="shared" si="1"/>
        <v>175229.97750800438</v>
      </c>
      <c r="F24" s="36" t="str">
        <f t="shared" si="9"/>
        <v>"</v>
      </c>
      <c r="G24" s="36">
        <f t="shared" si="2"/>
        <v>19</v>
      </c>
      <c r="H24" s="36" t="str">
        <f t="shared" si="10"/>
        <v>"</v>
      </c>
      <c r="I24" s="35">
        <f t="shared" si="4"/>
        <v>2032</v>
      </c>
      <c r="J24" s="36" t="str">
        <f t="shared" si="11"/>
        <v>"</v>
      </c>
      <c r="K24" s="35">
        <f t="shared" si="5"/>
        <v>44</v>
      </c>
      <c r="L24" s="36" t="str">
        <f t="shared" si="12"/>
        <v>"</v>
      </c>
      <c r="M24" s="38">
        <f t="shared" si="7"/>
        <v>156516.43546285396</v>
      </c>
      <c r="N24" s="36" t="str">
        <f t="shared" si="13"/>
        <v>"</v>
      </c>
      <c r="O24" s="39">
        <f t="shared" si="6"/>
        <v>8.3638060119898547</v>
      </c>
      <c r="P24" s="40">
        <f t="shared" si="8"/>
        <v>0.14148521576161421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ht="14.1" customHeight="1">
      <c r="A25" s="55" t="s">
        <v>54</v>
      </c>
      <c r="B25" s="56"/>
      <c r="C25" s="58">
        <f t="shared" si="0"/>
        <v>15</v>
      </c>
      <c r="D25" s="36">
        <f t="shared" si="3"/>
        <v>77393.689249723582</v>
      </c>
      <c r="E25" s="35">
        <f t="shared" si="1"/>
        <v>201433.50396401595</v>
      </c>
      <c r="F25" s="36" t="str">
        <f t="shared" si="9"/>
        <v>"</v>
      </c>
      <c r="G25" s="36">
        <f t="shared" si="2"/>
        <v>20</v>
      </c>
      <c r="H25" s="36" t="str">
        <f t="shared" si="10"/>
        <v>"</v>
      </c>
      <c r="I25" s="35">
        <f t="shared" si="4"/>
        <v>2033</v>
      </c>
      <c r="J25" s="36" t="str">
        <f t="shared" si="11"/>
        <v>"</v>
      </c>
      <c r="K25" s="35">
        <f t="shared" si="5"/>
        <v>45</v>
      </c>
      <c r="L25" s="36" t="str">
        <f t="shared" si="12"/>
        <v>"</v>
      </c>
      <c r="M25" s="38">
        <f t="shared" si="7"/>
        <v>182719.96191886553</v>
      </c>
      <c r="N25" s="36" t="str">
        <f t="shared" si="13"/>
        <v>"</v>
      </c>
      <c r="O25" s="39">
        <f t="shared" si="6"/>
        <v>9.7640500915334272</v>
      </c>
      <c r="P25" s="40">
        <f t="shared" si="8"/>
        <v>0.14524845649361226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ht="14.1" customHeight="1">
      <c r="A26" s="55" t="s">
        <v>39</v>
      </c>
      <c r="B26" s="54"/>
      <c r="C26" s="58">
        <f t="shared" si="0"/>
        <v>14</v>
      </c>
      <c r="D26" s="36">
        <f t="shared" si="3"/>
        <v>82811.24749720424</v>
      </c>
      <c r="E26" s="35">
        <f t="shared" si="1"/>
        <v>232548.24131690495</v>
      </c>
      <c r="F26" s="36" t="str">
        <f t="shared" si="9"/>
        <v>"</v>
      </c>
      <c r="G26" s="36">
        <f t="shared" si="2"/>
        <v>21</v>
      </c>
      <c r="H26" s="36" t="str">
        <f t="shared" si="10"/>
        <v>"</v>
      </c>
      <c r="I26" s="35">
        <f t="shared" si="4"/>
        <v>2034</v>
      </c>
      <c r="J26" s="36" t="str">
        <f t="shared" si="11"/>
        <v>"</v>
      </c>
      <c r="K26" s="35">
        <f t="shared" si="5"/>
        <v>46</v>
      </c>
      <c r="L26" s="36" t="str">
        <f t="shared" si="12"/>
        <v>"</v>
      </c>
      <c r="M26" s="38">
        <f t="shared" si="7"/>
        <v>213834.69927175454</v>
      </c>
      <c r="N26" s="36" t="str">
        <f t="shared" si="13"/>
        <v>"</v>
      </c>
      <c r="O26" s="39">
        <f t="shared" si="6"/>
        <v>11.426735716618088</v>
      </c>
      <c r="P26" s="40">
        <f t="shared" si="8"/>
        <v>0.14953792055822537</v>
      </c>
      <c r="S26" s="15"/>
      <c r="T26" s="15"/>
      <c r="U26" s="15"/>
      <c r="V26" s="15"/>
      <c r="W26" s="15"/>
      <c r="AG26" s="5"/>
    </row>
    <row r="27" spans="1:65" ht="14.1" customHeight="1">
      <c r="A27" s="60" t="s">
        <v>40</v>
      </c>
      <c r="B27" s="61">
        <f>SUM(P5:P86)/(n_1-1)</f>
        <v>0.17468322935276526</v>
      </c>
      <c r="C27" s="58">
        <f t="shared" si="0"/>
        <v>13</v>
      </c>
      <c r="D27" s="36">
        <f t="shared" si="3"/>
        <v>88608.034822008543</v>
      </c>
      <c r="E27" s="35">
        <f t="shared" si="1"/>
        <v>269798.28483193525</v>
      </c>
      <c r="F27" s="36" t="str">
        <f t="shared" si="9"/>
        <v>"</v>
      </c>
      <c r="G27" s="36">
        <f t="shared" si="2"/>
        <v>22</v>
      </c>
      <c r="H27" s="36" t="str">
        <f t="shared" si="10"/>
        <v>"</v>
      </c>
      <c r="I27" s="35">
        <f t="shared" si="4"/>
        <v>2035</v>
      </c>
      <c r="J27" s="36" t="str">
        <f t="shared" si="11"/>
        <v>"</v>
      </c>
      <c r="K27" s="35">
        <f t="shared" si="5"/>
        <v>47</v>
      </c>
      <c r="L27" s="36" t="str">
        <f t="shared" si="12"/>
        <v>"</v>
      </c>
      <c r="M27" s="38">
        <f t="shared" si="7"/>
        <v>251084.74278678483</v>
      </c>
      <c r="N27" s="36" t="str">
        <f t="shared" si="13"/>
        <v>"</v>
      </c>
      <c r="O27" s="39">
        <f t="shared" si="6"/>
        <v>13.417275157262548</v>
      </c>
      <c r="P27" s="40">
        <f t="shared" si="8"/>
        <v>0.15446654474345706</v>
      </c>
      <c r="S27" s="15"/>
      <c r="T27" s="15"/>
      <c r="U27" s="15"/>
      <c r="V27" s="15"/>
      <c r="W27" s="15"/>
      <c r="AG27" s="5"/>
    </row>
    <row r="28" spans="1:65" ht="14.1" customHeight="1">
      <c r="A28" s="59" t="s">
        <v>43</v>
      </c>
      <c r="B28" s="59"/>
      <c r="C28" s="58">
        <f t="shared" si="0"/>
        <v>12</v>
      </c>
      <c r="D28" s="36">
        <f t="shared" si="3"/>
        <v>94810.597259549148</v>
      </c>
      <c r="E28" s="35">
        <f t="shared" si="1"/>
        <v>314822.54364246706</v>
      </c>
      <c r="F28" s="36" t="str">
        <f t="shared" si="9"/>
        <v>"</v>
      </c>
      <c r="G28" s="36">
        <f t="shared" si="2"/>
        <v>23</v>
      </c>
      <c r="H28" s="36" t="str">
        <f t="shared" si="10"/>
        <v>"</v>
      </c>
      <c r="I28" s="35">
        <f t="shared" si="4"/>
        <v>2036</v>
      </c>
      <c r="J28" s="36" t="str">
        <f t="shared" si="11"/>
        <v>"</v>
      </c>
      <c r="K28" s="35">
        <f t="shared" si="5"/>
        <v>48</v>
      </c>
      <c r="L28" s="36" t="str">
        <f t="shared" si="12"/>
        <v>"</v>
      </c>
      <c r="M28" s="38">
        <f t="shared" si="7"/>
        <v>296109.00159731664</v>
      </c>
      <c r="N28" s="36" t="str">
        <f t="shared" si="13"/>
        <v>"</v>
      </c>
      <c r="O28" s="39">
        <f t="shared" si="6"/>
        <v>15.823247190878694</v>
      </c>
      <c r="P28" s="40">
        <f t="shared" si="8"/>
        <v>0.16018200483515085</v>
      </c>
      <c r="S28" s="15"/>
      <c r="T28" s="15"/>
      <c r="U28" s="15"/>
      <c r="V28" s="15"/>
      <c r="W28" s="15"/>
      <c r="AG28" s="5"/>
    </row>
    <row r="29" spans="1:65" s="9" customFormat="1" ht="14.1" customHeight="1">
      <c r="A29" s="59" t="s">
        <v>42</v>
      </c>
      <c r="B29" s="59"/>
      <c r="C29" s="58">
        <f t="shared" si="0"/>
        <v>11</v>
      </c>
      <c r="D29" s="36">
        <f t="shared" si="3"/>
        <v>101447.33906771759</v>
      </c>
      <c r="E29" s="35">
        <f t="shared" si="1"/>
        <v>369863.77859726083</v>
      </c>
      <c r="F29" s="36" t="str">
        <f t="shared" si="9"/>
        <v>"</v>
      </c>
      <c r="G29" s="36">
        <f t="shared" si="2"/>
        <v>24</v>
      </c>
      <c r="H29" s="36" t="str">
        <f t="shared" si="10"/>
        <v>"</v>
      </c>
      <c r="I29" s="35">
        <f t="shared" si="4"/>
        <v>2037</v>
      </c>
      <c r="J29" s="36" t="str">
        <f t="shared" si="11"/>
        <v>"</v>
      </c>
      <c r="K29" s="35">
        <f t="shared" si="5"/>
        <v>49</v>
      </c>
      <c r="L29" s="36" t="str">
        <f t="shared" si="12"/>
        <v>"</v>
      </c>
      <c r="M29" s="38">
        <f t="shared" si="7"/>
        <v>351150.23655211041</v>
      </c>
      <c r="N29" s="36" t="str">
        <f t="shared" si="13"/>
        <v>"</v>
      </c>
      <c r="O29" s="39">
        <f t="shared" si="6"/>
        <v>18.764498762708072</v>
      </c>
      <c r="P29" s="40">
        <f t="shared" si="8"/>
        <v>0.16688118991778861</v>
      </c>
      <c r="S29" s="22"/>
      <c r="T29" s="22"/>
      <c r="U29" s="22"/>
      <c r="V29" s="22"/>
      <c r="W29" s="22"/>
      <c r="AG29" s="5"/>
    </row>
    <row r="30" spans="1:65" s="5" customFormat="1" ht="14.1" customHeight="1">
      <c r="A30" s="62" t="s">
        <v>7</v>
      </c>
      <c r="B30" s="59"/>
      <c r="C30" s="58">
        <f t="shared" si="0"/>
        <v>10</v>
      </c>
      <c r="D30" s="36">
        <f t="shared" si="3"/>
        <v>108548.65280245783</v>
      </c>
      <c r="E30" s="35">
        <f t="shared" si="1"/>
        <v>438071.09621502174</v>
      </c>
      <c r="F30" s="36" t="str">
        <f t="shared" si="9"/>
        <v>"</v>
      </c>
      <c r="G30" s="36">
        <f t="shared" si="2"/>
        <v>25</v>
      </c>
      <c r="H30" s="36" t="str">
        <f t="shared" si="10"/>
        <v>"</v>
      </c>
      <c r="I30" s="35">
        <f t="shared" si="4"/>
        <v>2038</v>
      </c>
      <c r="J30" s="36" t="str">
        <f t="shared" si="11"/>
        <v>"</v>
      </c>
      <c r="K30" s="35">
        <f t="shared" si="5"/>
        <v>50</v>
      </c>
      <c r="L30" s="36" t="str">
        <f t="shared" si="12"/>
        <v>"</v>
      </c>
      <c r="M30" s="38">
        <f t="shared" si="7"/>
        <v>419357.55416987132</v>
      </c>
      <c r="N30" s="36" t="str">
        <f t="shared" si="13"/>
        <v>"</v>
      </c>
      <c r="O30" s="39">
        <f t="shared" si="6"/>
        <v>22.409309427262979</v>
      </c>
      <c r="P30" s="40">
        <f t="shared" si="8"/>
        <v>0.17483257176557904</v>
      </c>
      <c r="AA30" s="2"/>
    </row>
    <row r="31" spans="1:65" s="5" customFormat="1" ht="14.1" customHeight="1">
      <c r="A31" s="62" t="s">
        <v>20</v>
      </c>
      <c r="B31" s="63"/>
      <c r="C31" s="58">
        <f t="shared" si="0"/>
        <v>9</v>
      </c>
      <c r="D31" s="36">
        <f t="shared" si="3"/>
        <v>116147.05849862988</v>
      </c>
      <c r="E31" s="35">
        <f t="shared" si="1"/>
        <v>524004.14459748071</v>
      </c>
      <c r="F31" s="36" t="str">
        <f t="shared" si="9"/>
        <v>"</v>
      </c>
      <c r="G31" s="36">
        <f t="shared" si="2"/>
        <v>26</v>
      </c>
      <c r="H31" s="36" t="str">
        <f t="shared" si="10"/>
        <v>"</v>
      </c>
      <c r="I31" s="35">
        <f t="shared" si="4"/>
        <v>2039</v>
      </c>
      <c r="J31" s="36" t="str">
        <f t="shared" si="11"/>
        <v>"</v>
      </c>
      <c r="K31" s="35">
        <f t="shared" si="5"/>
        <v>51</v>
      </c>
      <c r="L31" s="36" t="str">
        <f t="shared" si="12"/>
        <v>"</v>
      </c>
      <c r="M31" s="38">
        <f t="shared" si="7"/>
        <v>505290.6025523303</v>
      </c>
      <c r="N31" s="36" t="str">
        <f t="shared" si="13"/>
        <v>"</v>
      </c>
      <c r="O31" s="39">
        <f t="shared" si="6"/>
        <v>27.001334185330006</v>
      </c>
      <c r="P31" s="40">
        <f t="shared" si="8"/>
        <v>0.18441199588789917</v>
      </c>
    </row>
    <row r="32" spans="1:65" s="5" customFormat="1" ht="14.1" customHeight="1">
      <c r="A32" s="30" t="s">
        <v>44</v>
      </c>
      <c r="B32" s="55"/>
      <c r="C32" s="58">
        <f t="shared" si="0"/>
        <v>8</v>
      </c>
      <c r="D32" s="36">
        <f t="shared" si="3"/>
        <v>124277.35259353397</v>
      </c>
      <c r="E32" s="35">
        <f t="shared" si="1"/>
        <v>634515.5031469462</v>
      </c>
      <c r="F32" s="36" t="str">
        <f t="shared" si="9"/>
        <v>"</v>
      </c>
      <c r="G32" s="36">
        <f t="shared" si="2"/>
        <v>27</v>
      </c>
      <c r="H32" s="36" t="str">
        <f t="shared" si="10"/>
        <v>"</v>
      </c>
      <c r="I32" s="35">
        <f t="shared" si="4"/>
        <v>2040</v>
      </c>
      <c r="J32" s="36" t="str">
        <f t="shared" si="11"/>
        <v>"</v>
      </c>
      <c r="K32" s="35">
        <f t="shared" si="5"/>
        <v>52</v>
      </c>
      <c r="L32" s="36" t="str">
        <f t="shared" si="12"/>
        <v>"</v>
      </c>
      <c r="M32" s="38">
        <f t="shared" si="7"/>
        <v>615801.96110179578</v>
      </c>
      <c r="N32" s="36" t="str">
        <f t="shared" si="13"/>
        <v>"</v>
      </c>
      <c r="O32" s="39">
        <f t="shared" si="6"/>
        <v>32.906755953311354</v>
      </c>
      <c r="P32" s="40">
        <f t="shared" si="8"/>
        <v>0.19616233329459337</v>
      </c>
    </row>
    <row r="33" spans="1:84" s="5" customFormat="1" ht="14.1" customHeight="1">
      <c r="A33" s="64" t="s">
        <v>45</v>
      </c>
      <c r="B33" s="31"/>
      <c r="C33" s="58">
        <f t="shared" si="0"/>
        <v>7</v>
      </c>
      <c r="D33" s="36">
        <f t="shared" si="3"/>
        <v>132976.76727508137</v>
      </c>
      <c r="E33" s="35">
        <f t="shared" si="1"/>
        <v>780389.463074164</v>
      </c>
      <c r="F33" s="36" t="str">
        <f t="shared" si="9"/>
        <v>"</v>
      </c>
      <c r="G33" s="36">
        <f t="shared" si="2"/>
        <v>28</v>
      </c>
      <c r="H33" s="36" t="str">
        <f t="shared" si="10"/>
        <v>"</v>
      </c>
      <c r="I33" s="35">
        <f t="shared" si="4"/>
        <v>2041</v>
      </c>
      <c r="J33" s="36" t="str">
        <f t="shared" si="11"/>
        <v>"</v>
      </c>
      <c r="K33" s="35">
        <f t="shared" si="5"/>
        <v>53</v>
      </c>
      <c r="L33" s="36" t="str">
        <f t="shared" si="12"/>
        <v>"</v>
      </c>
      <c r="M33" s="38">
        <f t="shared" si="7"/>
        <v>761675.92102901358</v>
      </c>
      <c r="N33" s="36" t="str">
        <f t="shared" si="13"/>
        <v>"</v>
      </c>
      <c r="O33" s="39">
        <f t="shared" si="6"/>
        <v>40.701857467245262</v>
      </c>
      <c r="P33" s="40">
        <f t="shared" si="8"/>
        <v>0.21089787111198507</v>
      </c>
    </row>
    <row r="34" spans="1:84" ht="14.1" customHeight="1">
      <c r="A34" s="64" t="s">
        <v>46</v>
      </c>
      <c r="B34" s="55"/>
      <c r="C34" s="58">
        <f t="shared" si="0"/>
        <v>6</v>
      </c>
      <c r="D34" s="36">
        <f t="shared" si="3"/>
        <v>142285.14098433705</v>
      </c>
      <c r="E34" s="35">
        <f t="shared" si="1"/>
        <v>979619.65854353644</v>
      </c>
      <c r="F34" s="36" t="str">
        <f t="shared" si="9"/>
        <v>"</v>
      </c>
      <c r="G34" s="36">
        <f t="shared" si="2"/>
        <v>29</v>
      </c>
      <c r="H34" s="36" t="str">
        <f t="shared" si="10"/>
        <v>"</v>
      </c>
      <c r="I34" s="35">
        <f t="shared" si="4"/>
        <v>2042</v>
      </c>
      <c r="J34" s="36" t="str">
        <f t="shared" si="11"/>
        <v>"</v>
      </c>
      <c r="K34" s="35">
        <f t="shared" si="5"/>
        <v>54</v>
      </c>
      <c r="L34" s="36" t="str">
        <f t="shared" si="12"/>
        <v>"</v>
      </c>
      <c r="M34" s="38">
        <f t="shared" si="7"/>
        <v>960906.11649838602</v>
      </c>
      <c r="N34" s="36" t="str">
        <f t="shared" si="13"/>
        <v>"</v>
      </c>
      <c r="O34" s="39">
        <f t="shared" si="6"/>
        <v>51.348168838373567</v>
      </c>
      <c r="P34" s="40">
        <f t="shared" si="8"/>
        <v>0.22989818090139735</v>
      </c>
      <c r="AA34" s="5"/>
    </row>
    <row r="35" spans="1:84" ht="14.1" customHeight="1">
      <c r="A35" s="64" t="s">
        <v>47</v>
      </c>
      <c r="B35" s="55"/>
      <c r="C35" s="58">
        <f t="shared" si="0"/>
        <v>5</v>
      </c>
      <c r="D35" s="36">
        <f t="shared" si="3"/>
        <v>152245.10085324064</v>
      </c>
      <c r="E35" s="35">
        <f t="shared" si="1"/>
        <v>1264619.9443286511</v>
      </c>
      <c r="F35" s="36" t="str">
        <f t="shared" si="9"/>
        <v>"</v>
      </c>
      <c r="G35" s="36">
        <f t="shared" si="2"/>
        <v>30</v>
      </c>
      <c r="H35" s="36" t="str">
        <f t="shared" si="10"/>
        <v>"</v>
      </c>
      <c r="I35" s="35">
        <f t="shared" si="4"/>
        <v>2043</v>
      </c>
      <c r="J35" s="36" t="str">
        <f t="shared" si="11"/>
        <v>"</v>
      </c>
      <c r="K35" s="35">
        <f t="shared" si="5"/>
        <v>55</v>
      </c>
      <c r="L35" s="36" t="str">
        <f t="shared" si="12"/>
        <v>"</v>
      </c>
      <c r="M35" s="38">
        <f t="shared" si="7"/>
        <v>1245906.4022835006</v>
      </c>
      <c r="N35" s="36" t="str">
        <f t="shared" si="13"/>
        <v>"</v>
      </c>
      <c r="O35" s="39">
        <f t="shared" si="6"/>
        <v>66.577796938574508</v>
      </c>
      <c r="P35" s="40">
        <f t="shared" si="8"/>
        <v>0.25529585533427263</v>
      </c>
    </row>
    <row r="36" spans="1:84" ht="14.1" customHeight="1">
      <c r="A36" s="64" t="s">
        <v>48</v>
      </c>
      <c r="B36" s="54"/>
      <c r="C36" s="58">
        <f t="shared" si="0"/>
        <v>4</v>
      </c>
      <c r="D36" s="36">
        <f t="shared" si="3"/>
        <v>162902.2579129675</v>
      </c>
      <c r="E36" s="35">
        <f t="shared" si="1"/>
        <v>1700251.7079544514</v>
      </c>
      <c r="F36" s="36" t="str">
        <f t="shared" si="9"/>
        <v>"</v>
      </c>
      <c r="G36" s="36">
        <f t="shared" si="2"/>
        <v>31</v>
      </c>
      <c r="H36" s="36" t="str">
        <f t="shared" si="10"/>
        <v>"</v>
      </c>
      <c r="I36" s="35">
        <f t="shared" si="4"/>
        <v>2044</v>
      </c>
      <c r="J36" s="36" t="str">
        <f t="shared" si="11"/>
        <v>"</v>
      </c>
      <c r="K36" s="35">
        <f t="shared" si="5"/>
        <v>56</v>
      </c>
      <c r="L36" s="36" t="str">
        <f t="shared" si="12"/>
        <v>"</v>
      </c>
      <c r="M36" s="38">
        <f t="shared" si="7"/>
        <v>1681538.165909301</v>
      </c>
      <c r="N36" s="36" t="str">
        <f t="shared" si="13"/>
        <v>"</v>
      </c>
      <c r="O36" s="39">
        <f t="shared" si="6"/>
        <v>89.8567551697178</v>
      </c>
      <c r="P36" s="40">
        <f t="shared" si="8"/>
        <v>0.29092952892436119</v>
      </c>
    </row>
    <row r="37" spans="1:84" ht="14.1" customHeight="1">
      <c r="A37" s="64" t="s">
        <v>49</v>
      </c>
      <c r="B37" s="54"/>
      <c r="C37" s="58">
        <f t="shared" ref="C37:C68" si="14">IF(I37=0,0,IF(I37-(y_1+n_1)&gt;0,0,n_1+age_1-K37))</f>
        <v>3</v>
      </c>
      <c r="D37" s="36">
        <f t="shared" si="3"/>
        <v>174305.41596687521</v>
      </c>
      <c r="E37" s="35">
        <f t="shared" ref="E37:E68" si="15">IF(I37-(y_1+n_1)&gt;0,0,IF(C37=0,0,IF(n_1=0,"NA",IF(gd_1=preretint_1,(corpus_1)/(12*C37*(1+preretint_1)^C37),(corpus_1)*(preretint_1-gd_1)/(12*(1+preretint_1)*((1+preretint_1)^(C37)-(1+gd_1)^(C37)))))))</f>
        <v>2437905.9727429091</v>
      </c>
      <c r="F37" s="36" t="str">
        <f t="shared" si="9"/>
        <v>"</v>
      </c>
      <c r="G37" s="36">
        <f t="shared" ref="G37:G68" si="16">IF(I37=0,0,IF(I37-(y_1+n_1)&gt;0,0,n_1-C37))</f>
        <v>32</v>
      </c>
      <c r="H37" s="36" t="str">
        <f t="shared" si="10"/>
        <v>"</v>
      </c>
      <c r="I37" s="35">
        <f t="shared" si="4"/>
        <v>2045</v>
      </c>
      <c r="J37" s="36" t="str">
        <f t="shared" si="11"/>
        <v>"</v>
      </c>
      <c r="K37" s="35">
        <f t="shared" si="5"/>
        <v>57</v>
      </c>
      <c r="L37" s="36" t="str">
        <f t="shared" si="12"/>
        <v>"</v>
      </c>
      <c r="M37" s="38">
        <f t="shared" si="7"/>
        <v>2419192.4306977587</v>
      </c>
      <c r="N37" s="36" t="str">
        <f t="shared" si="13"/>
        <v>"</v>
      </c>
      <c r="O37" s="39">
        <f t="shared" si="6"/>
        <v>129.27496167539746</v>
      </c>
      <c r="P37" s="40">
        <f t="shared" si="8"/>
        <v>0.34447642991829003</v>
      </c>
    </row>
    <row r="38" spans="1:84" ht="14.1" customHeight="1">
      <c r="A38" s="64" t="s">
        <v>50</v>
      </c>
      <c r="B38" s="54"/>
      <c r="C38" s="35">
        <f t="shared" si="14"/>
        <v>2</v>
      </c>
      <c r="D38" s="36">
        <f t="shared" ref="D38:D69" si="17">IF(I38=0,0,IF(I37&gt;=(y_1+k_1-age_1),0,D37+D37*inf_1))</f>
        <v>186506.79508455648</v>
      </c>
      <c r="E38" s="35">
        <f t="shared" si="15"/>
        <v>3931832.0746446699</v>
      </c>
      <c r="F38" s="36" t="str">
        <f t="shared" si="9"/>
        <v>"</v>
      </c>
      <c r="G38" s="36">
        <f t="shared" si="16"/>
        <v>33</v>
      </c>
      <c r="H38" s="36" t="str">
        <f t="shared" si="10"/>
        <v>"</v>
      </c>
      <c r="I38" s="35">
        <f t="shared" ref="I38:I69" si="18">IF(I37=0,0,IF(I37&gt;=(y_1+n_1),0,I37+1))</f>
        <v>2046</v>
      </c>
      <c r="J38" s="36" t="str">
        <f t="shared" si="11"/>
        <v>"</v>
      </c>
      <c r="K38" s="35">
        <f t="shared" ref="K38:K69" si="19">IF(I38=0,0,IF(I37&gt;=(y_1+k_1-age_1),0,K37+1))</f>
        <v>58</v>
      </c>
      <c r="L38" s="36" t="str">
        <f t="shared" si="12"/>
        <v>"</v>
      </c>
      <c r="M38" s="38">
        <f t="shared" si="7"/>
        <v>3913118.5325995195</v>
      </c>
      <c r="N38" s="36" t="str">
        <f t="shared" si="13"/>
        <v>"</v>
      </c>
      <c r="O38" s="39">
        <f t="shared" ref="O38:O69" si="20">IF(M38="not appl",0,IF(M38=0,0,IF(I38=0,0,IF(I38-(y_1+n_1)&gt;0,0,(E38-ndelay)/ndelay))))</f>
        <v>209.10624632997249</v>
      </c>
      <c r="P38" s="40">
        <f t="shared" si="8"/>
        <v>0.4338500360490265</v>
      </c>
    </row>
    <row r="39" spans="1:84" ht="14.1" customHeight="1">
      <c r="A39" s="64" t="s">
        <v>51</v>
      </c>
      <c r="B39" s="54"/>
      <c r="C39" s="35">
        <f t="shared" si="14"/>
        <v>1</v>
      </c>
      <c r="D39" s="36">
        <f t="shared" si="17"/>
        <v>199562.27074047545</v>
      </c>
      <c r="E39" s="35">
        <f t="shared" si="15"/>
        <v>8453438.9604860451</v>
      </c>
      <c r="F39" s="36" t="str">
        <f t="shared" si="9"/>
        <v>"</v>
      </c>
      <c r="G39" s="36">
        <f t="shared" si="16"/>
        <v>34</v>
      </c>
      <c r="H39" s="36" t="str">
        <f t="shared" si="10"/>
        <v>"</v>
      </c>
      <c r="I39" s="35">
        <f t="shared" si="18"/>
        <v>2047</v>
      </c>
      <c r="J39" s="36" t="str">
        <f t="shared" si="11"/>
        <v>"</v>
      </c>
      <c r="K39" s="35">
        <f t="shared" si="19"/>
        <v>59</v>
      </c>
      <c r="L39" s="36" t="str">
        <f t="shared" si="12"/>
        <v>"</v>
      </c>
      <c r="M39" s="38">
        <f t="shared" ref="M39:M70" si="21">IF(M38=0,0,IF(M38="not appl",0,IF(E39=0,"not appl",IF(I39=0,0,IF(I39-(y_1+n_1)&gt;0,0,E39-ndelay)))))</f>
        <v>8434725.4184408952</v>
      </c>
      <c r="N39" s="36" t="str">
        <f t="shared" si="13"/>
        <v>"</v>
      </c>
      <c r="O39" s="39">
        <f t="shared" si="20"/>
        <v>450.72842960944109</v>
      </c>
      <c r="P39" s="40">
        <f t="shared" ref="P39:P70" si="22">IF(M39="not appl",0,IF(M39=0,0,IF(I39=0,0,IF(I39-(y_1+n_1)&gt;0,0,(E38-E37)/E37))))</f>
        <v>0.61279069767441918</v>
      </c>
    </row>
    <row r="40" spans="1:84" s="23" customFormat="1" ht="14.1" customHeight="1">
      <c r="A40" s="54" t="s">
        <v>52</v>
      </c>
      <c r="B40" s="54"/>
      <c r="C40" s="35">
        <f t="shared" si="14"/>
        <v>0</v>
      </c>
      <c r="D40" s="36">
        <f t="shared" si="17"/>
        <v>213531.62969230872</v>
      </c>
      <c r="E40" s="35">
        <f t="shared" si="15"/>
        <v>0</v>
      </c>
      <c r="F40" s="36" t="str">
        <f t="shared" si="9"/>
        <v>"</v>
      </c>
      <c r="G40" s="36">
        <f t="shared" si="16"/>
        <v>35</v>
      </c>
      <c r="H40" s="36" t="str">
        <f t="shared" si="10"/>
        <v>"</v>
      </c>
      <c r="I40" s="35">
        <f t="shared" si="18"/>
        <v>2048</v>
      </c>
      <c r="J40" s="36" t="str">
        <f t="shared" si="11"/>
        <v>"</v>
      </c>
      <c r="K40" s="35">
        <f t="shared" si="19"/>
        <v>60</v>
      </c>
      <c r="L40" s="36" t="str">
        <f t="shared" si="12"/>
        <v>"</v>
      </c>
      <c r="M40" s="38" t="str">
        <f t="shared" si="21"/>
        <v>not appl</v>
      </c>
      <c r="N40" s="36" t="str">
        <f t="shared" si="13"/>
        <v>"</v>
      </c>
      <c r="O40" s="39">
        <f t="shared" si="20"/>
        <v>0</v>
      </c>
      <c r="P40" s="40">
        <f t="shared" si="22"/>
        <v>0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ht="14.1" customHeight="1">
      <c r="C41" s="35">
        <f t="shared" si="14"/>
        <v>0</v>
      </c>
      <c r="D41" s="36">
        <f t="shared" si="17"/>
        <v>0</v>
      </c>
      <c r="E41" s="35">
        <f t="shared" si="15"/>
        <v>0</v>
      </c>
      <c r="F41" s="36" t="str">
        <f t="shared" si="9"/>
        <v/>
      </c>
      <c r="G41" s="36">
        <f t="shared" si="16"/>
        <v>0</v>
      </c>
      <c r="H41" s="36" t="str">
        <f t="shared" si="10"/>
        <v/>
      </c>
      <c r="I41" s="35">
        <f t="shared" si="18"/>
        <v>0</v>
      </c>
      <c r="J41" s="36" t="str">
        <f t="shared" si="11"/>
        <v/>
      </c>
      <c r="K41" s="35">
        <f t="shared" si="19"/>
        <v>0</v>
      </c>
      <c r="L41" s="36" t="str">
        <f t="shared" si="12"/>
        <v/>
      </c>
      <c r="M41" s="38">
        <f t="shared" si="21"/>
        <v>0</v>
      </c>
      <c r="N41" s="36" t="str">
        <f t="shared" si="13"/>
        <v/>
      </c>
      <c r="O41" s="39">
        <f t="shared" si="20"/>
        <v>0</v>
      </c>
      <c r="P41" s="40">
        <f t="shared" si="22"/>
        <v>0</v>
      </c>
    </row>
    <row r="42" spans="1:84" ht="14.1" customHeight="1">
      <c r="C42" s="35">
        <f t="shared" si="14"/>
        <v>0</v>
      </c>
      <c r="D42" s="36">
        <f t="shared" si="17"/>
        <v>0</v>
      </c>
      <c r="E42" s="35">
        <f t="shared" si="15"/>
        <v>0</v>
      </c>
      <c r="F42" s="36" t="str">
        <f t="shared" si="9"/>
        <v/>
      </c>
      <c r="G42" s="36">
        <f t="shared" si="16"/>
        <v>0</v>
      </c>
      <c r="H42" s="36" t="str">
        <f t="shared" si="10"/>
        <v/>
      </c>
      <c r="I42" s="35">
        <f t="shared" si="18"/>
        <v>0</v>
      </c>
      <c r="J42" s="36" t="str">
        <f t="shared" si="11"/>
        <v/>
      </c>
      <c r="K42" s="35">
        <f t="shared" si="19"/>
        <v>0</v>
      </c>
      <c r="L42" s="36" t="str">
        <f t="shared" si="12"/>
        <v/>
      </c>
      <c r="M42" s="38">
        <f t="shared" si="21"/>
        <v>0</v>
      </c>
      <c r="N42" s="36" t="str">
        <f t="shared" si="13"/>
        <v/>
      </c>
      <c r="O42" s="39">
        <f t="shared" si="20"/>
        <v>0</v>
      </c>
      <c r="P42" s="40">
        <f t="shared" si="22"/>
        <v>0</v>
      </c>
    </row>
    <row r="43" spans="1:84" ht="14.1" customHeight="1">
      <c r="A43" s="9"/>
      <c r="B43" s="5"/>
      <c r="C43" s="35">
        <f t="shared" si="14"/>
        <v>0</v>
      </c>
      <c r="D43" s="36">
        <f t="shared" si="17"/>
        <v>0</v>
      </c>
      <c r="E43" s="35">
        <f t="shared" si="15"/>
        <v>0</v>
      </c>
      <c r="F43" s="36" t="str">
        <f t="shared" si="9"/>
        <v/>
      </c>
      <c r="G43" s="36">
        <f t="shared" si="16"/>
        <v>0</v>
      </c>
      <c r="H43" s="36" t="str">
        <f t="shared" si="10"/>
        <v/>
      </c>
      <c r="I43" s="35">
        <f t="shared" si="18"/>
        <v>0</v>
      </c>
      <c r="J43" s="36" t="str">
        <f t="shared" si="11"/>
        <v/>
      </c>
      <c r="K43" s="35">
        <f t="shared" si="19"/>
        <v>0</v>
      </c>
      <c r="L43" s="36" t="str">
        <f t="shared" si="12"/>
        <v/>
      </c>
      <c r="M43" s="38">
        <f t="shared" si="21"/>
        <v>0</v>
      </c>
      <c r="N43" s="36" t="str">
        <f t="shared" si="13"/>
        <v/>
      </c>
      <c r="O43" s="39">
        <f t="shared" si="20"/>
        <v>0</v>
      </c>
      <c r="P43" s="40">
        <f t="shared" si="22"/>
        <v>0</v>
      </c>
    </row>
    <row r="44" spans="1:84" ht="14.1" customHeight="1">
      <c r="A44" s="5"/>
      <c r="B44" s="5"/>
      <c r="C44" s="35">
        <f t="shared" si="14"/>
        <v>0</v>
      </c>
      <c r="D44" s="36">
        <f t="shared" si="17"/>
        <v>0</v>
      </c>
      <c r="E44" s="35">
        <f t="shared" si="15"/>
        <v>0</v>
      </c>
      <c r="F44" s="36" t="str">
        <f t="shared" si="9"/>
        <v/>
      </c>
      <c r="G44" s="36">
        <f t="shared" si="16"/>
        <v>0</v>
      </c>
      <c r="H44" s="36" t="str">
        <f t="shared" si="10"/>
        <v/>
      </c>
      <c r="I44" s="35">
        <f t="shared" si="18"/>
        <v>0</v>
      </c>
      <c r="J44" s="36" t="str">
        <f t="shared" si="11"/>
        <v/>
      </c>
      <c r="K44" s="35">
        <f t="shared" si="19"/>
        <v>0</v>
      </c>
      <c r="L44" s="36" t="str">
        <f t="shared" si="12"/>
        <v/>
      </c>
      <c r="M44" s="38">
        <f t="shared" si="21"/>
        <v>0</v>
      </c>
      <c r="N44" s="36" t="str">
        <f t="shared" si="13"/>
        <v/>
      </c>
      <c r="O44" s="39">
        <f t="shared" si="20"/>
        <v>0</v>
      </c>
      <c r="P44" s="40">
        <f t="shared" si="22"/>
        <v>0</v>
      </c>
    </row>
    <row r="45" spans="1:84" ht="14.1" customHeight="1">
      <c r="A45" s="5"/>
      <c r="B45" s="5"/>
      <c r="C45" s="35">
        <f t="shared" si="14"/>
        <v>0</v>
      </c>
      <c r="D45" s="36">
        <f t="shared" si="17"/>
        <v>0</v>
      </c>
      <c r="E45" s="35">
        <f t="shared" si="15"/>
        <v>0</v>
      </c>
      <c r="F45" s="36" t="str">
        <f t="shared" si="9"/>
        <v/>
      </c>
      <c r="G45" s="36">
        <f t="shared" si="16"/>
        <v>0</v>
      </c>
      <c r="H45" s="36" t="str">
        <f t="shared" si="10"/>
        <v/>
      </c>
      <c r="I45" s="35">
        <f t="shared" si="18"/>
        <v>0</v>
      </c>
      <c r="J45" s="36" t="str">
        <f t="shared" si="11"/>
        <v/>
      </c>
      <c r="K45" s="35">
        <f t="shared" si="19"/>
        <v>0</v>
      </c>
      <c r="L45" s="36" t="str">
        <f t="shared" si="12"/>
        <v/>
      </c>
      <c r="M45" s="38">
        <f t="shared" si="21"/>
        <v>0</v>
      </c>
      <c r="N45" s="36" t="str">
        <f t="shared" si="13"/>
        <v/>
      </c>
      <c r="O45" s="39">
        <f t="shared" si="20"/>
        <v>0</v>
      </c>
      <c r="P45" s="40">
        <f t="shared" si="22"/>
        <v>0</v>
      </c>
      <c r="S45" s="24"/>
      <c r="T45" s="3"/>
    </row>
    <row r="46" spans="1:84" ht="14.1" customHeight="1">
      <c r="A46" s="5"/>
      <c r="B46" s="5"/>
      <c r="C46" s="35">
        <f t="shared" si="14"/>
        <v>0</v>
      </c>
      <c r="D46" s="36">
        <f t="shared" si="17"/>
        <v>0</v>
      </c>
      <c r="E46" s="35">
        <f t="shared" si="15"/>
        <v>0</v>
      </c>
      <c r="F46" s="36" t="str">
        <f t="shared" si="9"/>
        <v/>
      </c>
      <c r="G46" s="36">
        <f t="shared" si="16"/>
        <v>0</v>
      </c>
      <c r="H46" s="36" t="str">
        <f t="shared" si="10"/>
        <v/>
      </c>
      <c r="I46" s="35">
        <f t="shared" si="18"/>
        <v>0</v>
      </c>
      <c r="J46" s="36" t="str">
        <f t="shared" si="11"/>
        <v/>
      </c>
      <c r="K46" s="35">
        <f t="shared" si="19"/>
        <v>0</v>
      </c>
      <c r="L46" s="36" t="str">
        <f t="shared" si="12"/>
        <v/>
      </c>
      <c r="M46" s="38">
        <f t="shared" si="21"/>
        <v>0</v>
      </c>
      <c r="N46" s="36" t="str">
        <f t="shared" si="13"/>
        <v/>
      </c>
      <c r="O46" s="39">
        <f t="shared" si="20"/>
        <v>0</v>
      </c>
      <c r="P46" s="40">
        <f t="shared" si="22"/>
        <v>0</v>
      </c>
      <c r="S46" s="24">
        <v>1</v>
      </c>
      <c r="T46" s="5"/>
    </row>
    <row r="47" spans="1:84" ht="14.1" customHeight="1">
      <c r="A47" s="5"/>
      <c r="B47" s="34"/>
      <c r="C47" s="35">
        <f t="shared" si="14"/>
        <v>0</v>
      </c>
      <c r="D47" s="36">
        <f t="shared" si="17"/>
        <v>0</v>
      </c>
      <c r="E47" s="35">
        <f t="shared" si="15"/>
        <v>0</v>
      </c>
      <c r="F47" s="36" t="str">
        <f t="shared" si="9"/>
        <v/>
      </c>
      <c r="G47" s="36">
        <f t="shared" si="16"/>
        <v>0</v>
      </c>
      <c r="H47" s="36" t="str">
        <f t="shared" si="10"/>
        <v/>
      </c>
      <c r="I47" s="35">
        <f t="shared" si="18"/>
        <v>0</v>
      </c>
      <c r="J47" s="36" t="str">
        <f t="shared" si="11"/>
        <v/>
      </c>
      <c r="K47" s="35">
        <f t="shared" si="19"/>
        <v>0</v>
      </c>
      <c r="L47" s="36" t="str">
        <f t="shared" si="12"/>
        <v/>
      </c>
      <c r="M47" s="38">
        <f t="shared" si="21"/>
        <v>0</v>
      </c>
      <c r="N47" s="36" t="str">
        <f t="shared" si="13"/>
        <v/>
      </c>
      <c r="O47" s="39">
        <f t="shared" si="20"/>
        <v>0</v>
      </c>
      <c r="P47" s="40">
        <f t="shared" si="22"/>
        <v>0</v>
      </c>
      <c r="S47" s="24">
        <v>2</v>
      </c>
      <c r="T47" s="5"/>
    </row>
    <row r="48" spans="1:84" ht="14.1" customHeight="1">
      <c r="A48" s="5"/>
      <c r="B48" s="5"/>
      <c r="C48" s="35">
        <f t="shared" si="14"/>
        <v>0</v>
      </c>
      <c r="D48" s="36">
        <f t="shared" si="17"/>
        <v>0</v>
      </c>
      <c r="E48" s="35">
        <f t="shared" si="15"/>
        <v>0</v>
      </c>
      <c r="F48" s="36" t="str">
        <f t="shared" si="9"/>
        <v/>
      </c>
      <c r="G48" s="36">
        <f t="shared" si="16"/>
        <v>0</v>
      </c>
      <c r="H48" s="36" t="str">
        <f t="shared" si="10"/>
        <v/>
      </c>
      <c r="I48" s="35">
        <f t="shared" si="18"/>
        <v>0</v>
      </c>
      <c r="J48" s="36" t="str">
        <f t="shared" si="11"/>
        <v/>
      </c>
      <c r="K48" s="35">
        <f t="shared" si="19"/>
        <v>0</v>
      </c>
      <c r="L48" s="36" t="str">
        <f t="shared" si="12"/>
        <v/>
      </c>
      <c r="M48" s="38">
        <f t="shared" si="21"/>
        <v>0</v>
      </c>
      <c r="N48" s="36" t="str">
        <f t="shared" si="13"/>
        <v/>
      </c>
      <c r="O48" s="39">
        <f t="shared" si="20"/>
        <v>0</v>
      </c>
      <c r="P48" s="40">
        <f t="shared" si="22"/>
        <v>0</v>
      </c>
      <c r="S48" s="5"/>
      <c r="T48" s="5"/>
    </row>
    <row r="49" spans="1:26" ht="14.1" customHeight="1">
      <c r="A49" s="5"/>
      <c r="B49" s="5"/>
      <c r="C49" s="35">
        <f t="shared" si="14"/>
        <v>0</v>
      </c>
      <c r="D49" s="36">
        <f t="shared" si="17"/>
        <v>0</v>
      </c>
      <c r="E49" s="35">
        <f t="shared" si="15"/>
        <v>0</v>
      </c>
      <c r="F49" s="36" t="str">
        <f t="shared" si="9"/>
        <v/>
      </c>
      <c r="G49" s="36">
        <f t="shared" si="16"/>
        <v>0</v>
      </c>
      <c r="H49" s="36" t="str">
        <f t="shared" si="10"/>
        <v/>
      </c>
      <c r="I49" s="35">
        <f t="shared" si="18"/>
        <v>0</v>
      </c>
      <c r="J49" s="36" t="str">
        <f t="shared" si="11"/>
        <v/>
      </c>
      <c r="K49" s="35">
        <f t="shared" si="19"/>
        <v>0</v>
      </c>
      <c r="L49" s="36" t="str">
        <f t="shared" si="12"/>
        <v/>
      </c>
      <c r="M49" s="38">
        <f t="shared" si="21"/>
        <v>0</v>
      </c>
      <c r="N49" s="36" t="str">
        <f t="shared" si="13"/>
        <v/>
      </c>
      <c r="O49" s="39">
        <f t="shared" si="20"/>
        <v>0</v>
      </c>
      <c r="P49" s="40">
        <f t="shared" si="22"/>
        <v>0</v>
      </c>
    </row>
    <row r="50" spans="1:26" ht="14.1" customHeight="1">
      <c r="A50" s="5"/>
      <c r="B50" s="5"/>
      <c r="C50" s="35">
        <f t="shared" si="14"/>
        <v>0</v>
      </c>
      <c r="D50" s="36">
        <f t="shared" si="17"/>
        <v>0</v>
      </c>
      <c r="E50" s="35">
        <f t="shared" si="15"/>
        <v>0</v>
      </c>
      <c r="F50" s="36" t="str">
        <f t="shared" si="9"/>
        <v/>
      </c>
      <c r="G50" s="36">
        <f t="shared" si="16"/>
        <v>0</v>
      </c>
      <c r="H50" s="36" t="str">
        <f t="shared" si="10"/>
        <v/>
      </c>
      <c r="I50" s="35">
        <f t="shared" si="18"/>
        <v>0</v>
      </c>
      <c r="J50" s="36" t="str">
        <f t="shared" si="11"/>
        <v/>
      </c>
      <c r="K50" s="35">
        <f t="shared" si="19"/>
        <v>0</v>
      </c>
      <c r="L50" s="36" t="str">
        <f t="shared" si="12"/>
        <v/>
      </c>
      <c r="M50" s="38">
        <f t="shared" si="21"/>
        <v>0</v>
      </c>
      <c r="N50" s="36" t="str">
        <f t="shared" si="13"/>
        <v/>
      </c>
      <c r="O50" s="39">
        <f t="shared" si="20"/>
        <v>0</v>
      </c>
      <c r="P50" s="40">
        <f t="shared" si="22"/>
        <v>0</v>
      </c>
    </row>
    <row r="51" spans="1:26" ht="14.1" customHeight="1">
      <c r="A51" s="5"/>
      <c r="B51" s="5"/>
      <c r="C51" s="35">
        <f t="shared" si="14"/>
        <v>0</v>
      </c>
      <c r="D51" s="36">
        <f t="shared" si="17"/>
        <v>0</v>
      </c>
      <c r="E51" s="35">
        <f t="shared" si="15"/>
        <v>0</v>
      </c>
      <c r="F51" s="36" t="str">
        <f t="shared" si="9"/>
        <v/>
      </c>
      <c r="G51" s="36">
        <f t="shared" si="16"/>
        <v>0</v>
      </c>
      <c r="H51" s="36" t="str">
        <f t="shared" si="10"/>
        <v/>
      </c>
      <c r="I51" s="35">
        <f t="shared" si="18"/>
        <v>0</v>
      </c>
      <c r="J51" s="36" t="str">
        <f t="shared" si="11"/>
        <v/>
      </c>
      <c r="K51" s="35">
        <f t="shared" si="19"/>
        <v>0</v>
      </c>
      <c r="L51" s="36" t="str">
        <f t="shared" si="12"/>
        <v/>
      </c>
      <c r="M51" s="38">
        <f t="shared" si="21"/>
        <v>0</v>
      </c>
      <c r="N51" s="36" t="str">
        <f t="shared" si="13"/>
        <v/>
      </c>
      <c r="O51" s="39">
        <f t="shared" si="20"/>
        <v>0</v>
      </c>
      <c r="P51" s="40">
        <f t="shared" si="22"/>
        <v>0</v>
      </c>
    </row>
    <row r="52" spans="1:26" ht="14.1" customHeight="1">
      <c r="A52" s="5"/>
      <c r="B52" s="5"/>
      <c r="C52" s="35">
        <f t="shared" si="14"/>
        <v>0</v>
      </c>
      <c r="D52" s="36">
        <f t="shared" si="17"/>
        <v>0</v>
      </c>
      <c r="E52" s="35">
        <f t="shared" si="15"/>
        <v>0</v>
      </c>
      <c r="F52" s="36" t="str">
        <f t="shared" si="9"/>
        <v/>
      </c>
      <c r="G52" s="36">
        <f t="shared" si="16"/>
        <v>0</v>
      </c>
      <c r="H52" s="36" t="str">
        <f t="shared" si="10"/>
        <v/>
      </c>
      <c r="I52" s="35">
        <f t="shared" si="18"/>
        <v>0</v>
      </c>
      <c r="J52" s="36" t="str">
        <f t="shared" si="11"/>
        <v/>
      </c>
      <c r="K52" s="35">
        <f t="shared" si="19"/>
        <v>0</v>
      </c>
      <c r="L52" s="36" t="str">
        <f t="shared" si="12"/>
        <v/>
      </c>
      <c r="M52" s="38">
        <f t="shared" si="21"/>
        <v>0</v>
      </c>
      <c r="N52" s="36" t="str">
        <f t="shared" si="13"/>
        <v/>
      </c>
      <c r="O52" s="39">
        <f t="shared" si="20"/>
        <v>0</v>
      </c>
      <c r="P52" s="40">
        <f t="shared" si="22"/>
        <v>0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1" customHeight="1">
      <c r="C53" s="35">
        <f t="shared" si="14"/>
        <v>0</v>
      </c>
      <c r="D53" s="36">
        <f t="shared" si="17"/>
        <v>0</v>
      </c>
      <c r="E53" s="35">
        <f t="shared" si="15"/>
        <v>0</v>
      </c>
      <c r="F53" s="36" t="str">
        <f t="shared" si="9"/>
        <v/>
      </c>
      <c r="G53" s="36">
        <f t="shared" si="16"/>
        <v>0</v>
      </c>
      <c r="H53" s="36" t="str">
        <f t="shared" si="10"/>
        <v/>
      </c>
      <c r="I53" s="35">
        <f t="shared" si="18"/>
        <v>0</v>
      </c>
      <c r="J53" s="36" t="str">
        <f t="shared" si="11"/>
        <v/>
      </c>
      <c r="K53" s="35">
        <f t="shared" si="19"/>
        <v>0</v>
      </c>
      <c r="L53" s="36" t="str">
        <f t="shared" si="12"/>
        <v/>
      </c>
      <c r="M53" s="38">
        <f t="shared" si="21"/>
        <v>0</v>
      </c>
      <c r="N53" s="36" t="str">
        <f t="shared" si="13"/>
        <v/>
      </c>
      <c r="O53" s="39">
        <f t="shared" si="20"/>
        <v>0</v>
      </c>
      <c r="P53" s="40">
        <f t="shared" si="22"/>
        <v>0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1" customHeight="1">
      <c r="C54" s="35">
        <f t="shared" si="14"/>
        <v>0</v>
      </c>
      <c r="D54" s="36">
        <f t="shared" si="17"/>
        <v>0</v>
      </c>
      <c r="E54" s="35">
        <f t="shared" si="15"/>
        <v>0</v>
      </c>
      <c r="F54" s="36" t="str">
        <f t="shared" si="9"/>
        <v/>
      </c>
      <c r="G54" s="36">
        <f t="shared" si="16"/>
        <v>0</v>
      </c>
      <c r="H54" s="36" t="str">
        <f t="shared" si="10"/>
        <v/>
      </c>
      <c r="I54" s="35">
        <f t="shared" si="18"/>
        <v>0</v>
      </c>
      <c r="J54" s="36" t="str">
        <f t="shared" si="11"/>
        <v/>
      </c>
      <c r="K54" s="35">
        <f t="shared" si="19"/>
        <v>0</v>
      </c>
      <c r="L54" s="36" t="str">
        <f t="shared" si="12"/>
        <v/>
      </c>
      <c r="M54" s="38">
        <f t="shared" si="21"/>
        <v>0</v>
      </c>
      <c r="N54" s="36" t="str">
        <f t="shared" si="13"/>
        <v/>
      </c>
      <c r="O54" s="39">
        <f t="shared" si="20"/>
        <v>0</v>
      </c>
      <c r="P54" s="40">
        <f t="shared" si="22"/>
        <v>0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1" customHeight="1">
      <c r="C55" s="35">
        <f t="shared" si="14"/>
        <v>0</v>
      </c>
      <c r="D55" s="36">
        <f t="shared" si="17"/>
        <v>0</v>
      </c>
      <c r="E55" s="35">
        <f t="shared" si="15"/>
        <v>0</v>
      </c>
      <c r="F55" s="36" t="str">
        <f t="shared" si="9"/>
        <v/>
      </c>
      <c r="G55" s="36">
        <f t="shared" si="16"/>
        <v>0</v>
      </c>
      <c r="H55" s="36" t="str">
        <f t="shared" si="10"/>
        <v/>
      </c>
      <c r="I55" s="35">
        <f t="shared" si="18"/>
        <v>0</v>
      </c>
      <c r="J55" s="36" t="str">
        <f t="shared" si="11"/>
        <v/>
      </c>
      <c r="K55" s="35">
        <f t="shared" si="19"/>
        <v>0</v>
      </c>
      <c r="L55" s="36" t="str">
        <f t="shared" si="12"/>
        <v/>
      </c>
      <c r="M55" s="38">
        <f t="shared" si="21"/>
        <v>0</v>
      </c>
      <c r="N55" s="36" t="str">
        <f t="shared" si="13"/>
        <v/>
      </c>
      <c r="O55" s="39">
        <f t="shared" si="20"/>
        <v>0</v>
      </c>
      <c r="P55" s="40">
        <f t="shared" si="22"/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1" customHeight="1">
      <c r="C56" s="35">
        <f t="shared" si="14"/>
        <v>0</v>
      </c>
      <c r="D56" s="36">
        <f t="shared" si="17"/>
        <v>0</v>
      </c>
      <c r="E56" s="35">
        <f t="shared" si="15"/>
        <v>0</v>
      </c>
      <c r="F56" s="36" t="str">
        <f t="shared" si="9"/>
        <v/>
      </c>
      <c r="G56" s="36">
        <f t="shared" si="16"/>
        <v>0</v>
      </c>
      <c r="H56" s="36" t="str">
        <f t="shared" si="10"/>
        <v/>
      </c>
      <c r="I56" s="35">
        <f t="shared" si="18"/>
        <v>0</v>
      </c>
      <c r="J56" s="36" t="str">
        <f t="shared" si="11"/>
        <v/>
      </c>
      <c r="K56" s="35">
        <f t="shared" si="19"/>
        <v>0</v>
      </c>
      <c r="L56" s="36" t="str">
        <f t="shared" si="12"/>
        <v/>
      </c>
      <c r="M56" s="38">
        <f t="shared" si="21"/>
        <v>0</v>
      </c>
      <c r="N56" s="36" t="str">
        <f t="shared" si="13"/>
        <v/>
      </c>
      <c r="O56" s="39">
        <f t="shared" si="20"/>
        <v>0</v>
      </c>
      <c r="P56" s="40">
        <f t="shared" si="22"/>
        <v>0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1" customHeight="1">
      <c r="C57" s="35">
        <f t="shared" si="14"/>
        <v>0</v>
      </c>
      <c r="D57" s="36">
        <f t="shared" si="17"/>
        <v>0</v>
      </c>
      <c r="E57" s="35">
        <f t="shared" si="15"/>
        <v>0</v>
      </c>
      <c r="F57" s="36" t="str">
        <f t="shared" si="9"/>
        <v/>
      </c>
      <c r="G57" s="36">
        <f t="shared" si="16"/>
        <v>0</v>
      </c>
      <c r="H57" s="36" t="str">
        <f t="shared" si="10"/>
        <v/>
      </c>
      <c r="I57" s="35">
        <f t="shared" si="18"/>
        <v>0</v>
      </c>
      <c r="J57" s="36" t="str">
        <f t="shared" si="11"/>
        <v/>
      </c>
      <c r="K57" s="35">
        <f t="shared" si="19"/>
        <v>0</v>
      </c>
      <c r="L57" s="36" t="str">
        <f t="shared" si="12"/>
        <v/>
      </c>
      <c r="M57" s="38">
        <f t="shared" si="21"/>
        <v>0</v>
      </c>
      <c r="N57" s="36" t="str">
        <f t="shared" si="13"/>
        <v/>
      </c>
      <c r="O57" s="39">
        <f t="shared" si="20"/>
        <v>0</v>
      </c>
      <c r="P57" s="40">
        <f t="shared" si="22"/>
        <v>0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1" customHeight="1">
      <c r="C58" s="35">
        <f t="shared" si="14"/>
        <v>0</v>
      </c>
      <c r="D58" s="36">
        <f t="shared" si="17"/>
        <v>0</v>
      </c>
      <c r="E58" s="35">
        <f t="shared" si="15"/>
        <v>0</v>
      </c>
      <c r="F58" s="36" t="str">
        <f t="shared" si="9"/>
        <v/>
      </c>
      <c r="G58" s="36">
        <f t="shared" si="16"/>
        <v>0</v>
      </c>
      <c r="H58" s="36" t="str">
        <f t="shared" si="10"/>
        <v/>
      </c>
      <c r="I58" s="35">
        <f t="shared" si="18"/>
        <v>0</v>
      </c>
      <c r="J58" s="36" t="str">
        <f t="shared" si="11"/>
        <v/>
      </c>
      <c r="K58" s="35">
        <f t="shared" si="19"/>
        <v>0</v>
      </c>
      <c r="L58" s="36" t="str">
        <f t="shared" si="12"/>
        <v/>
      </c>
      <c r="M58" s="38">
        <f t="shared" si="21"/>
        <v>0</v>
      </c>
      <c r="N58" s="36" t="str">
        <f t="shared" si="13"/>
        <v/>
      </c>
      <c r="O58" s="39">
        <f t="shared" si="20"/>
        <v>0</v>
      </c>
      <c r="P58" s="40">
        <f t="shared" si="22"/>
        <v>0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1" customHeight="1">
      <c r="C59" s="35">
        <f t="shared" si="14"/>
        <v>0</v>
      </c>
      <c r="D59" s="36">
        <f t="shared" si="17"/>
        <v>0</v>
      </c>
      <c r="E59" s="35">
        <f t="shared" si="15"/>
        <v>0</v>
      </c>
      <c r="F59" s="36" t="str">
        <f t="shared" si="9"/>
        <v/>
      </c>
      <c r="G59" s="36">
        <f t="shared" si="16"/>
        <v>0</v>
      </c>
      <c r="H59" s="36" t="str">
        <f t="shared" si="10"/>
        <v/>
      </c>
      <c r="I59" s="35">
        <f t="shared" si="18"/>
        <v>0</v>
      </c>
      <c r="J59" s="36" t="str">
        <f t="shared" si="11"/>
        <v/>
      </c>
      <c r="K59" s="35">
        <f t="shared" si="19"/>
        <v>0</v>
      </c>
      <c r="L59" s="36" t="str">
        <f t="shared" si="12"/>
        <v/>
      </c>
      <c r="M59" s="38">
        <f t="shared" si="21"/>
        <v>0</v>
      </c>
      <c r="N59" s="36" t="str">
        <f t="shared" si="13"/>
        <v/>
      </c>
      <c r="O59" s="39">
        <f t="shared" si="20"/>
        <v>0</v>
      </c>
      <c r="P59" s="40">
        <f t="shared" si="22"/>
        <v>0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9" customFormat="1" ht="14.1" customHeight="1">
      <c r="C60" s="35">
        <f t="shared" si="14"/>
        <v>0</v>
      </c>
      <c r="D60" s="36">
        <f t="shared" si="17"/>
        <v>0</v>
      </c>
      <c r="E60" s="35">
        <f t="shared" si="15"/>
        <v>0</v>
      </c>
      <c r="F60" s="36" t="str">
        <f t="shared" si="9"/>
        <v/>
      </c>
      <c r="G60" s="36">
        <f t="shared" si="16"/>
        <v>0</v>
      </c>
      <c r="H60" s="36" t="str">
        <f t="shared" si="10"/>
        <v/>
      </c>
      <c r="I60" s="35">
        <f t="shared" si="18"/>
        <v>0</v>
      </c>
      <c r="J60" s="36" t="str">
        <f t="shared" si="11"/>
        <v/>
      </c>
      <c r="K60" s="35">
        <f t="shared" si="19"/>
        <v>0</v>
      </c>
      <c r="L60" s="36" t="str">
        <f t="shared" si="12"/>
        <v/>
      </c>
      <c r="M60" s="38">
        <f t="shared" si="21"/>
        <v>0</v>
      </c>
      <c r="N60" s="36" t="str">
        <f t="shared" si="13"/>
        <v/>
      </c>
      <c r="O60" s="39">
        <f t="shared" si="20"/>
        <v>0</v>
      </c>
      <c r="P60" s="40">
        <f t="shared" si="22"/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1" customHeight="1">
      <c r="C61" s="35">
        <f t="shared" si="14"/>
        <v>0</v>
      </c>
      <c r="D61" s="36">
        <f t="shared" si="17"/>
        <v>0</v>
      </c>
      <c r="E61" s="35">
        <f t="shared" si="15"/>
        <v>0</v>
      </c>
      <c r="F61" s="36" t="str">
        <f t="shared" si="9"/>
        <v/>
      </c>
      <c r="G61" s="36">
        <f t="shared" si="16"/>
        <v>0</v>
      </c>
      <c r="H61" s="36" t="str">
        <f t="shared" si="10"/>
        <v/>
      </c>
      <c r="I61" s="35">
        <f t="shared" si="18"/>
        <v>0</v>
      </c>
      <c r="J61" s="36" t="str">
        <f t="shared" si="11"/>
        <v/>
      </c>
      <c r="K61" s="35">
        <f t="shared" si="19"/>
        <v>0</v>
      </c>
      <c r="L61" s="36" t="str">
        <f t="shared" si="12"/>
        <v/>
      </c>
      <c r="M61" s="38">
        <f t="shared" si="21"/>
        <v>0</v>
      </c>
      <c r="N61" s="36" t="str">
        <f t="shared" si="13"/>
        <v/>
      </c>
      <c r="O61" s="39">
        <f t="shared" si="20"/>
        <v>0</v>
      </c>
      <c r="P61" s="40">
        <f t="shared" si="22"/>
        <v>0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1" customHeight="1">
      <c r="C62" s="35">
        <f t="shared" si="14"/>
        <v>0</v>
      </c>
      <c r="D62" s="36">
        <f t="shared" si="17"/>
        <v>0</v>
      </c>
      <c r="E62" s="35">
        <f t="shared" si="15"/>
        <v>0</v>
      </c>
      <c r="F62" s="36" t="str">
        <f t="shared" si="9"/>
        <v/>
      </c>
      <c r="G62" s="36">
        <f t="shared" si="16"/>
        <v>0</v>
      </c>
      <c r="H62" s="36" t="str">
        <f t="shared" si="10"/>
        <v/>
      </c>
      <c r="I62" s="35">
        <f t="shared" si="18"/>
        <v>0</v>
      </c>
      <c r="J62" s="36" t="str">
        <f t="shared" si="11"/>
        <v/>
      </c>
      <c r="K62" s="35">
        <f t="shared" si="19"/>
        <v>0</v>
      </c>
      <c r="L62" s="36" t="str">
        <f t="shared" si="12"/>
        <v/>
      </c>
      <c r="M62" s="38">
        <f t="shared" si="21"/>
        <v>0</v>
      </c>
      <c r="N62" s="36" t="str">
        <f t="shared" si="13"/>
        <v/>
      </c>
      <c r="O62" s="39">
        <f t="shared" si="20"/>
        <v>0</v>
      </c>
      <c r="P62" s="40">
        <f t="shared" si="22"/>
        <v>0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26" customFormat="1" ht="14.1" customHeight="1">
      <c r="C63" s="35">
        <f t="shared" si="14"/>
        <v>0</v>
      </c>
      <c r="D63" s="36">
        <f t="shared" si="17"/>
        <v>0</v>
      </c>
      <c r="E63" s="35">
        <f t="shared" si="15"/>
        <v>0</v>
      </c>
      <c r="F63" s="36" t="str">
        <f t="shared" si="9"/>
        <v/>
      </c>
      <c r="G63" s="36">
        <f t="shared" si="16"/>
        <v>0</v>
      </c>
      <c r="H63" s="36" t="str">
        <f t="shared" si="10"/>
        <v/>
      </c>
      <c r="I63" s="35">
        <f t="shared" si="18"/>
        <v>0</v>
      </c>
      <c r="J63" s="36" t="str">
        <f t="shared" si="11"/>
        <v/>
      </c>
      <c r="K63" s="35">
        <f t="shared" si="19"/>
        <v>0</v>
      </c>
      <c r="L63" s="36" t="str">
        <f t="shared" si="12"/>
        <v/>
      </c>
      <c r="M63" s="38">
        <f t="shared" si="21"/>
        <v>0</v>
      </c>
      <c r="N63" s="36" t="str">
        <f t="shared" si="13"/>
        <v/>
      </c>
      <c r="O63" s="39">
        <f t="shared" si="20"/>
        <v>0</v>
      </c>
      <c r="P63" s="40">
        <f t="shared" si="22"/>
        <v>0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1" customHeight="1">
      <c r="C64" s="35">
        <f t="shared" si="14"/>
        <v>0</v>
      </c>
      <c r="D64" s="36">
        <f t="shared" si="17"/>
        <v>0</v>
      </c>
      <c r="E64" s="35">
        <f t="shared" si="15"/>
        <v>0</v>
      </c>
      <c r="F64" s="36" t="str">
        <f t="shared" si="9"/>
        <v/>
      </c>
      <c r="G64" s="36">
        <f t="shared" si="16"/>
        <v>0</v>
      </c>
      <c r="H64" s="36" t="str">
        <f t="shared" si="10"/>
        <v/>
      </c>
      <c r="I64" s="35">
        <f t="shared" si="18"/>
        <v>0</v>
      </c>
      <c r="J64" s="36" t="str">
        <f t="shared" si="11"/>
        <v/>
      </c>
      <c r="K64" s="35">
        <f t="shared" si="19"/>
        <v>0</v>
      </c>
      <c r="L64" s="36" t="str">
        <f t="shared" si="12"/>
        <v/>
      </c>
      <c r="M64" s="38">
        <f t="shared" si="21"/>
        <v>0</v>
      </c>
      <c r="N64" s="36" t="str">
        <f t="shared" si="13"/>
        <v/>
      </c>
      <c r="O64" s="39">
        <f t="shared" si="20"/>
        <v>0</v>
      </c>
      <c r="P64" s="40">
        <f t="shared" si="22"/>
        <v>0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1" customHeight="1">
      <c r="C65" s="35">
        <f t="shared" si="14"/>
        <v>0</v>
      </c>
      <c r="D65" s="36">
        <f t="shared" si="17"/>
        <v>0</v>
      </c>
      <c r="E65" s="35">
        <f t="shared" si="15"/>
        <v>0</v>
      </c>
      <c r="F65" s="36" t="str">
        <f t="shared" si="9"/>
        <v/>
      </c>
      <c r="G65" s="36">
        <f t="shared" si="16"/>
        <v>0</v>
      </c>
      <c r="H65" s="36" t="str">
        <f t="shared" si="10"/>
        <v/>
      </c>
      <c r="I65" s="35">
        <f t="shared" si="18"/>
        <v>0</v>
      </c>
      <c r="J65" s="36" t="str">
        <f t="shared" si="11"/>
        <v/>
      </c>
      <c r="K65" s="35">
        <f t="shared" si="19"/>
        <v>0</v>
      </c>
      <c r="L65" s="36" t="str">
        <f t="shared" si="12"/>
        <v/>
      </c>
      <c r="M65" s="38">
        <f t="shared" si="21"/>
        <v>0</v>
      </c>
      <c r="N65" s="36" t="str">
        <f t="shared" si="13"/>
        <v/>
      </c>
      <c r="O65" s="39">
        <f t="shared" si="20"/>
        <v>0</v>
      </c>
      <c r="P65" s="40">
        <f t="shared" si="22"/>
        <v>0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1" customHeight="1">
      <c r="C66" s="35">
        <f t="shared" si="14"/>
        <v>0</v>
      </c>
      <c r="D66" s="36">
        <f t="shared" si="17"/>
        <v>0</v>
      </c>
      <c r="E66" s="35">
        <f t="shared" si="15"/>
        <v>0</v>
      </c>
      <c r="F66" s="36" t="str">
        <f t="shared" si="9"/>
        <v/>
      </c>
      <c r="G66" s="36">
        <f t="shared" si="16"/>
        <v>0</v>
      </c>
      <c r="H66" s="36" t="str">
        <f t="shared" si="10"/>
        <v/>
      </c>
      <c r="I66" s="35">
        <f t="shared" si="18"/>
        <v>0</v>
      </c>
      <c r="J66" s="36" t="str">
        <f t="shared" si="11"/>
        <v/>
      </c>
      <c r="K66" s="35">
        <f t="shared" si="19"/>
        <v>0</v>
      </c>
      <c r="L66" s="36" t="str">
        <f t="shared" si="12"/>
        <v/>
      </c>
      <c r="M66" s="38">
        <f t="shared" si="21"/>
        <v>0</v>
      </c>
      <c r="N66" s="36" t="str">
        <f t="shared" si="13"/>
        <v/>
      </c>
      <c r="O66" s="39">
        <f t="shared" si="20"/>
        <v>0</v>
      </c>
      <c r="P66" s="40">
        <f t="shared" si="22"/>
        <v>0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1" customHeight="1">
      <c r="C67" s="35">
        <f t="shared" si="14"/>
        <v>0</v>
      </c>
      <c r="D67" s="36">
        <f t="shared" si="17"/>
        <v>0</v>
      </c>
      <c r="E67" s="35">
        <f t="shared" si="15"/>
        <v>0</v>
      </c>
      <c r="F67" s="36" t="str">
        <f t="shared" si="9"/>
        <v/>
      </c>
      <c r="G67" s="36">
        <f t="shared" si="16"/>
        <v>0</v>
      </c>
      <c r="H67" s="36" t="str">
        <f t="shared" si="10"/>
        <v/>
      </c>
      <c r="I67" s="35">
        <f t="shared" si="18"/>
        <v>0</v>
      </c>
      <c r="J67" s="36" t="str">
        <f t="shared" si="11"/>
        <v/>
      </c>
      <c r="K67" s="35">
        <f t="shared" si="19"/>
        <v>0</v>
      </c>
      <c r="L67" s="36" t="str">
        <f t="shared" si="12"/>
        <v/>
      </c>
      <c r="M67" s="38">
        <f t="shared" si="21"/>
        <v>0</v>
      </c>
      <c r="N67" s="36" t="str">
        <f t="shared" si="13"/>
        <v/>
      </c>
      <c r="O67" s="39">
        <f t="shared" si="20"/>
        <v>0</v>
      </c>
      <c r="P67" s="40">
        <f t="shared" si="22"/>
        <v>0</v>
      </c>
    </row>
    <row r="68" spans="1:26" ht="14.1" customHeight="1">
      <c r="C68" s="35">
        <f t="shared" si="14"/>
        <v>0</v>
      </c>
      <c r="D68" s="36">
        <f t="shared" si="17"/>
        <v>0</v>
      </c>
      <c r="E68" s="35">
        <f t="shared" si="15"/>
        <v>0</v>
      </c>
      <c r="F68" s="36" t="str">
        <f t="shared" si="9"/>
        <v/>
      </c>
      <c r="G68" s="36">
        <f t="shared" si="16"/>
        <v>0</v>
      </c>
      <c r="H68" s="36" t="str">
        <f t="shared" si="10"/>
        <v/>
      </c>
      <c r="I68" s="35">
        <f t="shared" si="18"/>
        <v>0</v>
      </c>
      <c r="J68" s="36" t="str">
        <f t="shared" si="11"/>
        <v/>
      </c>
      <c r="K68" s="35">
        <f t="shared" si="19"/>
        <v>0</v>
      </c>
      <c r="L68" s="36" t="str">
        <f t="shared" si="12"/>
        <v/>
      </c>
      <c r="M68" s="38">
        <f t="shared" si="21"/>
        <v>0</v>
      </c>
      <c r="N68" s="36" t="str">
        <f t="shared" si="13"/>
        <v/>
      </c>
      <c r="O68" s="39">
        <f t="shared" si="20"/>
        <v>0</v>
      </c>
      <c r="P68" s="40">
        <f t="shared" si="22"/>
        <v>0</v>
      </c>
    </row>
    <row r="69" spans="1:26" ht="14.1" customHeight="1">
      <c r="C69" s="35">
        <f t="shared" ref="C69:C86" si="23">IF(I69=0,0,IF(I69-(y_1+n_1)&gt;0,0,n_1+age_1-K69))</f>
        <v>0</v>
      </c>
      <c r="D69" s="36">
        <f t="shared" si="17"/>
        <v>0</v>
      </c>
      <c r="E69" s="35">
        <f t="shared" ref="E69:E80" si="24">IF(I69-(y_1+n_1)&gt;0,0,IF(C69=0,0,IF(n_1=0,"NA",IF(gd_1=preretint_1,(corpus_1)/(12*C69*(1+preretint_1)^C69),(corpus_1)*(preretint_1-gd_1)/(12*(1+preretint_1)*((1+preretint_1)^(C69)-(1+gd_1)^(C69)))))))</f>
        <v>0</v>
      </c>
      <c r="F69" s="36" t="str">
        <f t="shared" si="9"/>
        <v/>
      </c>
      <c r="G69" s="36">
        <f t="shared" ref="G69:G86" si="25">IF(I69=0,0,IF(I69-(y_1+n_1)&gt;0,0,n_1-C69))</f>
        <v>0</v>
      </c>
      <c r="H69" s="36" t="str">
        <f t="shared" si="10"/>
        <v/>
      </c>
      <c r="I69" s="35">
        <f t="shared" si="18"/>
        <v>0</v>
      </c>
      <c r="J69" s="36" t="str">
        <f t="shared" si="11"/>
        <v/>
      </c>
      <c r="K69" s="35">
        <f t="shared" si="19"/>
        <v>0</v>
      </c>
      <c r="L69" s="36" t="str">
        <f t="shared" si="12"/>
        <v/>
      </c>
      <c r="M69" s="38">
        <f t="shared" si="21"/>
        <v>0</v>
      </c>
      <c r="N69" s="36" t="str">
        <f t="shared" si="13"/>
        <v/>
      </c>
      <c r="O69" s="39">
        <f t="shared" si="20"/>
        <v>0</v>
      </c>
      <c r="P69" s="40">
        <f t="shared" si="22"/>
        <v>0</v>
      </c>
    </row>
    <row r="70" spans="1:26" ht="14.1" customHeight="1">
      <c r="A70" s="9"/>
      <c r="B70" s="9"/>
      <c r="C70" s="35">
        <f t="shared" si="23"/>
        <v>0</v>
      </c>
      <c r="D70" s="36">
        <f t="shared" ref="D70:D86" si="26">IF(I70=0,0,IF(I69&gt;=(y_1+k_1-age_1),0,D69+D69*inf_1))</f>
        <v>0</v>
      </c>
      <c r="E70" s="35">
        <f t="shared" si="24"/>
        <v>0</v>
      </c>
      <c r="F70" s="36" t="str">
        <f t="shared" si="9"/>
        <v/>
      </c>
      <c r="G70" s="36">
        <f t="shared" si="25"/>
        <v>0</v>
      </c>
      <c r="H70" s="36" t="str">
        <f t="shared" si="10"/>
        <v/>
      </c>
      <c r="I70" s="35">
        <f t="shared" ref="I70:I86" si="27">IF(I69=0,0,IF(I69&gt;=(y_1+n_1),0,I69+1))</f>
        <v>0</v>
      </c>
      <c r="J70" s="36" t="str">
        <f t="shared" si="11"/>
        <v/>
      </c>
      <c r="K70" s="35">
        <f t="shared" ref="K70:K86" si="28">IF(I70=0,0,IF(I69&gt;=(y_1+k_1-age_1),0,K69+1))</f>
        <v>0</v>
      </c>
      <c r="L70" s="36" t="str">
        <f t="shared" si="12"/>
        <v/>
      </c>
      <c r="M70" s="38">
        <f t="shared" si="21"/>
        <v>0</v>
      </c>
      <c r="N70" s="36" t="str">
        <f t="shared" si="13"/>
        <v/>
      </c>
      <c r="O70" s="39">
        <f t="shared" ref="O70:O86" si="29">IF(M70="not appl",0,IF(M70=0,0,IF(I70=0,0,IF(I70-(y_1+n_1)&gt;0,0,(E70-ndelay)/ndelay))))</f>
        <v>0</v>
      </c>
      <c r="P70" s="40">
        <f t="shared" si="22"/>
        <v>0</v>
      </c>
    </row>
    <row r="71" spans="1:26" ht="14.1" customHeight="1">
      <c r="A71" s="9"/>
      <c r="B71" s="9"/>
      <c r="C71" s="35">
        <f t="shared" si="23"/>
        <v>0</v>
      </c>
      <c r="D71" s="36">
        <f t="shared" si="26"/>
        <v>0</v>
      </c>
      <c r="E71" s="35">
        <f t="shared" si="24"/>
        <v>0</v>
      </c>
      <c r="F71" s="36" t="str">
        <f t="shared" si="9"/>
        <v/>
      </c>
      <c r="G71" s="36">
        <f t="shared" si="25"/>
        <v>0</v>
      </c>
      <c r="H71" s="36" t="str">
        <f t="shared" si="10"/>
        <v/>
      </c>
      <c r="I71" s="35">
        <f t="shared" si="27"/>
        <v>0</v>
      </c>
      <c r="J71" s="36" t="str">
        <f t="shared" si="11"/>
        <v/>
      </c>
      <c r="K71" s="35">
        <f t="shared" si="28"/>
        <v>0</v>
      </c>
      <c r="L71" s="36" t="str">
        <f t="shared" si="12"/>
        <v/>
      </c>
      <c r="M71" s="38">
        <f t="shared" ref="M71:M86" si="30">IF(M70=0,0,IF(M70="not appl",0,IF(E71=0,"not appl",IF(I71=0,0,IF(I71-(y_1+n_1)&gt;0,0,E71-ndelay)))))</f>
        <v>0</v>
      </c>
      <c r="N71" s="36" t="str">
        <f t="shared" si="13"/>
        <v/>
      </c>
      <c r="O71" s="39">
        <f t="shared" si="29"/>
        <v>0</v>
      </c>
      <c r="P71" s="40">
        <f t="shared" ref="P71:P102" si="31">IF(M71="not appl",0,IF(M71=0,0,IF(I71=0,0,IF(I71-(y_1+n_1)&gt;0,0,(E70-E69)/E69))))</f>
        <v>0</v>
      </c>
    </row>
    <row r="72" spans="1:26" ht="14.1" customHeight="1">
      <c r="A72" s="9"/>
      <c r="B72" s="33"/>
      <c r="C72" s="35">
        <f t="shared" si="23"/>
        <v>0</v>
      </c>
      <c r="D72" s="36">
        <f t="shared" si="26"/>
        <v>0</v>
      </c>
      <c r="E72" s="35">
        <f t="shared" si="24"/>
        <v>0</v>
      </c>
      <c r="F72" s="36" t="str">
        <f t="shared" si="9"/>
        <v/>
      </c>
      <c r="G72" s="36">
        <f t="shared" si="25"/>
        <v>0</v>
      </c>
      <c r="H72" s="36" t="str">
        <f t="shared" si="10"/>
        <v/>
      </c>
      <c r="I72" s="35">
        <f t="shared" si="27"/>
        <v>0</v>
      </c>
      <c r="J72" s="36" t="str">
        <f t="shared" si="11"/>
        <v/>
      </c>
      <c r="K72" s="35">
        <f t="shared" si="28"/>
        <v>0</v>
      </c>
      <c r="L72" s="36" t="str">
        <f t="shared" si="12"/>
        <v/>
      </c>
      <c r="M72" s="38">
        <f t="shared" si="30"/>
        <v>0</v>
      </c>
      <c r="N72" s="36" t="str">
        <f t="shared" si="13"/>
        <v/>
      </c>
      <c r="O72" s="39">
        <f t="shared" si="29"/>
        <v>0</v>
      </c>
      <c r="P72" s="40">
        <f t="shared" si="31"/>
        <v>0</v>
      </c>
    </row>
    <row r="73" spans="1:26" ht="14.1" customHeight="1">
      <c r="A73" s="9"/>
      <c r="B73" s="9"/>
      <c r="C73" s="35">
        <f t="shared" si="23"/>
        <v>0</v>
      </c>
      <c r="D73" s="36">
        <f t="shared" si="26"/>
        <v>0</v>
      </c>
      <c r="E73" s="35">
        <f t="shared" si="24"/>
        <v>0</v>
      </c>
      <c r="F73" s="36" t="str">
        <f t="shared" si="9"/>
        <v/>
      </c>
      <c r="G73" s="36">
        <f t="shared" si="25"/>
        <v>0</v>
      </c>
      <c r="H73" s="36" t="str">
        <f t="shared" si="10"/>
        <v/>
      </c>
      <c r="I73" s="35">
        <f t="shared" si="27"/>
        <v>0</v>
      </c>
      <c r="J73" s="36" t="str">
        <f t="shared" si="11"/>
        <v/>
      </c>
      <c r="K73" s="35">
        <f t="shared" si="28"/>
        <v>0</v>
      </c>
      <c r="L73" s="36" t="str">
        <f t="shared" si="12"/>
        <v/>
      </c>
      <c r="M73" s="38">
        <f t="shared" si="30"/>
        <v>0</v>
      </c>
      <c r="N73" s="36" t="str">
        <f t="shared" si="13"/>
        <v/>
      </c>
      <c r="O73" s="39">
        <f t="shared" si="29"/>
        <v>0</v>
      </c>
      <c r="P73" s="40">
        <f t="shared" si="31"/>
        <v>0</v>
      </c>
    </row>
    <row r="74" spans="1:26" ht="14.1" customHeight="1">
      <c r="A74" s="9"/>
      <c r="B74" s="9"/>
      <c r="C74" s="35">
        <f t="shared" si="23"/>
        <v>0</v>
      </c>
      <c r="D74" s="36">
        <f t="shared" si="26"/>
        <v>0</v>
      </c>
      <c r="E74" s="35">
        <f t="shared" si="24"/>
        <v>0</v>
      </c>
      <c r="F74" s="36" t="str">
        <f t="shared" ref="F74:F86" si="32">IF(I74=0,"","""")</f>
        <v/>
      </c>
      <c r="G74" s="36">
        <f t="shared" si="25"/>
        <v>0</v>
      </c>
      <c r="H74" s="36" t="str">
        <f t="shared" ref="H74:H86" si="33">IF(I74=0,"","""")</f>
        <v/>
      </c>
      <c r="I74" s="35">
        <f t="shared" si="27"/>
        <v>0</v>
      </c>
      <c r="J74" s="36" t="str">
        <f t="shared" ref="J74:J86" si="34">IF(I74=0,"","""")</f>
        <v/>
      </c>
      <c r="K74" s="35">
        <f t="shared" si="28"/>
        <v>0</v>
      </c>
      <c r="L74" s="36" t="str">
        <f t="shared" ref="L74:L86" si="35">IF(I74=0,"","""")</f>
        <v/>
      </c>
      <c r="M74" s="38">
        <f t="shared" si="30"/>
        <v>0</v>
      </c>
      <c r="N74" s="36" t="str">
        <f t="shared" ref="N74:N86" si="36">IF(I74=0,"","""")</f>
        <v/>
      </c>
      <c r="O74" s="39">
        <f t="shared" si="29"/>
        <v>0</v>
      </c>
      <c r="P74" s="40">
        <f t="shared" si="31"/>
        <v>0</v>
      </c>
    </row>
    <row r="75" spans="1:26" ht="14.1" customHeight="1">
      <c r="A75" s="29"/>
      <c r="B75" s="29"/>
      <c r="C75" s="35">
        <f t="shared" si="23"/>
        <v>0</v>
      </c>
      <c r="D75" s="36">
        <f t="shared" si="26"/>
        <v>0</v>
      </c>
      <c r="E75" s="35">
        <f t="shared" si="24"/>
        <v>0</v>
      </c>
      <c r="F75" s="36" t="str">
        <f t="shared" si="32"/>
        <v/>
      </c>
      <c r="G75" s="36">
        <f t="shared" si="25"/>
        <v>0</v>
      </c>
      <c r="H75" s="36" t="str">
        <f t="shared" si="33"/>
        <v/>
      </c>
      <c r="I75" s="35">
        <f t="shared" si="27"/>
        <v>0</v>
      </c>
      <c r="J75" s="36" t="str">
        <f t="shared" si="34"/>
        <v/>
      </c>
      <c r="K75" s="35">
        <f t="shared" si="28"/>
        <v>0</v>
      </c>
      <c r="L75" s="36" t="str">
        <f t="shared" si="35"/>
        <v/>
      </c>
      <c r="M75" s="38">
        <f t="shared" si="30"/>
        <v>0</v>
      </c>
      <c r="N75" s="36" t="str">
        <f t="shared" si="36"/>
        <v/>
      </c>
      <c r="O75" s="39">
        <f t="shared" si="29"/>
        <v>0</v>
      </c>
      <c r="P75" s="40">
        <f t="shared" si="31"/>
        <v>0</v>
      </c>
    </row>
    <row r="76" spans="1:26" s="29" customFormat="1" ht="14.1" customHeight="1">
      <c r="A76"/>
      <c r="B76"/>
      <c r="C76" s="35">
        <f t="shared" si="23"/>
        <v>0</v>
      </c>
      <c r="D76" s="36">
        <f t="shared" si="26"/>
        <v>0</v>
      </c>
      <c r="E76" s="35">
        <f t="shared" si="24"/>
        <v>0</v>
      </c>
      <c r="F76" s="36" t="str">
        <f t="shared" si="32"/>
        <v/>
      </c>
      <c r="G76" s="36">
        <f t="shared" si="25"/>
        <v>0</v>
      </c>
      <c r="H76" s="36" t="str">
        <f t="shared" si="33"/>
        <v/>
      </c>
      <c r="I76" s="35">
        <f t="shared" si="27"/>
        <v>0</v>
      </c>
      <c r="J76" s="36" t="str">
        <f t="shared" si="34"/>
        <v/>
      </c>
      <c r="K76" s="35">
        <f t="shared" si="28"/>
        <v>0</v>
      </c>
      <c r="L76" s="36" t="str">
        <f t="shared" si="35"/>
        <v/>
      </c>
      <c r="M76" s="38">
        <f t="shared" si="30"/>
        <v>0</v>
      </c>
      <c r="N76" s="36" t="str">
        <f t="shared" si="36"/>
        <v/>
      </c>
      <c r="O76" s="39">
        <f t="shared" si="29"/>
        <v>0</v>
      </c>
      <c r="P76" s="40">
        <f t="shared" si="31"/>
        <v>0</v>
      </c>
    </row>
    <row r="77" spans="1:26" s="29" customFormat="1" ht="14.1" customHeight="1">
      <c r="A77"/>
      <c r="B77"/>
      <c r="C77" s="35">
        <f t="shared" si="23"/>
        <v>0</v>
      </c>
      <c r="D77" s="36">
        <f t="shared" si="26"/>
        <v>0</v>
      </c>
      <c r="E77" s="35">
        <f t="shared" si="24"/>
        <v>0</v>
      </c>
      <c r="F77" s="36" t="str">
        <f t="shared" si="32"/>
        <v/>
      </c>
      <c r="G77" s="36">
        <f t="shared" si="25"/>
        <v>0</v>
      </c>
      <c r="H77" s="36" t="str">
        <f t="shared" si="33"/>
        <v/>
      </c>
      <c r="I77" s="35">
        <f t="shared" si="27"/>
        <v>0</v>
      </c>
      <c r="J77" s="36" t="str">
        <f t="shared" si="34"/>
        <v/>
      </c>
      <c r="K77" s="35">
        <f t="shared" si="28"/>
        <v>0</v>
      </c>
      <c r="L77" s="36" t="str">
        <f t="shared" si="35"/>
        <v/>
      </c>
      <c r="M77" s="38">
        <f t="shared" si="30"/>
        <v>0</v>
      </c>
      <c r="N77" s="36" t="str">
        <f t="shared" si="36"/>
        <v/>
      </c>
      <c r="O77" s="39">
        <f t="shared" si="29"/>
        <v>0</v>
      </c>
      <c r="P77" s="40">
        <f t="shared" si="31"/>
        <v>0</v>
      </c>
    </row>
    <row r="78" spans="1:26" s="29" customFormat="1" ht="14.1" customHeight="1">
      <c r="A78"/>
      <c r="B78"/>
      <c r="C78" s="35">
        <f t="shared" si="23"/>
        <v>0</v>
      </c>
      <c r="D78" s="36">
        <f t="shared" si="26"/>
        <v>0</v>
      </c>
      <c r="E78" s="35">
        <f t="shared" si="24"/>
        <v>0</v>
      </c>
      <c r="F78" s="36" t="str">
        <f t="shared" si="32"/>
        <v/>
      </c>
      <c r="G78" s="36">
        <f t="shared" si="25"/>
        <v>0</v>
      </c>
      <c r="H78" s="36" t="str">
        <f t="shared" si="33"/>
        <v/>
      </c>
      <c r="I78" s="35">
        <f t="shared" si="27"/>
        <v>0</v>
      </c>
      <c r="J78" s="36" t="str">
        <f t="shared" si="34"/>
        <v/>
      </c>
      <c r="K78" s="35">
        <f t="shared" si="28"/>
        <v>0</v>
      </c>
      <c r="L78" s="36" t="str">
        <f t="shared" si="35"/>
        <v/>
      </c>
      <c r="M78" s="38">
        <f t="shared" si="30"/>
        <v>0</v>
      </c>
      <c r="N78" s="36" t="str">
        <f t="shared" si="36"/>
        <v/>
      </c>
      <c r="O78" s="39">
        <f t="shared" si="29"/>
        <v>0</v>
      </c>
      <c r="P78" s="40">
        <f t="shared" si="31"/>
        <v>0</v>
      </c>
    </row>
    <row r="79" spans="1:26" s="29" customFormat="1" ht="14.1" customHeight="1">
      <c r="A79"/>
      <c r="B79"/>
      <c r="C79" s="35">
        <f t="shared" si="23"/>
        <v>0</v>
      </c>
      <c r="D79" s="36">
        <f t="shared" si="26"/>
        <v>0</v>
      </c>
      <c r="E79" s="35">
        <f t="shared" si="24"/>
        <v>0</v>
      </c>
      <c r="F79" s="36" t="str">
        <f t="shared" si="32"/>
        <v/>
      </c>
      <c r="G79" s="36">
        <f t="shared" si="25"/>
        <v>0</v>
      </c>
      <c r="H79" s="36" t="str">
        <f t="shared" si="33"/>
        <v/>
      </c>
      <c r="I79" s="35">
        <f t="shared" si="27"/>
        <v>0</v>
      </c>
      <c r="J79" s="36" t="str">
        <f t="shared" si="34"/>
        <v/>
      </c>
      <c r="K79" s="35">
        <f t="shared" si="28"/>
        <v>0</v>
      </c>
      <c r="L79" s="36" t="str">
        <f t="shared" si="35"/>
        <v/>
      </c>
      <c r="M79" s="38">
        <f t="shared" si="30"/>
        <v>0</v>
      </c>
      <c r="N79" s="36" t="str">
        <f t="shared" si="36"/>
        <v/>
      </c>
      <c r="O79" s="39">
        <f t="shared" si="29"/>
        <v>0</v>
      </c>
      <c r="P79" s="40">
        <f t="shared" si="31"/>
        <v>0</v>
      </c>
    </row>
    <row r="80" spans="1:26" s="29" customFormat="1" ht="14.1" customHeight="1">
      <c r="A80"/>
      <c r="B80"/>
      <c r="C80" s="35">
        <f t="shared" si="23"/>
        <v>0</v>
      </c>
      <c r="D80" s="36">
        <f t="shared" si="26"/>
        <v>0</v>
      </c>
      <c r="E80" s="35">
        <f t="shared" si="24"/>
        <v>0</v>
      </c>
      <c r="F80" s="36" t="str">
        <f t="shared" si="32"/>
        <v/>
      </c>
      <c r="G80" s="36">
        <f t="shared" si="25"/>
        <v>0</v>
      </c>
      <c r="H80" s="36" t="str">
        <f t="shared" si="33"/>
        <v/>
      </c>
      <c r="I80" s="35">
        <f t="shared" si="27"/>
        <v>0</v>
      </c>
      <c r="J80" s="36" t="str">
        <f t="shared" si="34"/>
        <v/>
      </c>
      <c r="K80" s="35">
        <f t="shared" si="28"/>
        <v>0</v>
      </c>
      <c r="L80" s="36" t="str">
        <f t="shared" si="35"/>
        <v/>
      </c>
      <c r="M80" s="38">
        <f t="shared" si="30"/>
        <v>0</v>
      </c>
      <c r="N80" s="36" t="str">
        <f t="shared" si="36"/>
        <v/>
      </c>
      <c r="O80" s="39">
        <f t="shared" si="29"/>
        <v>0</v>
      </c>
      <c r="P80" s="40">
        <f t="shared" si="31"/>
        <v>0</v>
      </c>
    </row>
    <row r="81" spans="1:16" s="29" customFormat="1" ht="14.1" customHeight="1">
      <c r="A81"/>
      <c r="B81"/>
      <c r="C81" s="35">
        <f t="shared" si="23"/>
        <v>0</v>
      </c>
      <c r="D81" s="36">
        <f t="shared" si="26"/>
        <v>0</v>
      </c>
      <c r="E81" s="35"/>
      <c r="F81" s="36" t="str">
        <f t="shared" si="32"/>
        <v/>
      </c>
      <c r="G81" s="36">
        <f t="shared" si="25"/>
        <v>0</v>
      </c>
      <c r="H81" s="36" t="str">
        <f t="shared" si="33"/>
        <v/>
      </c>
      <c r="I81" s="35">
        <f t="shared" si="27"/>
        <v>0</v>
      </c>
      <c r="J81" s="36" t="str">
        <f t="shared" si="34"/>
        <v/>
      </c>
      <c r="K81" s="35">
        <f t="shared" si="28"/>
        <v>0</v>
      </c>
      <c r="L81" s="36" t="str">
        <f t="shared" si="35"/>
        <v/>
      </c>
      <c r="M81" s="38">
        <f t="shared" si="30"/>
        <v>0</v>
      </c>
      <c r="N81" s="36" t="str">
        <f t="shared" si="36"/>
        <v/>
      </c>
      <c r="O81" s="39">
        <f t="shared" si="29"/>
        <v>0</v>
      </c>
      <c r="P81" s="40">
        <f t="shared" si="31"/>
        <v>0</v>
      </c>
    </row>
    <row r="82" spans="1:16" s="29" customFormat="1" ht="14.1" customHeight="1">
      <c r="A82"/>
      <c r="B82"/>
      <c r="C82" s="35">
        <f t="shared" si="23"/>
        <v>0</v>
      </c>
      <c r="D82" s="36">
        <f t="shared" si="26"/>
        <v>0</v>
      </c>
      <c r="E82" s="35"/>
      <c r="F82" s="36" t="str">
        <f t="shared" si="32"/>
        <v/>
      </c>
      <c r="G82" s="36">
        <f t="shared" si="25"/>
        <v>0</v>
      </c>
      <c r="H82" s="36" t="str">
        <f t="shared" si="33"/>
        <v/>
      </c>
      <c r="I82" s="35">
        <f t="shared" si="27"/>
        <v>0</v>
      </c>
      <c r="J82" s="36" t="str">
        <f t="shared" si="34"/>
        <v/>
      </c>
      <c r="K82" s="35">
        <f t="shared" si="28"/>
        <v>0</v>
      </c>
      <c r="L82" s="36" t="str">
        <f t="shared" si="35"/>
        <v/>
      </c>
      <c r="M82" s="38">
        <f t="shared" si="30"/>
        <v>0</v>
      </c>
      <c r="N82" s="36" t="str">
        <f t="shared" si="36"/>
        <v/>
      </c>
      <c r="O82" s="39">
        <f t="shared" si="29"/>
        <v>0</v>
      </c>
      <c r="P82" s="40">
        <f t="shared" si="31"/>
        <v>0</v>
      </c>
    </row>
    <row r="83" spans="1:16" s="29" customFormat="1" ht="14.1" customHeight="1">
      <c r="A83"/>
      <c r="B83"/>
      <c r="C83" s="35">
        <f t="shared" si="23"/>
        <v>0</v>
      </c>
      <c r="D83" s="36">
        <f t="shared" si="26"/>
        <v>0</v>
      </c>
      <c r="E83" s="35"/>
      <c r="F83" s="36" t="str">
        <f t="shared" si="32"/>
        <v/>
      </c>
      <c r="G83" s="36">
        <f t="shared" si="25"/>
        <v>0</v>
      </c>
      <c r="H83" s="36" t="str">
        <f t="shared" si="33"/>
        <v/>
      </c>
      <c r="I83" s="35">
        <f t="shared" si="27"/>
        <v>0</v>
      </c>
      <c r="J83" s="36" t="str">
        <f t="shared" si="34"/>
        <v/>
      </c>
      <c r="K83" s="35">
        <f t="shared" si="28"/>
        <v>0</v>
      </c>
      <c r="L83" s="36" t="str">
        <f t="shared" si="35"/>
        <v/>
      </c>
      <c r="M83" s="38">
        <f t="shared" si="30"/>
        <v>0</v>
      </c>
      <c r="N83" s="36" t="str">
        <f t="shared" si="36"/>
        <v/>
      </c>
      <c r="O83" s="39">
        <f t="shared" si="29"/>
        <v>0</v>
      </c>
      <c r="P83" s="40">
        <f t="shared" si="31"/>
        <v>0</v>
      </c>
    </row>
    <row r="84" spans="1:16" s="29" customFormat="1" ht="14.1" customHeight="1">
      <c r="A84"/>
      <c r="B84"/>
      <c r="C84" s="35">
        <f t="shared" si="23"/>
        <v>0</v>
      </c>
      <c r="D84" s="36">
        <f t="shared" si="26"/>
        <v>0</v>
      </c>
      <c r="E84" s="35"/>
      <c r="F84" s="36" t="str">
        <f t="shared" si="32"/>
        <v/>
      </c>
      <c r="G84" s="36">
        <f t="shared" si="25"/>
        <v>0</v>
      </c>
      <c r="H84" s="36" t="str">
        <f t="shared" si="33"/>
        <v/>
      </c>
      <c r="I84" s="35">
        <f t="shared" si="27"/>
        <v>0</v>
      </c>
      <c r="J84" s="36" t="str">
        <f t="shared" si="34"/>
        <v/>
      </c>
      <c r="K84" s="35">
        <f t="shared" si="28"/>
        <v>0</v>
      </c>
      <c r="L84" s="36" t="str">
        <f t="shared" si="35"/>
        <v/>
      </c>
      <c r="M84" s="38">
        <f t="shared" si="30"/>
        <v>0</v>
      </c>
      <c r="N84" s="36" t="str">
        <f t="shared" si="36"/>
        <v/>
      </c>
      <c r="O84" s="39">
        <f t="shared" si="29"/>
        <v>0</v>
      </c>
      <c r="P84" s="40">
        <f t="shared" si="31"/>
        <v>0</v>
      </c>
    </row>
    <row r="85" spans="1:16" ht="14.1" customHeight="1">
      <c r="C85" s="35">
        <f t="shared" si="23"/>
        <v>0</v>
      </c>
      <c r="D85" s="36">
        <f t="shared" si="26"/>
        <v>0</v>
      </c>
      <c r="E85" s="35"/>
      <c r="F85" s="36" t="str">
        <f t="shared" si="32"/>
        <v/>
      </c>
      <c r="G85" s="36">
        <f t="shared" si="25"/>
        <v>0</v>
      </c>
      <c r="H85" s="36" t="str">
        <f t="shared" si="33"/>
        <v/>
      </c>
      <c r="I85" s="35">
        <f t="shared" si="27"/>
        <v>0</v>
      </c>
      <c r="J85" s="36" t="str">
        <f t="shared" si="34"/>
        <v/>
      </c>
      <c r="K85" s="35">
        <f t="shared" si="28"/>
        <v>0</v>
      </c>
      <c r="L85" s="36" t="str">
        <f t="shared" si="35"/>
        <v/>
      </c>
      <c r="M85" s="38">
        <f t="shared" si="30"/>
        <v>0</v>
      </c>
      <c r="N85" s="36" t="str">
        <f t="shared" si="36"/>
        <v/>
      </c>
      <c r="O85" s="39">
        <f t="shared" si="29"/>
        <v>0</v>
      </c>
      <c r="P85" s="40">
        <f t="shared" si="31"/>
        <v>0</v>
      </c>
    </row>
    <row r="86" spans="1:16" ht="14.1" customHeight="1">
      <c r="C86" s="35">
        <f t="shared" si="23"/>
        <v>0</v>
      </c>
      <c r="D86" s="36">
        <f t="shared" si="26"/>
        <v>0</v>
      </c>
      <c r="E86" s="35"/>
      <c r="F86" s="36" t="str">
        <f t="shared" si="32"/>
        <v/>
      </c>
      <c r="G86" s="36">
        <f t="shared" si="25"/>
        <v>0</v>
      </c>
      <c r="H86" s="36" t="str">
        <f t="shared" si="33"/>
        <v/>
      </c>
      <c r="I86" s="35">
        <f t="shared" si="27"/>
        <v>0</v>
      </c>
      <c r="J86" s="36" t="str">
        <f t="shared" si="34"/>
        <v/>
      </c>
      <c r="K86" s="35">
        <f t="shared" si="28"/>
        <v>0</v>
      </c>
      <c r="L86" s="36" t="str">
        <f t="shared" si="35"/>
        <v/>
      </c>
      <c r="M86" s="38">
        <f t="shared" si="30"/>
        <v>0</v>
      </c>
      <c r="N86" s="36" t="str">
        <f t="shared" si="36"/>
        <v/>
      </c>
      <c r="O86" s="39">
        <f t="shared" si="29"/>
        <v>0</v>
      </c>
      <c r="P86" s="40">
        <f t="shared" si="31"/>
        <v>0</v>
      </c>
    </row>
    <row r="87" spans="1:16" ht="14.1" customHeight="1">
      <c r="C87" s="27"/>
      <c r="D87" s="28"/>
      <c r="E87" s="28"/>
      <c r="F87" s="28"/>
      <c r="G87" s="28"/>
      <c r="H87" s="28"/>
      <c r="I87" s="27"/>
      <c r="J87" s="27"/>
      <c r="K87" s="27"/>
      <c r="L87" s="11"/>
      <c r="M87" s="11"/>
      <c r="N87" s="11"/>
      <c r="O87" s="11"/>
      <c r="P87" s="40"/>
    </row>
    <row r="120" spans="3:15" ht="14.1" customHeight="1">
      <c r="C120" s="27"/>
      <c r="D120" s="28"/>
      <c r="E120" s="28"/>
      <c r="F120" s="28"/>
      <c r="G120" s="28"/>
      <c r="H120" s="28"/>
      <c r="I120" s="27"/>
      <c r="J120" s="27"/>
      <c r="K120" s="27"/>
      <c r="L120" s="11"/>
      <c r="M120" s="11"/>
      <c r="N120" s="11"/>
      <c r="O120" s="11"/>
    </row>
    <row r="121" spans="3:15" ht="14.1" customHeight="1">
      <c r="C121" s="27"/>
      <c r="D121" s="28"/>
      <c r="E121" s="28"/>
      <c r="F121" s="28"/>
      <c r="G121" s="28"/>
      <c r="H121" s="28"/>
      <c r="I121" s="27"/>
      <c r="J121" s="27"/>
      <c r="K121" s="27"/>
      <c r="L121" s="11"/>
      <c r="M121" s="11"/>
      <c r="N121" s="11"/>
      <c r="O121" s="11"/>
    </row>
    <row r="122" spans="3:15" ht="14.1" customHeight="1">
      <c r="C122" s="27"/>
      <c r="D122" s="28"/>
      <c r="E122" s="28"/>
      <c r="F122" s="28"/>
      <c r="G122" s="28"/>
      <c r="H122" s="28"/>
      <c r="I122" s="27"/>
      <c r="J122" s="27"/>
      <c r="K122" s="27"/>
      <c r="L122" s="11"/>
      <c r="M122" s="11"/>
      <c r="N122" s="11"/>
      <c r="O122" s="11"/>
    </row>
    <row r="123" spans="3:15" ht="14.1" customHeight="1">
      <c r="C123" s="27"/>
      <c r="D123" s="28"/>
      <c r="E123" s="28"/>
      <c r="F123" s="28"/>
      <c r="G123" s="28"/>
      <c r="H123" s="28"/>
      <c r="I123" s="27"/>
      <c r="J123" s="27"/>
      <c r="K123" s="27"/>
      <c r="L123" s="11"/>
      <c r="M123" s="11"/>
      <c r="N123" s="11"/>
      <c r="O123" s="11"/>
    </row>
    <row r="124" spans="3:15" ht="14.1" customHeight="1">
      <c r="C124" s="27"/>
      <c r="D124" s="28"/>
      <c r="E124" s="28"/>
      <c r="F124" s="28"/>
      <c r="G124" s="28"/>
      <c r="H124" s="28"/>
      <c r="I124" s="27"/>
      <c r="J124" s="27"/>
      <c r="K124" s="27"/>
      <c r="L124" s="11"/>
      <c r="M124" s="11"/>
      <c r="N124" s="11"/>
      <c r="O124" s="11"/>
    </row>
    <row r="125" spans="3:15" ht="14.1" customHeight="1">
      <c r="C125" s="27"/>
      <c r="D125" s="28"/>
      <c r="E125" s="28"/>
      <c r="F125" s="28"/>
      <c r="G125" s="28"/>
      <c r="H125" s="28"/>
      <c r="I125" s="27"/>
      <c r="J125" s="27"/>
      <c r="K125" s="27"/>
      <c r="L125" s="11"/>
      <c r="M125" s="11"/>
      <c r="N125" s="11"/>
      <c r="O125" s="11"/>
    </row>
    <row r="126" spans="3:15" ht="14.1" customHeight="1">
      <c r="C126" s="27"/>
      <c r="D126" s="28"/>
      <c r="E126" s="28"/>
      <c r="F126" s="28"/>
      <c r="G126" s="28"/>
      <c r="H126" s="28"/>
      <c r="I126" s="27"/>
      <c r="J126" s="27"/>
      <c r="K126" s="27"/>
      <c r="L126" s="11"/>
      <c r="M126" s="11"/>
      <c r="N126" s="11"/>
      <c r="O126" s="11"/>
    </row>
    <row r="127" spans="3:15" ht="14.1" customHeight="1">
      <c r="C127" s="27"/>
      <c r="D127" s="28"/>
      <c r="E127" s="28"/>
      <c r="F127" s="28"/>
      <c r="G127" s="28"/>
      <c r="H127" s="28"/>
      <c r="I127" s="27"/>
      <c r="J127" s="27"/>
      <c r="K127" s="27"/>
      <c r="L127" s="11"/>
      <c r="M127" s="11"/>
      <c r="N127" s="11"/>
      <c r="O127" s="11"/>
    </row>
    <row r="128" spans="3:15" ht="14.1" customHeight="1">
      <c r="C128" s="27"/>
      <c r="D128" s="28"/>
      <c r="E128" s="28"/>
      <c r="F128" s="28"/>
      <c r="G128" s="28"/>
      <c r="H128" s="28"/>
      <c r="I128" s="27"/>
      <c r="J128" s="27"/>
      <c r="K128" s="27"/>
      <c r="L128" s="11"/>
      <c r="M128" s="11"/>
      <c r="N128" s="11"/>
      <c r="O128" s="11"/>
    </row>
    <row r="129" spans="3:15" ht="14.1" customHeight="1">
      <c r="C129" s="27"/>
      <c r="D129" s="28"/>
      <c r="E129" s="28"/>
      <c r="F129" s="28"/>
      <c r="G129" s="28"/>
      <c r="H129" s="28"/>
      <c r="I129" s="27"/>
      <c r="J129" s="27"/>
      <c r="K129" s="27"/>
      <c r="L129" s="11"/>
      <c r="M129" s="11"/>
      <c r="N129" s="11"/>
      <c r="O129" s="11"/>
    </row>
    <row r="130" spans="3:15" ht="14.1" customHeight="1">
      <c r="C130" s="27"/>
      <c r="D130" s="28"/>
      <c r="E130" s="28"/>
      <c r="F130" s="28"/>
      <c r="G130" s="28"/>
      <c r="H130" s="28"/>
      <c r="I130" s="27"/>
      <c r="J130" s="27"/>
      <c r="K130" s="27"/>
      <c r="L130" s="11"/>
      <c r="M130" s="11"/>
      <c r="N130" s="11"/>
      <c r="O130" s="11"/>
    </row>
    <row r="131" spans="3:15" ht="14.1" customHeight="1">
      <c r="C131" s="27"/>
      <c r="D131" s="28"/>
      <c r="E131" s="28"/>
      <c r="F131" s="28"/>
      <c r="G131" s="28"/>
      <c r="H131" s="28"/>
      <c r="I131" s="27"/>
      <c r="J131" s="27"/>
      <c r="K131" s="27"/>
      <c r="L131" s="11"/>
      <c r="M131" s="11"/>
      <c r="N131" s="11"/>
      <c r="O131" s="11"/>
    </row>
    <row r="132" spans="3:15" ht="14.1" customHeight="1">
      <c r="C132" s="27"/>
      <c r="D132" s="28"/>
      <c r="E132" s="28"/>
      <c r="F132" s="28"/>
      <c r="G132" s="28"/>
      <c r="H132" s="28"/>
      <c r="I132" s="27"/>
      <c r="J132" s="27"/>
      <c r="K132" s="27"/>
      <c r="L132" s="11"/>
      <c r="M132" s="11"/>
      <c r="N132" s="11"/>
      <c r="O132" s="11"/>
    </row>
    <row r="133" spans="3:15" ht="14.1" customHeight="1">
      <c r="C133" s="27"/>
      <c r="D133" s="28"/>
      <c r="E133" s="28"/>
      <c r="F133" s="28"/>
      <c r="G133" s="28"/>
      <c r="H133" s="28"/>
      <c r="I133" s="27"/>
      <c r="J133" s="27"/>
      <c r="K133" s="27"/>
      <c r="L133" s="11"/>
      <c r="M133" s="11"/>
      <c r="N133" s="11"/>
      <c r="O133" s="11"/>
    </row>
    <row r="134" spans="3:15" ht="14.1" customHeight="1">
      <c r="C134" s="27"/>
      <c r="D134" s="28"/>
      <c r="E134" s="28"/>
      <c r="F134" s="28"/>
      <c r="G134" s="28"/>
      <c r="H134" s="28"/>
      <c r="I134" s="27"/>
      <c r="J134" s="27"/>
      <c r="K134" s="27"/>
      <c r="L134" s="11"/>
      <c r="M134" s="11"/>
      <c r="N134" s="11"/>
      <c r="O134" s="11"/>
    </row>
    <row r="135" spans="3:15" ht="14.1" customHeight="1">
      <c r="C135" s="27"/>
      <c r="D135" s="28"/>
      <c r="E135" s="28"/>
      <c r="F135" s="28"/>
      <c r="G135" s="28"/>
      <c r="H135" s="28"/>
      <c r="I135" s="27"/>
      <c r="J135" s="27"/>
      <c r="K135" s="27"/>
      <c r="L135" s="11"/>
      <c r="M135" s="11"/>
      <c r="N135" s="11"/>
      <c r="O135" s="11"/>
    </row>
    <row r="136" spans="3:15" ht="14.1" customHeight="1">
      <c r="C136" s="27"/>
      <c r="D136" s="28"/>
      <c r="E136" s="28"/>
      <c r="F136" s="28"/>
      <c r="G136" s="28"/>
      <c r="H136" s="28"/>
      <c r="I136" s="27"/>
      <c r="J136" s="27"/>
      <c r="K136" s="27"/>
      <c r="L136" s="11"/>
      <c r="M136" s="11"/>
      <c r="N136" s="11"/>
      <c r="O136" s="11"/>
    </row>
    <row r="137" spans="3:15" ht="14.1" customHeight="1">
      <c r="C137" s="27"/>
      <c r="D137" s="28"/>
      <c r="E137" s="28"/>
      <c r="F137" s="28"/>
      <c r="G137" s="28"/>
      <c r="H137" s="28"/>
      <c r="I137" s="27"/>
      <c r="J137" s="27"/>
      <c r="K137" s="27"/>
      <c r="L137" s="11"/>
      <c r="M137" s="11"/>
      <c r="N137" s="11"/>
      <c r="O137" s="11"/>
    </row>
    <row r="138" spans="3:15" ht="14.1" customHeight="1">
      <c r="C138" s="27"/>
      <c r="D138" s="28"/>
      <c r="E138" s="28"/>
      <c r="F138" s="28"/>
      <c r="G138" s="28"/>
      <c r="H138" s="28"/>
      <c r="I138" s="27"/>
      <c r="J138" s="27"/>
      <c r="K138" s="27"/>
      <c r="L138" s="11"/>
      <c r="M138" s="11"/>
      <c r="N138" s="11"/>
      <c r="O138" s="11"/>
    </row>
    <row r="139" spans="3:15" ht="14.1" customHeight="1">
      <c r="C139" s="27"/>
      <c r="D139" s="28"/>
      <c r="E139" s="28"/>
      <c r="F139" s="28"/>
      <c r="G139" s="28"/>
      <c r="H139" s="28"/>
      <c r="I139" s="27"/>
      <c r="J139" s="27"/>
      <c r="K139" s="27"/>
      <c r="L139" s="11"/>
      <c r="M139" s="11"/>
      <c r="N139" s="11"/>
      <c r="O139" s="11"/>
    </row>
    <row r="140" spans="3:15" ht="14.1" customHeight="1">
      <c r="C140" s="27"/>
      <c r="D140" s="28"/>
      <c r="E140" s="28"/>
      <c r="F140" s="28"/>
      <c r="G140" s="28"/>
      <c r="H140" s="28"/>
      <c r="I140" s="27"/>
      <c r="J140" s="27"/>
      <c r="K140" s="27"/>
      <c r="L140" s="11"/>
      <c r="M140" s="11"/>
      <c r="N140" s="11"/>
      <c r="O140" s="11"/>
    </row>
    <row r="141" spans="3:15" ht="14.1" customHeight="1">
      <c r="C141" s="27"/>
      <c r="D141" s="28"/>
      <c r="E141" s="28"/>
      <c r="F141" s="28"/>
      <c r="G141" s="28"/>
      <c r="H141" s="28"/>
      <c r="I141" s="27"/>
      <c r="J141" s="27"/>
      <c r="K141" s="27"/>
      <c r="L141" s="11"/>
      <c r="M141" s="11"/>
      <c r="N141" s="11"/>
      <c r="O141" s="11"/>
    </row>
    <row r="142" spans="3:15" ht="14.1" customHeight="1">
      <c r="C142" s="27"/>
      <c r="D142" s="28"/>
      <c r="E142" s="28"/>
      <c r="F142" s="28"/>
      <c r="G142" s="28"/>
      <c r="H142" s="28"/>
      <c r="I142" s="27"/>
      <c r="J142" s="27"/>
      <c r="K142" s="27"/>
      <c r="L142" s="11"/>
      <c r="M142" s="11"/>
      <c r="N142" s="11"/>
      <c r="O142" s="11"/>
    </row>
    <row r="143" spans="3:15" ht="14.1" customHeight="1">
      <c r="C143" s="27"/>
      <c r="D143" s="28"/>
      <c r="E143" s="28"/>
      <c r="F143" s="28"/>
      <c r="G143" s="28"/>
      <c r="H143" s="28"/>
      <c r="I143" s="27"/>
      <c r="J143" s="27"/>
      <c r="K143" s="27"/>
      <c r="L143" s="11"/>
      <c r="M143" s="11"/>
      <c r="N143" s="11"/>
      <c r="O143" s="11"/>
    </row>
    <row r="144" spans="3:15" ht="14.1" customHeight="1">
      <c r="C144" s="27"/>
      <c r="D144" s="28"/>
      <c r="E144" s="28"/>
      <c r="F144" s="28"/>
      <c r="G144" s="28"/>
      <c r="H144" s="28"/>
      <c r="I144" s="27"/>
      <c r="J144" s="27"/>
      <c r="K144" s="27"/>
      <c r="L144" s="11"/>
      <c r="M144" s="11"/>
      <c r="N144" s="11"/>
      <c r="O144" s="11"/>
    </row>
    <row r="145" spans="3:15" ht="14.1" customHeight="1">
      <c r="C145" s="27"/>
      <c r="D145" s="28"/>
      <c r="E145" s="28"/>
      <c r="F145" s="28"/>
      <c r="G145" s="28"/>
      <c r="H145" s="28"/>
      <c r="I145" s="27"/>
      <c r="J145" s="27"/>
      <c r="K145" s="27"/>
      <c r="L145" s="11"/>
      <c r="M145" s="11"/>
      <c r="N145" s="11"/>
      <c r="O145" s="11"/>
    </row>
    <row r="146" spans="3:15" ht="14.1" customHeight="1">
      <c r="C146" s="27"/>
      <c r="D146" s="28"/>
      <c r="E146" s="28"/>
      <c r="F146" s="28"/>
      <c r="G146" s="28"/>
      <c r="H146" s="28"/>
      <c r="I146" s="27"/>
      <c r="J146" s="27"/>
      <c r="K146" s="27"/>
      <c r="L146" s="11"/>
      <c r="M146" s="11"/>
      <c r="N146" s="11"/>
      <c r="O146" s="11"/>
    </row>
    <row r="147" spans="3:15" ht="14.1" customHeight="1">
      <c r="C147" s="27"/>
      <c r="D147" s="28"/>
      <c r="E147" s="28"/>
      <c r="F147" s="28"/>
      <c r="G147" s="28"/>
      <c r="H147" s="28"/>
      <c r="I147" s="27"/>
      <c r="J147" s="27"/>
      <c r="K147" s="14"/>
      <c r="L147" s="5"/>
      <c r="M147" s="5"/>
      <c r="N147" s="5"/>
      <c r="O147" s="5"/>
    </row>
    <row r="148" spans="3:15" ht="14.1" customHeight="1">
      <c r="C148" s="27"/>
      <c r="D148" s="28"/>
      <c r="E148" s="28"/>
      <c r="F148" s="28"/>
      <c r="G148" s="28"/>
      <c r="H148" s="28"/>
      <c r="I148" s="27"/>
      <c r="J148" s="27"/>
      <c r="K148" s="14"/>
      <c r="L148" s="5"/>
      <c r="M148" s="5"/>
      <c r="N148" s="5"/>
      <c r="O148" s="5"/>
    </row>
    <row r="149" spans="3:15" ht="14.1" customHeight="1">
      <c r="C149" s="27"/>
      <c r="D149" s="28"/>
      <c r="E149" s="28"/>
      <c r="F149" s="28"/>
      <c r="G149" s="28"/>
      <c r="H149" s="28"/>
      <c r="I149" s="27"/>
      <c r="J149" s="27"/>
      <c r="K149" s="14"/>
      <c r="L149" s="5"/>
      <c r="M149" s="5"/>
      <c r="N149" s="5"/>
      <c r="O149" s="5"/>
    </row>
    <row r="150" spans="3:15" ht="14.1" customHeight="1">
      <c r="C150" s="27"/>
      <c r="D150" s="28"/>
      <c r="E150" s="28"/>
      <c r="F150" s="28"/>
      <c r="G150" s="28"/>
      <c r="H150" s="28"/>
      <c r="I150" s="27"/>
      <c r="J150" s="27"/>
      <c r="K150" s="14"/>
      <c r="L150" s="5"/>
      <c r="M150" s="5"/>
      <c r="N150" s="5"/>
      <c r="O150" s="5"/>
    </row>
    <row r="151" spans="3:15" ht="14.1" customHeight="1">
      <c r="C151" s="27"/>
      <c r="D151" s="28"/>
      <c r="E151" s="28"/>
      <c r="F151" s="28"/>
      <c r="G151" s="28"/>
      <c r="H151" s="28"/>
      <c r="I151" s="27"/>
      <c r="J151" s="27"/>
      <c r="K151" s="14"/>
      <c r="L151" s="5"/>
      <c r="M151" s="5"/>
      <c r="N151" s="5"/>
      <c r="O151" s="5"/>
    </row>
    <row r="152" spans="3:15" ht="14.1" customHeight="1">
      <c r="C152" s="27"/>
      <c r="D152" s="28"/>
      <c r="E152" s="28"/>
      <c r="F152" s="28"/>
      <c r="G152" s="28"/>
      <c r="H152" s="28"/>
      <c r="I152" s="27"/>
      <c r="J152" s="27"/>
      <c r="K152" s="14"/>
      <c r="L152" s="5"/>
      <c r="M152" s="5"/>
      <c r="N152" s="5"/>
      <c r="O152" s="5"/>
    </row>
    <row r="153" spans="3:15" ht="14.1" customHeight="1">
      <c r="C153" s="27"/>
      <c r="D153" s="28"/>
      <c r="E153" s="28"/>
      <c r="F153" s="28"/>
      <c r="G153" s="28"/>
      <c r="H153" s="28"/>
      <c r="I153" s="27"/>
      <c r="J153" s="27"/>
      <c r="K153" s="14"/>
      <c r="L153" s="5"/>
      <c r="M153" s="5"/>
      <c r="N153" s="5"/>
      <c r="O153" s="5"/>
    </row>
    <row r="154" spans="3:15" ht="14.1" customHeight="1">
      <c r="C154" s="14"/>
      <c r="D154" s="28"/>
      <c r="E154" s="27"/>
      <c r="F154" s="28"/>
      <c r="G154" s="28"/>
      <c r="H154" s="28"/>
      <c r="I154" s="14"/>
      <c r="J154" s="14"/>
      <c r="K154" s="5"/>
      <c r="L154" s="28"/>
      <c r="M154" s="28"/>
      <c r="N154" s="28"/>
      <c r="O154" s="28"/>
    </row>
    <row r="155" spans="3:15" ht="14.1" customHeight="1">
      <c r="C155" s="14"/>
      <c r="D155" s="28"/>
      <c r="E155" s="27"/>
      <c r="F155" s="28"/>
      <c r="G155" s="28"/>
      <c r="H155" s="28"/>
      <c r="I155" s="14"/>
      <c r="J155" s="14"/>
      <c r="K155" s="5"/>
      <c r="L155" s="28"/>
      <c r="M155" s="28"/>
      <c r="N155" s="28"/>
      <c r="O155" s="28"/>
    </row>
    <row r="156" spans="3:15" ht="14.1" customHeight="1">
      <c r="C156" s="14"/>
      <c r="D156" s="28"/>
      <c r="E156" s="27"/>
      <c r="F156" s="28"/>
      <c r="G156" s="28"/>
      <c r="H156" s="28"/>
      <c r="I156" s="14"/>
      <c r="J156" s="14"/>
      <c r="K156" s="5"/>
      <c r="L156" s="28"/>
      <c r="M156" s="28"/>
      <c r="N156" s="28"/>
      <c r="O156" s="28"/>
    </row>
    <row r="157" spans="3:15" ht="14.1" customHeight="1">
      <c r="C157" s="14"/>
      <c r="D157" s="28"/>
      <c r="E157" s="27"/>
      <c r="F157" s="28"/>
      <c r="G157" s="28"/>
      <c r="H157" s="28"/>
      <c r="I157" s="14"/>
      <c r="J157" s="14"/>
      <c r="K157" s="5"/>
      <c r="L157" s="28"/>
      <c r="M157" s="28"/>
      <c r="N157" s="28"/>
      <c r="O157" s="28"/>
    </row>
    <row r="158" spans="3:15" ht="14.1" customHeight="1">
      <c r="C158" s="14"/>
      <c r="D158" s="28"/>
      <c r="E158" s="27"/>
      <c r="F158" s="28"/>
      <c r="G158" s="28"/>
      <c r="H158" s="28"/>
      <c r="I158" s="14"/>
      <c r="J158" s="14"/>
      <c r="K158" s="5"/>
      <c r="L158" s="28"/>
      <c r="M158" s="28"/>
      <c r="N158" s="28"/>
      <c r="O158" s="28"/>
    </row>
    <row r="159" spans="3:15" ht="14.1" customHeight="1">
      <c r="C159" s="14"/>
      <c r="D159" s="28"/>
      <c r="E159" s="27"/>
      <c r="F159" s="28"/>
      <c r="G159" s="28"/>
      <c r="H159" s="28"/>
      <c r="I159" s="14"/>
      <c r="J159" s="14"/>
      <c r="K159" s="5"/>
      <c r="L159" s="28"/>
      <c r="M159" s="28"/>
      <c r="N159" s="28"/>
      <c r="O159" s="28"/>
    </row>
    <row r="160" spans="3:15" ht="14.1" customHeight="1">
      <c r="C160" s="14"/>
      <c r="D160" s="28"/>
      <c r="E160" s="27"/>
      <c r="F160" s="28"/>
      <c r="G160" s="28"/>
      <c r="H160" s="28"/>
      <c r="I160" s="14"/>
      <c r="J160" s="14"/>
      <c r="K160" s="5"/>
      <c r="L160" s="28"/>
      <c r="M160" s="28"/>
      <c r="N160" s="28"/>
      <c r="O160" s="28"/>
    </row>
    <row r="161" spans="3:15" ht="14.1" customHeight="1">
      <c r="C161" s="14"/>
      <c r="D161" s="28"/>
      <c r="E161" s="27"/>
      <c r="F161" s="28"/>
      <c r="G161" s="28"/>
      <c r="H161" s="28"/>
      <c r="I161" s="14"/>
      <c r="J161" s="14"/>
      <c r="K161" s="5"/>
      <c r="L161" s="28"/>
      <c r="M161" s="28"/>
      <c r="N161" s="28"/>
      <c r="O161" s="28"/>
    </row>
    <row r="162" spans="3:15" ht="14.1" customHeight="1">
      <c r="C162" s="14"/>
      <c r="D162" s="28"/>
      <c r="E162" s="27"/>
      <c r="F162" s="28"/>
      <c r="G162" s="28"/>
      <c r="H162" s="28"/>
      <c r="I162" s="14"/>
      <c r="J162" s="14"/>
      <c r="K162" s="5"/>
      <c r="L162" s="28"/>
      <c r="M162" s="28"/>
      <c r="N162" s="28"/>
      <c r="O162" s="28"/>
    </row>
    <row r="163" spans="3:15" ht="14.1" customHeight="1">
      <c r="C163" s="14"/>
      <c r="D163" s="28"/>
      <c r="E163" s="27"/>
      <c r="F163" s="28"/>
      <c r="G163" s="28"/>
      <c r="H163" s="28"/>
      <c r="I163" s="14"/>
      <c r="J163" s="14"/>
      <c r="K163" s="5"/>
      <c r="L163" s="28"/>
      <c r="M163" s="28"/>
      <c r="N163" s="28"/>
      <c r="O163" s="28"/>
    </row>
    <row r="164" spans="3:15" ht="14.1" customHeight="1">
      <c r="C164" s="14"/>
      <c r="D164" s="28"/>
      <c r="E164" s="27"/>
      <c r="F164" s="28"/>
      <c r="G164" s="28"/>
      <c r="H164" s="28"/>
      <c r="I164" s="14"/>
      <c r="J164" s="14"/>
      <c r="K164" s="5"/>
      <c r="L164" s="28"/>
      <c r="M164" s="28"/>
      <c r="N164" s="28"/>
      <c r="O164" s="28"/>
    </row>
    <row r="165" spans="3:15" ht="14.1" customHeight="1">
      <c r="C165" s="14"/>
      <c r="D165" s="28"/>
      <c r="E165" s="27"/>
      <c r="F165" s="28"/>
      <c r="G165" s="28"/>
      <c r="H165" s="28"/>
      <c r="I165" s="14"/>
      <c r="J165" s="14"/>
      <c r="K165" s="5"/>
      <c r="L165" s="28"/>
      <c r="M165" s="28"/>
      <c r="N165" s="28"/>
      <c r="O165" s="28"/>
    </row>
    <row r="166" spans="3:15" ht="14.1" customHeight="1">
      <c r="C166" s="14"/>
      <c r="D166" s="28"/>
      <c r="E166" s="27"/>
      <c r="F166" s="28"/>
      <c r="G166" s="28"/>
      <c r="H166" s="28"/>
      <c r="I166" s="14"/>
      <c r="J166" s="14"/>
      <c r="K166" s="5"/>
      <c r="L166" s="28"/>
      <c r="M166" s="28"/>
      <c r="N166" s="28"/>
      <c r="O166" s="28"/>
    </row>
    <row r="167" spans="3:15" ht="14.1" customHeight="1">
      <c r="C167" s="14"/>
      <c r="D167" s="28"/>
      <c r="E167" s="27"/>
      <c r="F167" s="28"/>
      <c r="G167" s="28"/>
      <c r="H167" s="28"/>
      <c r="I167" s="14"/>
      <c r="J167" s="14"/>
      <c r="K167" s="5"/>
      <c r="L167" s="28"/>
      <c r="M167" s="28"/>
      <c r="N167" s="28"/>
      <c r="O167" s="28"/>
    </row>
    <row r="168" spans="3:15" ht="14.1" customHeight="1">
      <c r="C168" s="14"/>
      <c r="D168" s="28"/>
      <c r="E168" s="27"/>
      <c r="F168" s="28"/>
      <c r="G168" s="28"/>
      <c r="H168" s="28"/>
      <c r="I168" s="14"/>
      <c r="J168" s="14"/>
      <c r="K168" s="5"/>
      <c r="L168" s="28"/>
      <c r="M168" s="28"/>
      <c r="N168" s="28"/>
      <c r="O168" s="28"/>
    </row>
    <row r="169" spans="3:15" ht="14.1" customHeight="1">
      <c r="C169" s="14"/>
      <c r="D169" s="28"/>
      <c r="E169" s="27"/>
      <c r="F169" s="28"/>
      <c r="G169" s="28"/>
      <c r="H169" s="28"/>
      <c r="I169" s="14"/>
      <c r="J169" s="14"/>
      <c r="K169" s="5"/>
      <c r="L169" s="28"/>
      <c r="M169" s="28"/>
      <c r="N169" s="28"/>
      <c r="O169" s="28"/>
    </row>
    <row r="170" spans="3:15" ht="14.1" customHeight="1">
      <c r="C170" s="14"/>
      <c r="D170" s="28"/>
      <c r="E170" s="27"/>
      <c r="F170" s="28"/>
      <c r="G170" s="28"/>
      <c r="H170" s="28"/>
      <c r="I170" s="14"/>
      <c r="J170" s="14"/>
      <c r="K170" s="5"/>
      <c r="L170" s="28"/>
      <c r="M170" s="28"/>
      <c r="N170" s="28"/>
      <c r="O170" s="28"/>
    </row>
    <row r="171" spans="3:15" ht="14.1" customHeight="1">
      <c r="C171" s="14"/>
      <c r="D171" s="28"/>
      <c r="E171" s="27"/>
      <c r="F171" s="28"/>
      <c r="G171" s="28"/>
      <c r="H171" s="28"/>
      <c r="I171" s="14"/>
      <c r="J171" s="14"/>
      <c r="K171" s="5"/>
      <c r="L171" s="28"/>
      <c r="M171" s="28"/>
      <c r="N171" s="28"/>
      <c r="O171" s="28"/>
    </row>
    <row r="172" spans="3:15" ht="14.1" customHeight="1">
      <c r="C172" s="14"/>
      <c r="D172" s="28"/>
      <c r="E172" s="27"/>
      <c r="F172" s="14"/>
      <c r="G172" s="14"/>
      <c r="H172" s="28"/>
      <c r="I172" s="14"/>
      <c r="J172" s="14"/>
      <c r="K172" s="5"/>
      <c r="L172" s="28"/>
      <c r="M172" s="28"/>
      <c r="N172" s="28"/>
      <c r="O172" s="28"/>
    </row>
    <row r="173" spans="3:15" ht="14.1" customHeight="1">
      <c r="C173" s="14"/>
      <c r="D173" s="28"/>
      <c r="E173" s="27"/>
      <c r="F173" s="14"/>
      <c r="G173" s="14"/>
      <c r="H173" s="28"/>
      <c r="I173" s="14"/>
      <c r="J173" s="14"/>
      <c r="K173" s="5"/>
      <c r="L173" s="28"/>
      <c r="M173" s="28"/>
      <c r="N173" s="28"/>
      <c r="O173" s="28"/>
    </row>
    <row r="174" spans="3:15" ht="14.1" customHeight="1">
      <c r="C174" s="14"/>
      <c r="D174" s="28"/>
      <c r="E174" s="27"/>
      <c r="F174" s="14"/>
      <c r="G174" s="14"/>
      <c r="H174" s="28"/>
      <c r="I174" s="14"/>
      <c r="J174" s="14"/>
      <c r="K174" s="5"/>
      <c r="L174" s="28"/>
      <c r="M174" s="28"/>
      <c r="N174" s="28"/>
      <c r="O174" s="28"/>
    </row>
    <row r="175" spans="3:15" ht="14.1" customHeight="1">
      <c r="C175" s="14"/>
      <c r="D175" s="28"/>
      <c r="E175" s="27"/>
      <c r="F175" s="14"/>
      <c r="G175" s="14"/>
      <c r="H175" s="28"/>
      <c r="I175" s="14"/>
      <c r="J175" s="14"/>
      <c r="K175" s="5"/>
      <c r="L175" s="28"/>
      <c r="M175" s="28"/>
      <c r="N175" s="28"/>
      <c r="O175" s="28"/>
    </row>
    <row r="176" spans="3:15" ht="14.1" customHeight="1">
      <c r="C176" s="14"/>
      <c r="D176" s="28"/>
      <c r="E176" s="27"/>
      <c r="F176" s="14"/>
      <c r="G176" s="14"/>
      <c r="H176" s="28"/>
      <c r="I176" s="14"/>
      <c r="J176" s="14"/>
      <c r="K176" s="5"/>
      <c r="L176" s="28"/>
      <c r="M176" s="28"/>
      <c r="N176" s="28"/>
      <c r="O176" s="28"/>
    </row>
    <row r="177" spans="3:15" ht="14.1" customHeight="1">
      <c r="C177" s="14"/>
      <c r="D177" s="28"/>
      <c r="E177" s="27"/>
      <c r="F177" s="14"/>
      <c r="G177" s="14"/>
      <c r="H177" s="28"/>
      <c r="I177" s="14"/>
      <c r="J177" s="14"/>
      <c r="K177" s="5"/>
      <c r="L177" s="28"/>
      <c r="M177" s="28"/>
      <c r="N177" s="28"/>
      <c r="O177" s="28"/>
    </row>
    <row r="178" spans="3:15" ht="14.1" customHeight="1">
      <c r="C178" s="14"/>
      <c r="D178" s="28"/>
      <c r="E178" s="27"/>
      <c r="F178" s="14"/>
      <c r="G178" s="14"/>
      <c r="H178" s="28"/>
      <c r="I178" s="14"/>
      <c r="J178" s="14"/>
      <c r="K178" s="5"/>
      <c r="L178" s="28"/>
      <c r="M178" s="28"/>
      <c r="N178" s="28"/>
      <c r="O178" s="28"/>
    </row>
    <row r="179" spans="3:15" ht="14.1" customHeight="1">
      <c r="C179" s="14"/>
      <c r="D179" s="28"/>
      <c r="E179" s="27"/>
      <c r="F179" s="14"/>
      <c r="G179" s="14"/>
      <c r="H179" s="28"/>
      <c r="I179" s="14"/>
      <c r="J179" s="14"/>
      <c r="K179" s="5"/>
      <c r="L179" s="28"/>
      <c r="M179" s="28"/>
      <c r="N179" s="28"/>
      <c r="O179" s="28"/>
    </row>
    <row r="180" spans="3:15" ht="14.1" customHeight="1">
      <c r="C180" s="14"/>
      <c r="D180" s="28"/>
      <c r="E180" s="27"/>
      <c r="F180" s="14"/>
      <c r="G180" s="14"/>
      <c r="H180" s="28"/>
      <c r="I180" s="14"/>
      <c r="J180" s="14"/>
      <c r="K180" s="5"/>
      <c r="L180" s="28"/>
      <c r="M180" s="28"/>
      <c r="N180" s="28"/>
      <c r="O180" s="28"/>
    </row>
    <row r="181" spans="3:15" ht="14.1" customHeight="1">
      <c r="C181" s="14"/>
      <c r="D181" s="28"/>
      <c r="E181" s="27"/>
      <c r="F181" s="14"/>
      <c r="G181" s="14"/>
      <c r="H181" s="28"/>
      <c r="I181" s="14"/>
      <c r="J181" s="14"/>
      <c r="K181" s="5"/>
      <c r="L181" s="28"/>
      <c r="M181" s="28"/>
      <c r="N181" s="28"/>
      <c r="O181" s="28"/>
    </row>
    <row r="182" spans="3:15" ht="14.1" customHeight="1">
      <c r="C182" s="14"/>
      <c r="D182" s="28"/>
      <c r="E182" s="27"/>
      <c r="F182" s="14"/>
      <c r="G182" s="14"/>
      <c r="H182" s="28"/>
      <c r="I182" s="14"/>
      <c r="J182" s="14"/>
      <c r="K182" s="5"/>
      <c r="L182" s="28"/>
      <c r="M182" s="28"/>
      <c r="N182" s="28"/>
      <c r="O182" s="28"/>
    </row>
    <row r="183" spans="3:15" ht="14.1" customHeight="1">
      <c r="C183" s="14"/>
      <c r="D183" s="28"/>
      <c r="E183" s="27"/>
      <c r="F183" s="14"/>
      <c r="G183" s="14"/>
      <c r="H183" s="28"/>
      <c r="I183" s="14"/>
      <c r="J183" s="14"/>
      <c r="K183" s="5"/>
      <c r="L183" s="28"/>
      <c r="M183" s="28"/>
      <c r="N183" s="28"/>
      <c r="O183" s="28"/>
    </row>
    <row r="184" spans="3:15" ht="14.1" customHeight="1">
      <c r="C184" s="14"/>
      <c r="D184" s="28"/>
      <c r="E184" s="27"/>
      <c r="F184" s="14"/>
      <c r="G184" s="14"/>
      <c r="H184" s="28"/>
      <c r="I184" s="14"/>
      <c r="J184" s="14"/>
      <c r="K184" s="5"/>
      <c r="L184" s="28"/>
      <c r="M184" s="28"/>
      <c r="N184" s="28"/>
      <c r="O184" s="28"/>
    </row>
    <row r="185" spans="3:15" ht="14.1" customHeight="1">
      <c r="C185" s="14"/>
      <c r="D185" s="28"/>
      <c r="E185" s="27"/>
      <c r="F185" s="14"/>
      <c r="G185" s="14"/>
      <c r="H185" s="28"/>
      <c r="I185" s="14"/>
      <c r="J185" s="14"/>
      <c r="K185" s="5"/>
      <c r="L185" s="28"/>
      <c r="M185" s="28"/>
      <c r="N185" s="28"/>
      <c r="O185" s="28"/>
    </row>
    <row r="186" spans="3:15" ht="14.1" customHeight="1">
      <c r="C186" s="14"/>
      <c r="D186" s="28"/>
      <c r="E186" s="27"/>
      <c r="F186" s="14"/>
      <c r="G186" s="14"/>
      <c r="H186" s="28"/>
      <c r="I186" s="14"/>
      <c r="J186" s="14"/>
      <c r="K186" s="5"/>
      <c r="L186" s="28"/>
      <c r="M186" s="28"/>
      <c r="N186" s="28"/>
      <c r="O186" s="28"/>
    </row>
    <row r="187" spans="3:15" ht="14.1" customHeight="1">
      <c r="C187" s="14"/>
      <c r="D187" s="28"/>
      <c r="E187" s="27"/>
      <c r="F187" s="14"/>
      <c r="G187" s="14"/>
      <c r="H187" s="28"/>
      <c r="I187" s="14"/>
      <c r="J187" s="14"/>
      <c r="K187" s="5"/>
      <c r="L187" s="28"/>
      <c r="M187" s="28"/>
      <c r="N187" s="28"/>
      <c r="O187" s="28"/>
    </row>
    <row r="188" spans="3:15" ht="14.1" customHeight="1">
      <c r="C188" s="14"/>
      <c r="D188" s="28"/>
      <c r="E188" s="27"/>
      <c r="F188" s="14"/>
      <c r="G188" s="14"/>
      <c r="H188" s="28"/>
      <c r="I188" s="14"/>
      <c r="J188" s="14"/>
      <c r="K188" s="5"/>
      <c r="L188" s="28"/>
      <c r="M188" s="28"/>
      <c r="N188" s="28"/>
      <c r="O188" s="28"/>
    </row>
    <row r="189" spans="3:15" ht="14.1" customHeight="1">
      <c r="C189" s="14"/>
      <c r="D189" s="28"/>
      <c r="E189" s="27"/>
      <c r="F189" s="14"/>
      <c r="G189" s="14"/>
      <c r="H189" s="28"/>
      <c r="I189" s="14"/>
      <c r="J189" s="14"/>
      <c r="K189" s="5"/>
      <c r="L189" s="28"/>
      <c r="M189" s="28"/>
      <c r="N189" s="28"/>
      <c r="O189" s="28"/>
    </row>
    <row r="190" spans="3:15" ht="14.1" customHeight="1">
      <c r="C190" s="14"/>
      <c r="D190" s="28"/>
      <c r="E190" s="27"/>
      <c r="F190" s="14"/>
      <c r="G190" s="14"/>
      <c r="H190" s="28"/>
      <c r="I190" s="14"/>
      <c r="J190" s="14"/>
      <c r="K190" s="5"/>
      <c r="L190" s="28"/>
      <c r="M190" s="28"/>
      <c r="N190" s="28"/>
      <c r="O190" s="28"/>
    </row>
    <row r="191" spans="3:15" ht="14.1" customHeight="1">
      <c r="C191" s="14"/>
      <c r="D191" s="28"/>
      <c r="E191" s="27"/>
      <c r="F191" s="14"/>
      <c r="G191" s="14"/>
      <c r="H191" s="28"/>
      <c r="I191" s="14"/>
      <c r="J191" s="14"/>
      <c r="K191" s="5"/>
      <c r="L191" s="28"/>
      <c r="M191" s="28"/>
      <c r="N191" s="28"/>
      <c r="O191" s="28"/>
    </row>
    <row r="192" spans="3:15" ht="14.1" customHeight="1">
      <c r="C192" s="14"/>
      <c r="D192" s="28"/>
      <c r="E192" s="27"/>
      <c r="F192" s="14"/>
      <c r="G192" s="14"/>
      <c r="H192" s="28"/>
      <c r="I192" s="14"/>
      <c r="J192" s="14"/>
      <c r="K192" s="5"/>
      <c r="L192" s="28"/>
      <c r="M192" s="28"/>
      <c r="N192" s="28"/>
      <c r="O192" s="28"/>
    </row>
    <row r="193" spans="3:15" ht="14.1" customHeight="1">
      <c r="C193" s="14"/>
      <c r="D193" s="28"/>
      <c r="E193" s="27"/>
      <c r="F193" s="14"/>
      <c r="G193" s="14"/>
      <c r="H193" s="28"/>
      <c r="I193" s="14"/>
      <c r="J193" s="14"/>
      <c r="K193" s="5"/>
      <c r="L193" s="28"/>
      <c r="M193" s="28"/>
      <c r="N193" s="28"/>
      <c r="O193" s="28"/>
    </row>
    <row r="194" spans="3:15" ht="14.1" customHeight="1">
      <c r="C194" s="14"/>
      <c r="D194" s="28"/>
      <c r="E194" s="27"/>
      <c r="F194" s="14"/>
      <c r="G194" s="14"/>
      <c r="H194" s="28"/>
      <c r="I194" s="14"/>
      <c r="J194" s="14"/>
      <c r="K194" s="5"/>
      <c r="L194" s="28"/>
      <c r="M194" s="28"/>
      <c r="N194" s="28"/>
      <c r="O194" s="28"/>
    </row>
    <row r="195" spans="3:15" ht="14.1" customHeight="1">
      <c r="C195" s="14"/>
      <c r="D195" s="28"/>
      <c r="E195" s="27"/>
      <c r="F195" s="14"/>
      <c r="G195" s="14"/>
      <c r="H195" s="28"/>
      <c r="I195" s="14"/>
      <c r="J195" s="14"/>
      <c r="K195" s="5"/>
      <c r="L195" s="28"/>
      <c r="M195" s="28"/>
      <c r="N195" s="28"/>
      <c r="O195" s="28"/>
    </row>
    <row r="196" spans="3:15" ht="14.1" customHeight="1">
      <c r="C196" s="14"/>
      <c r="D196" s="28"/>
      <c r="E196" s="27"/>
      <c r="F196" s="14"/>
      <c r="G196" s="14"/>
      <c r="H196" s="28"/>
      <c r="I196" s="14"/>
      <c r="J196" s="14"/>
      <c r="K196" s="5"/>
      <c r="L196" s="28"/>
      <c r="M196" s="28"/>
      <c r="N196" s="28"/>
      <c r="O196" s="28"/>
    </row>
    <row r="197" spans="3:15" ht="14.1" customHeight="1">
      <c r="C197" s="14"/>
      <c r="D197" s="28"/>
      <c r="E197" s="27"/>
      <c r="F197" s="14"/>
      <c r="G197" s="14"/>
      <c r="H197" s="28"/>
      <c r="I197" s="14"/>
      <c r="J197" s="14"/>
      <c r="K197" s="5"/>
      <c r="L197" s="28"/>
      <c r="M197" s="28"/>
      <c r="N197" s="28"/>
      <c r="O197" s="28"/>
    </row>
    <row r="198" spans="3:15" ht="14.1" customHeight="1">
      <c r="C198" s="14"/>
      <c r="D198" s="28"/>
      <c r="E198" s="27"/>
      <c r="F198" s="14"/>
      <c r="G198" s="14"/>
      <c r="H198" s="28"/>
      <c r="I198" s="14"/>
      <c r="J198" s="14"/>
      <c r="K198" s="5"/>
      <c r="L198" s="28"/>
      <c r="M198" s="28"/>
      <c r="N198" s="28"/>
      <c r="O198" s="28"/>
    </row>
    <row r="199" spans="3:15" ht="14.1" customHeight="1">
      <c r="C199" s="14"/>
      <c r="D199" s="28"/>
      <c r="E199" s="27"/>
      <c r="F199" s="14"/>
      <c r="G199" s="14"/>
      <c r="H199" s="28"/>
      <c r="I199" s="14"/>
      <c r="J199" s="14"/>
      <c r="K199" s="5"/>
      <c r="L199" s="28"/>
      <c r="M199" s="28"/>
      <c r="N199" s="28"/>
      <c r="O199" s="28"/>
    </row>
    <row r="200" spans="3:15" ht="14.1" customHeight="1">
      <c r="C200" s="14"/>
      <c r="D200" s="28"/>
      <c r="E200" s="27"/>
      <c r="F200" s="14"/>
      <c r="G200" s="14"/>
      <c r="H200" s="28"/>
      <c r="I200" s="14"/>
      <c r="J200" s="14"/>
      <c r="K200" s="5"/>
      <c r="L200" s="28"/>
      <c r="M200" s="28"/>
      <c r="N200" s="28"/>
      <c r="O200" s="28"/>
    </row>
    <row r="201" spans="3:15" ht="14.1" customHeight="1">
      <c r="C201" s="14"/>
      <c r="D201" s="28"/>
      <c r="E201" s="27"/>
      <c r="F201" s="14"/>
      <c r="G201" s="14"/>
      <c r="H201" s="28"/>
      <c r="I201" s="14"/>
      <c r="J201" s="14"/>
      <c r="K201" s="5"/>
      <c r="L201" s="28"/>
      <c r="M201" s="28"/>
      <c r="N201" s="28"/>
      <c r="O201" s="28"/>
    </row>
    <row r="202" spans="3:15" ht="14.1" customHeight="1">
      <c r="C202" s="14"/>
      <c r="D202" s="28"/>
      <c r="E202" s="27"/>
      <c r="F202" s="14"/>
      <c r="G202" s="14"/>
      <c r="H202" s="28"/>
      <c r="I202" s="14"/>
      <c r="J202" s="14"/>
      <c r="K202" s="5"/>
      <c r="L202" s="28"/>
      <c r="M202" s="28"/>
      <c r="N202" s="28"/>
      <c r="O202" s="28"/>
    </row>
    <row r="203" spans="3:15" ht="14.1" customHeight="1">
      <c r="C203" s="14"/>
      <c r="D203" s="28"/>
      <c r="E203" s="27"/>
      <c r="F203" s="14"/>
      <c r="G203" s="14"/>
      <c r="H203" s="28"/>
      <c r="I203" s="14"/>
      <c r="J203" s="14"/>
      <c r="K203" s="5"/>
      <c r="L203" s="28"/>
      <c r="M203" s="28"/>
      <c r="N203" s="28"/>
      <c r="O203" s="28"/>
    </row>
    <row r="204" spans="3:15" ht="14.1" customHeight="1">
      <c r="C204" s="14"/>
      <c r="D204" s="28"/>
      <c r="E204" s="27"/>
      <c r="F204" s="14"/>
      <c r="G204" s="14"/>
      <c r="H204" s="28"/>
      <c r="I204" s="14"/>
      <c r="J204" s="14"/>
      <c r="K204" s="5"/>
      <c r="L204" s="28"/>
      <c r="M204" s="28"/>
      <c r="N204" s="28"/>
      <c r="O204" s="28"/>
    </row>
    <row r="205" spans="3:15" ht="14.1" customHeight="1">
      <c r="C205" s="14"/>
      <c r="D205" s="28"/>
      <c r="E205" s="27"/>
      <c r="F205" s="14"/>
      <c r="G205" s="14"/>
      <c r="H205" s="28"/>
      <c r="I205" s="14"/>
      <c r="J205" s="14"/>
      <c r="K205" s="5"/>
      <c r="L205" s="28"/>
      <c r="M205" s="28"/>
      <c r="N205" s="28"/>
      <c r="O205" s="28"/>
    </row>
    <row r="206" spans="3:15" ht="14.1" customHeight="1">
      <c r="C206" s="14"/>
      <c r="D206" s="28"/>
      <c r="E206" s="27"/>
      <c r="F206" s="14"/>
      <c r="G206" s="14"/>
      <c r="H206" s="28"/>
      <c r="I206" s="14"/>
      <c r="J206" s="14"/>
      <c r="K206" s="5"/>
      <c r="L206" s="28"/>
      <c r="M206" s="28"/>
      <c r="N206" s="28"/>
      <c r="O206" s="28"/>
    </row>
    <row r="207" spans="3:15" ht="14.1" customHeight="1">
      <c r="C207" s="14"/>
      <c r="D207" s="28"/>
      <c r="E207" s="27"/>
      <c r="F207" s="14"/>
      <c r="G207" s="14"/>
      <c r="H207" s="28"/>
      <c r="I207" s="14"/>
      <c r="J207" s="14"/>
      <c r="K207" s="5"/>
      <c r="L207" s="28"/>
      <c r="M207" s="28"/>
      <c r="N207" s="28"/>
      <c r="O207" s="28"/>
    </row>
    <row r="208" spans="3:15" ht="14.1" customHeight="1">
      <c r="C208" s="14"/>
      <c r="D208" s="28"/>
      <c r="E208" s="27"/>
      <c r="F208" s="14"/>
      <c r="G208" s="14"/>
      <c r="H208" s="28"/>
      <c r="I208" s="14"/>
      <c r="J208" s="14"/>
      <c r="K208" s="5"/>
      <c r="L208" s="28"/>
      <c r="M208" s="28"/>
      <c r="N208" s="28"/>
      <c r="O208" s="28"/>
    </row>
    <row r="209" spans="3:15" ht="14.1" customHeight="1">
      <c r="C209" s="14"/>
      <c r="D209" s="28"/>
      <c r="E209" s="27"/>
      <c r="F209" s="14"/>
      <c r="G209" s="14"/>
      <c r="H209" s="28"/>
      <c r="I209" s="14"/>
      <c r="J209" s="14"/>
      <c r="K209" s="5"/>
      <c r="L209" s="28"/>
      <c r="M209" s="28"/>
      <c r="N209" s="28"/>
      <c r="O209" s="28"/>
    </row>
    <row r="210" spans="3:15" ht="14.1" customHeight="1">
      <c r="C210" s="14"/>
      <c r="D210" s="28"/>
      <c r="E210" s="27"/>
      <c r="F210" s="14"/>
      <c r="G210" s="14"/>
      <c r="H210" s="28"/>
      <c r="I210" s="14"/>
      <c r="J210" s="14"/>
      <c r="K210" s="5"/>
      <c r="L210" s="28"/>
      <c r="M210" s="28"/>
      <c r="N210" s="28"/>
      <c r="O210" s="28"/>
    </row>
    <row r="211" spans="3:15" ht="14.1" customHeight="1">
      <c r="C211" s="14"/>
      <c r="D211" s="28"/>
      <c r="E211" s="27"/>
      <c r="F211" s="14"/>
      <c r="G211" s="14"/>
      <c r="H211" s="28"/>
      <c r="I211" s="14"/>
      <c r="J211" s="14"/>
      <c r="K211" s="5"/>
      <c r="L211" s="28"/>
      <c r="M211" s="28"/>
      <c r="N211" s="28"/>
      <c r="O211" s="28"/>
    </row>
    <row r="212" spans="3:15" ht="14.1" customHeight="1">
      <c r="C212" s="14"/>
      <c r="D212" s="28"/>
      <c r="E212" s="27"/>
      <c r="F212" s="14"/>
      <c r="G212" s="14"/>
      <c r="H212" s="28"/>
      <c r="I212" s="14"/>
      <c r="J212" s="14"/>
      <c r="K212" s="5"/>
      <c r="L212" s="28"/>
      <c r="M212" s="28"/>
      <c r="N212" s="28"/>
      <c r="O212" s="28"/>
    </row>
    <row r="213" spans="3:15" ht="14.1" customHeight="1">
      <c r="C213" s="14"/>
      <c r="D213" s="28"/>
      <c r="E213" s="27"/>
      <c r="F213" s="14"/>
      <c r="G213" s="14"/>
      <c r="H213" s="28"/>
      <c r="I213" s="14"/>
      <c r="J213" s="14"/>
      <c r="K213" s="5"/>
      <c r="L213" s="28"/>
      <c r="M213" s="28"/>
      <c r="N213" s="28"/>
      <c r="O213" s="28"/>
    </row>
    <row r="214" spans="3:15" ht="14.1" customHeight="1">
      <c r="C214" s="14"/>
      <c r="D214" s="28"/>
      <c r="E214" s="27"/>
      <c r="F214" s="14"/>
      <c r="G214" s="14"/>
      <c r="H214" s="28"/>
      <c r="I214" s="14"/>
      <c r="J214" s="14"/>
      <c r="K214" s="5"/>
      <c r="L214" s="28"/>
      <c r="M214" s="28"/>
      <c r="N214" s="28"/>
      <c r="O214" s="28"/>
    </row>
    <row r="215" spans="3:15" ht="14.1" customHeight="1">
      <c r="C215" s="14"/>
      <c r="D215" s="28"/>
      <c r="E215" s="27"/>
      <c r="F215" s="14"/>
      <c r="G215" s="14"/>
      <c r="H215" s="28"/>
      <c r="I215" s="14"/>
      <c r="J215" s="14"/>
      <c r="K215" s="5"/>
      <c r="L215" s="28"/>
      <c r="M215" s="28"/>
      <c r="N215" s="28"/>
      <c r="O215" s="28"/>
    </row>
    <row r="216" spans="3:15" ht="14.1" customHeight="1">
      <c r="C216" s="14"/>
      <c r="D216" s="28"/>
      <c r="E216" s="27"/>
      <c r="F216" s="14"/>
      <c r="G216" s="14"/>
      <c r="H216" s="28"/>
      <c r="I216" s="14"/>
      <c r="J216" s="14"/>
      <c r="K216" s="5"/>
      <c r="L216" s="28"/>
      <c r="M216" s="28"/>
      <c r="N216" s="28"/>
      <c r="O216" s="28"/>
    </row>
    <row r="217" spans="3:15" ht="14.1" customHeight="1">
      <c r="C217" s="14"/>
      <c r="D217" s="28"/>
      <c r="E217" s="27"/>
      <c r="F217" s="14"/>
      <c r="G217" s="14"/>
      <c r="H217" s="28"/>
      <c r="I217" s="14"/>
      <c r="J217" s="14"/>
      <c r="K217" s="5"/>
      <c r="L217" s="28"/>
      <c r="M217" s="28"/>
      <c r="N217" s="28"/>
      <c r="O217" s="28"/>
    </row>
    <row r="218" spans="3:15" ht="14.1" customHeight="1">
      <c r="C218" s="14"/>
      <c r="D218" s="28"/>
      <c r="E218" s="27"/>
      <c r="F218" s="14"/>
      <c r="G218" s="14"/>
      <c r="H218" s="28"/>
      <c r="I218" s="14"/>
      <c r="J218" s="14"/>
      <c r="K218" s="5"/>
      <c r="L218" s="28"/>
      <c r="M218" s="28"/>
      <c r="N218" s="28"/>
      <c r="O218" s="28"/>
    </row>
    <row r="219" spans="3:15" ht="14.1" customHeight="1">
      <c r="C219" s="14"/>
      <c r="D219" s="28"/>
      <c r="E219" s="27"/>
      <c r="F219" s="14"/>
      <c r="G219" s="14"/>
      <c r="H219" s="28"/>
      <c r="I219" s="14"/>
      <c r="J219" s="14"/>
      <c r="K219" s="5"/>
      <c r="L219" s="28"/>
      <c r="M219" s="28"/>
      <c r="N219" s="28"/>
      <c r="O219" s="28"/>
    </row>
    <row r="220" spans="3:15" ht="14.1" customHeight="1">
      <c r="C220" s="14"/>
      <c r="D220" s="28"/>
      <c r="E220" s="27"/>
      <c r="F220" s="14"/>
      <c r="G220" s="14"/>
      <c r="H220" s="28"/>
      <c r="I220" s="14"/>
      <c r="J220" s="14"/>
      <c r="K220" s="5"/>
      <c r="L220" s="28"/>
      <c r="M220" s="28"/>
      <c r="N220" s="28"/>
      <c r="O220" s="28"/>
    </row>
    <row r="221" spans="3:15" ht="14.1" customHeight="1">
      <c r="C221" s="14"/>
      <c r="D221" s="28"/>
      <c r="E221" s="27"/>
      <c r="F221" s="14"/>
      <c r="G221" s="14"/>
      <c r="H221" s="28"/>
      <c r="I221" s="14"/>
      <c r="J221" s="14"/>
      <c r="K221" s="5"/>
      <c r="L221" s="28"/>
      <c r="M221" s="28"/>
      <c r="N221" s="28"/>
      <c r="O221" s="28"/>
    </row>
    <row r="222" spans="3:15" ht="14.1" customHeight="1">
      <c r="C222" s="14"/>
      <c r="D222" s="28"/>
      <c r="E222" s="27"/>
      <c r="F222" s="14"/>
      <c r="G222" s="14"/>
      <c r="H222" s="28"/>
      <c r="I222" s="14"/>
      <c r="J222" s="14"/>
      <c r="K222" s="5"/>
      <c r="L222" s="28"/>
      <c r="M222" s="28"/>
      <c r="N222" s="28"/>
      <c r="O222" s="28"/>
    </row>
    <row r="223" spans="3:15" ht="14.1" customHeight="1">
      <c r="C223" s="14"/>
      <c r="D223" s="28"/>
      <c r="E223" s="27"/>
      <c r="F223" s="14"/>
      <c r="G223" s="14"/>
      <c r="H223" s="28"/>
      <c r="I223" s="14"/>
      <c r="J223" s="14"/>
      <c r="K223" s="5"/>
      <c r="L223" s="28"/>
      <c r="M223" s="28"/>
      <c r="N223" s="28"/>
      <c r="O223" s="28"/>
    </row>
    <row r="224" spans="3:15" ht="14.1" customHeight="1">
      <c r="C224" s="14"/>
      <c r="D224" s="28"/>
      <c r="E224" s="27"/>
      <c r="F224" s="14"/>
      <c r="G224" s="14"/>
      <c r="H224" s="28"/>
      <c r="I224" s="14"/>
      <c r="J224" s="14"/>
      <c r="K224" s="5"/>
      <c r="L224" s="28"/>
      <c r="M224" s="28"/>
      <c r="N224" s="28"/>
      <c r="O224" s="28"/>
    </row>
    <row r="225" spans="3:15" ht="14.1" customHeight="1">
      <c r="C225" s="14"/>
      <c r="D225" s="28"/>
      <c r="E225" s="27"/>
      <c r="F225" s="14"/>
      <c r="G225" s="14"/>
      <c r="H225" s="28"/>
      <c r="I225" s="14"/>
      <c r="J225" s="14"/>
      <c r="K225" s="5"/>
      <c r="L225" s="28"/>
      <c r="M225" s="28"/>
      <c r="N225" s="28"/>
      <c r="O225" s="28"/>
    </row>
    <row r="226" spans="3:15" ht="14.1" customHeight="1">
      <c r="C226" s="14"/>
      <c r="D226" s="28"/>
      <c r="E226" s="27"/>
      <c r="F226" s="14"/>
      <c r="G226" s="14"/>
      <c r="H226" s="28"/>
      <c r="I226" s="14"/>
      <c r="J226" s="14"/>
      <c r="K226" s="5"/>
      <c r="L226" s="28"/>
      <c r="M226" s="28"/>
      <c r="N226" s="28"/>
      <c r="O226" s="28"/>
    </row>
    <row r="227" spans="3:15" ht="14.1" customHeight="1">
      <c r="C227" s="14"/>
      <c r="D227" s="28"/>
      <c r="E227" s="27"/>
      <c r="F227" s="14"/>
      <c r="G227" s="14"/>
      <c r="H227" s="28"/>
      <c r="I227" s="14"/>
      <c r="J227" s="14"/>
      <c r="K227" s="5"/>
      <c r="L227" s="28"/>
      <c r="M227" s="28"/>
      <c r="N227" s="28"/>
      <c r="O227" s="28"/>
    </row>
    <row r="228" spans="3:15" ht="14.1" customHeight="1">
      <c r="C228" s="14"/>
      <c r="D228" s="28"/>
      <c r="E228" s="27"/>
      <c r="F228" s="14"/>
      <c r="G228" s="14"/>
      <c r="H228" s="28"/>
      <c r="I228" s="14"/>
      <c r="J228" s="14"/>
      <c r="K228" s="5"/>
      <c r="L228" s="28"/>
      <c r="M228" s="28"/>
      <c r="N228" s="28"/>
      <c r="O228" s="28"/>
    </row>
    <row r="229" spans="3:15" ht="14.1" customHeight="1">
      <c r="C229" s="14"/>
      <c r="D229" s="28"/>
      <c r="E229" s="27"/>
      <c r="F229" s="14"/>
      <c r="G229" s="14"/>
      <c r="H229" s="28"/>
      <c r="I229" s="14"/>
      <c r="J229" s="14"/>
      <c r="K229" s="5"/>
      <c r="L229" s="28"/>
      <c r="M229" s="28"/>
      <c r="N229" s="28"/>
      <c r="O229" s="28"/>
    </row>
    <row r="230" spans="3:15" ht="14.1" customHeight="1">
      <c r="C230" s="14"/>
      <c r="D230" s="28"/>
      <c r="E230" s="27"/>
      <c r="F230" s="14"/>
      <c r="G230" s="14"/>
      <c r="H230" s="28"/>
      <c r="I230" s="14"/>
      <c r="J230" s="14"/>
      <c r="K230" s="5"/>
      <c r="L230" s="28"/>
      <c r="M230" s="28"/>
      <c r="N230" s="28"/>
      <c r="O230" s="28"/>
    </row>
    <row r="231" spans="3:15" ht="14.1" customHeight="1">
      <c r="C231" s="14"/>
      <c r="D231" s="28"/>
      <c r="E231" s="27"/>
      <c r="F231" s="14"/>
      <c r="G231" s="14"/>
      <c r="H231" s="28"/>
      <c r="I231" s="14"/>
      <c r="J231" s="14"/>
      <c r="K231" s="5"/>
      <c r="L231" s="28"/>
      <c r="M231" s="28"/>
      <c r="N231" s="28"/>
      <c r="O231" s="28"/>
    </row>
    <row r="232" spans="3:15" ht="14.1" customHeight="1">
      <c r="C232" s="14"/>
      <c r="D232" s="28"/>
      <c r="E232" s="27"/>
      <c r="F232" s="14"/>
      <c r="G232" s="14"/>
      <c r="H232" s="28"/>
      <c r="I232" s="14"/>
      <c r="J232" s="14"/>
      <c r="K232" s="5"/>
      <c r="L232" s="28"/>
      <c r="M232" s="28"/>
      <c r="N232" s="28"/>
      <c r="O232" s="28"/>
    </row>
    <row r="233" spans="3:15" ht="14.1" customHeight="1">
      <c r="C233" s="14"/>
      <c r="D233" s="28"/>
      <c r="E233" s="27"/>
      <c r="F233" s="14"/>
      <c r="G233" s="14"/>
      <c r="H233" s="28"/>
      <c r="I233" s="14"/>
      <c r="J233" s="14"/>
      <c r="K233" s="5"/>
      <c r="L233" s="28"/>
      <c r="M233" s="28"/>
      <c r="N233" s="28"/>
      <c r="O233" s="28"/>
    </row>
    <row r="234" spans="3:15" ht="14.1" customHeight="1">
      <c r="C234" s="14"/>
      <c r="D234" s="28"/>
      <c r="E234" s="27"/>
      <c r="F234" s="14"/>
      <c r="G234" s="14"/>
      <c r="H234" s="28"/>
      <c r="I234" s="14"/>
      <c r="J234" s="14"/>
      <c r="K234" s="5"/>
      <c r="L234" s="28"/>
      <c r="M234" s="28"/>
      <c r="N234" s="28"/>
      <c r="O234" s="28"/>
    </row>
    <row r="235" spans="3:15" ht="14.1" customHeight="1">
      <c r="C235" s="14"/>
      <c r="D235" s="28"/>
      <c r="E235" s="27"/>
      <c r="F235" s="14"/>
      <c r="G235" s="14"/>
      <c r="H235" s="28"/>
      <c r="I235" s="14"/>
      <c r="J235" s="14"/>
      <c r="K235" s="5"/>
      <c r="L235" s="28"/>
      <c r="M235" s="28"/>
      <c r="N235" s="28"/>
      <c r="O235" s="28"/>
    </row>
    <row r="236" spans="3:15" ht="14.1" customHeight="1">
      <c r="C236" s="14"/>
      <c r="D236" s="28"/>
      <c r="E236" s="27"/>
      <c r="F236" s="14"/>
      <c r="G236" s="14"/>
      <c r="H236" s="28"/>
      <c r="I236" s="14"/>
      <c r="J236" s="14"/>
      <c r="K236" s="5"/>
      <c r="L236" s="28"/>
      <c r="M236" s="28"/>
      <c r="N236" s="28"/>
      <c r="O236" s="28"/>
    </row>
    <row r="237" spans="3:15" ht="14.1" customHeight="1">
      <c r="C237" s="14"/>
      <c r="D237" s="28"/>
      <c r="E237" s="27"/>
      <c r="F237" s="14"/>
      <c r="G237" s="14"/>
      <c r="H237" s="28"/>
      <c r="I237" s="14"/>
      <c r="J237" s="14"/>
      <c r="K237" s="5"/>
      <c r="L237" s="28"/>
      <c r="M237" s="28"/>
      <c r="N237" s="28"/>
      <c r="O237" s="28"/>
    </row>
    <row r="238" spans="3:15" ht="14.1" customHeight="1">
      <c r="C238" s="14"/>
      <c r="D238" s="28"/>
      <c r="E238" s="27"/>
      <c r="F238" s="14"/>
      <c r="G238" s="14"/>
      <c r="H238" s="28"/>
      <c r="I238" s="14"/>
      <c r="J238" s="14"/>
      <c r="K238" s="5"/>
      <c r="L238" s="28"/>
      <c r="M238" s="28"/>
      <c r="N238" s="28"/>
      <c r="O238" s="28"/>
    </row>
    <row r="239" spans="3:15" ht="14.1" customHeight="1">
      <c r="C239" s="14"/>
      <c r="D239" s="28"/>
      <c r="E239" s="27"/>
      <c r="F239" s="14"/>
      <c r="G239" s="14"/>
      <c r="H239" s="28"/>
      <c r="I239" s="14"/>
      <c r="J239" s="14"/>
      <c r="K239" s="5"/>
      <c r="L239" s="28"/>
      <c r="M239" s="28"/>
      <c r="N239" s="28"/>
      <c r="O239" s="28"/>
    </row>
    <row r="240" spans="3:15" ht="14.1" customHeight="1">
      <c r="C240" s="14"/>
      <c r="D240" s="28"/>
      <c r="E240" s="27"/>
      <c r="F240" s="14"/>
      <c r="G240" s="14"/>
      <c r="H240" s="28"/>
      <c r="I240" s="14"/>
      <c r="J240" s="14"/>
      <c r="K240" s="5"/>
      <c r="L240" s="28"/>
      <c r="M240" s="28"/>
      <c r="N240" s="28"/>
      <c r="O240" s="28"/>
    </row>
    <row r="241" spans="3:15" ht="14.1" customHeight="1">
      <c r="C241" s="14"/>
      <c r="D241" s="28"/>
      <c r="E241" s="27"/>
      <c r="F241" s="14"/>
      <c r="G241" s="14"/>
      <c r="H241" s="28"/>
      <c r="I241" s="14"/>
      <c r="J241" s="14"/>
      <c r="K241" s="5"/>
      <c r="L241" s="28"/>
      <c r="M241" s="28"/>
      <c r="N241" s="28"/>
      <c r="O241" s="28"/>
    </row>
    <row r="242" spans="3:15" ht="14.1" customHeight="1">
      <c r="C242" s="14"/>
      <c r="D242" s="28"/>
      <c r="E242" s="27"/>
      <c r="F242" s="14"/>
      <c r="G242" s="14"/>
      <c r="H242" s="28"/>
      <c r="I242" s="14"/>
      <c r="J242" s="14"/>
      <c r="K242" s="5"/>
      <c r="L242" s="28"/>
      <c r="M242" s="28"/>
      <c r="N242" s="28"/>
      <c r="O242" s="28"/>
    </row>
    <row r="243" spans="3:15" ht="14.1" customHeight="1">
      <c r="C243" s="14"/>
      <c r="D243" s="28"/>
      <c r="E243" s="27"/>
      <c r="F243" s="14"/>
      <c r="G243" s="14"/>
      <c r="H243" s="28"/>
      <c r="I243" s="14"/>
      <c r="J243" s="14"/>
      <c r="K243" s="5"/>
      <c r="L243" s="28"/>
      <c r="M243" s="28"/>
      <c r="N243" s="28"/>
      <c r="O243" s="28"/>
    </row>
    <row r="244" spans="3:15" ht="14.1" customHeight="1">
      <c r="C244" s="14"/>
      <c r="D244" s="28"/>
      <c r="E244" s="27"/>
      <c r="F244" s="14"/>
      <c r="G244" s="14"/>
      <c r="H244" s="28"/>
      <c r="I244" s="14"/>
      <c r="J244" s="14"/>
      <c r="K244" s="5"/>
      <c r="L244" s="28"/>
      <c r="M244" s="28"/>
      <c r="N244" s="28"/>
      <c r="O244" s="28"/>
    </row>
    <row r="245" spans="3:15" ht="14.1" customHeight="1">
      <c r="C245" s="14"/>
      <c r="D245" s="28"/>
      <c r="E245" s="27"/>
      <c r="F245" s="14"/>
      <c r="G245" s="14"/>
      <c r="H245" s="28"/>
      <c r="I245" s="14"/>
      <c r="J245" s="14"/>
      <c r="K245" s="5"/>
      <c r="L245" s="28"/>
      <c r="M245" s="28"/>
      <c r="N245" s="28"/>
      <c r="O245" s="28"/>
    </row>
    <row r="246" spans="3:15" ht="14.1" customHeight="1">
      <c r="C246" s="14"/>
      <c r="D246" s="28"/>
      <c r="E246" s="27"/>
      <c r="F246" s="14"/>
      <c r="G246" s="14"/>
      <c r="H246" s="28"/>
      <c r="I246" s="14"/>
      <c r="J246" s="14"/>
      <c r="K246" s="5"/>
      <c r="L246" s="28"/>
      <c r="M246" s="28"/>
      <c r="N246" s="28"/>
      <c r="O246" s="28"/>
    </row>
  </sheetData>
  <conditionalFormatting sqref="C6:O86">
    <cfRule type="cellIs" dxfId="1" priority="2" operator="equal">
      <formula>0</formula>
    </cfRule>
  </conditionalFormatting>
  <conditionalFormatting sqref="C41:O86">
    <cfRule type="containsBlanks" dxfId="0" priority="3">
      <formula>LEN(TRIM(C41))=0</formula>
    </cfRule>
  </conditionalFormatting>
  <dataValidations count="1">
    <dataValidation type="list" allowBlank="1" showInputMessage="1" showErrorMessage="1" sqref="B22">
      <formula1>$G$6:$G$50</formula1>
    </dataValidation>
  </dataValidations>
  <hyperlinks>
    <hyperlink ref="A31" r:id="rId1"/>
    <hyperlink ref="A30" r:id="rId2"/>
  </hyperlinks>
  <pageMargins left="0.78749999999999998" right="0.78749999999999998" top="1.0249999999999999" bottom="1.0249999999999999" header="0.78749999999999998" footer="0.78749999999999998"/>
  <pageSetup orientation="portrait" horizontalDpi="300" verticalDpi="300" r:id="rId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Retirement Planner</vt:lpstr>
      <vt:lpstr>age_1</vt:lpstr>
      <vt:lpstr>corpus_1</vt:lpstr>
      <vt:lpstr>curroi_1</vt:lpstr>
      <vt:lpstr>expenses</vt:lpstr>
      <vt:lpstr>gd_1</vt:lpstr>
      <vt:lpstr>inc_1</vt:lpstr>
      <vt:lpstr>inf_1</vt:lpstr>
      <vt:lpstr>k_1</vt:lpstr>
      <vt:lpstr>n_1</vt:lpstr>
      <vt:lpstr>ndelay</vt:lpstr>
      <vt:lpstr>pa_1</vt:lpstr>
      <vt:lpstr>preretint_1</vt:lpstr>
      <vt:lpstr>pretaxpen</vt:lpstr>
      <vt:lpstr>retroi_1</vt:lpstr>
      <vt:lpstr>salary_1</vt:lpstr>
      <vt:lpstr>tax_1</vt:lpstr>
      <vt:lpstr>y_1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</dc:title>
  <dc:creator>prasad</dc:creator>
  <cp:lastModifiedBy>rama</cp:lastModifiedBy>
  <cp:revision>1</cp:revision>
  <dcterms:created xsi:type="dcterms:W3CDTF">2008-01-25T18:43:47Z</dcterms:created>
  <dcterms:modified xsi:type="dcterms:W3CDTF">2012-12-26T01:36:09Z</dcterms:modified>
</cp:coreProperties>
</file>