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96" yWindow="132" windowWidth="16212" windowHeight="5808" tabRatio="652"/>
  </bookViews>
  <sheets>
    <sheet name="Goal-based investing" sheetId="8" r:id="rId1"/>
    <sheet name="Typical Goal Planner" sheetId="1" r:id="rId2"/>
  </sheets>
  <definedNames>
    <definedName name="ByChangingCell">'Goal-based investing'!$C$22</definedName>
    <definedName name="curr" localSheetId="0">'Goal-based investing'!$C$6</definedName>
    <definedName name="curr">'Typical Goal Planner'!$B$8</definedName>
    <definedName name="debtalloc">'Goal-based investing'!$C$30</definedName>
    <definedName name="equityalloc">'Goal-based investing'!$C$29</definedName>
    <definedName name="estimate">'Goal-based investing'!$T$12</definedName>
    <definedName name="extimate">'Goal-based investing'!$S$12</definedName>
    <definedName name="first">#REF!</definedName>
    <definedName name="first1">#REF!</definedName>
    <definedName name="fvcurr" localSheetId="0">'Goal-based investing'!$C$8</definedName>
    <definedName name="fvcurr">'Typical Goal Planner'!$B$10</definedName>
    <definedName name="gcorpus" localSheetId="0">'Goal-based investing'!$C$11</definedName>
    <definedName name="gcorpus">'Typical Goal Planner'!$B$7</definedName>
    <definedName name="GoalSeekCell">'Goal-based investing'!$S$3</definedName>
    <definedName name="inc">#REF!</definedName>
    <definedName name="incg" localSheetId="0">'Goal-based investing'!$C$14</definedName>
    <definedName name="incg">'Typical Goal Planner'!$B$11</definedName>
    <definedName name="incm">#REF!</definedName>
    <definedName name="inf" localSheetId="0">'Goal-based investing'!$C$10</definedName>
    <definedName name="inf">'Typical Goal Planner'!$B$5</definedName>
    <definedName name="last">#REF!</definedName>
    <definedName name="last1">#REF!</definedName>
    <definedName name="MINPER">#REF!</definedName>
    <definedName name="months">#REF!</definedName>
    <definedName name="monthsv">#REF!</definedName>
    <definedName name="mretmc">#REF!</definedName>
    <definedName name="mretminc">#REF!</definedName>
    <definedName name="presval">#REF!</definedName>
    <definedName name="ratecurr" localSheetId="0">'Goal-based investing'!$C$7</definedName>
    <definedName name="ratecurr">'Typical Goal Planner'!$B$9</definedName>
    <definedName name="ret">#REF!</definedName>
    <definedName name="retdeb">'Goal-based investing'!$C$26</definedName>
    <definedName name="retg" localSheetId="0">'Goal-based investing'!$W$3</definedName>
    <definedName name="retg">'Typical Goal Planner'!$B$6</definedName>
    <definedName name="retgsk">'Goal-based investing'!$S$7</definedName>
    <definedName name="retm">#REF!</definedName>
    <definedName name="sip">'Goal-based investing'!$C$13</definedName>
    <definedName name="sipinc">'Goal-based investing'!$C$16</definedName>
    <definedName name="tax">'Goal-based investing'!#REF!</definedName>
    <definedName name="taxdebt">'Goal-based investing'!$S$5</definedName>
    <definedName name="type">#REF!</definedName>
    <definedName name="type1">#REF!</definedName>
    <definedName name="typeg" localSheetId="0">'Goal-based investing'!$C$18</definedName>
    <definedName name="typeg">'Typical Goal Planner'!$B$12</definedName>
    <definedName name="typev">#REF!</definedName>
    <definedName name="typevm">#REF!</definedName>
    <definedName name="vsip">#REF!</definedName>
    <definedName name="vsipm">#REF!</definedName>
    <definedName name="years">#REF!</definedName>
    <definedName name="yearsg" localSheetId="0">'Goal-based investing'!$C$4</definedName>
    <definedName name="yearsg">'Typical Goal Planner'!$B$3</definedName>
    <definedName name="yearsinc">'Goal-based investing'!$H$16</definedName>
    <definedName name="yearsp" localSheetId="0">'Goal-based investing'!$U$9</definedName>
    <definedName name="yearsp">'Typical Goal Planner'!$B$14</definedName>
  </definedNames>
  <calcPr calcId="125725" refMode="R1C1"/>
</workbook>
</file>

<file path=xl/calcChain.xml><?xml version="1.0" encoding="utf-8"?>
<calcChain xmlns="http://schemas.openxmlformats.org/spreadsheetml/2006/main">
  <c r="C30" i="8"/>
  <c r="C8"/>
  <c r="C11"/>
  <c r="S3"/>
  <c r="S11"/>
  <c r="S6"/>
  <c r="B7" i="1"/>
  <c r="B10"/>
  <c r="T12" i="8" l="1"/>
  <c r="C48" s="1"/>
  <c r="C49" s="1"/>
  <c r="U8"/>
  <c r="U10"/>
  <c r="C33"/>
  <c r="B15" i="1"/>
  <c r="B13"/>
  <c r="C50" i="8" l="1"/>
</calcChain>
</file>

<file path=xl/sharedStrings.xml><?xml version="1.0" encoding="utf-8"?>
<sst xmlns="http://schemas.openxmlformats.org/spreadsheetml/2006/main" count="109" uniqueCount="92">
  <si>
    <t>Years to goal</t>
  </si>
  <si>
    <t>Present cost</t>
  </si>
  <si>
    <t>inflation</t>
  </si>
  <si>
    <t>Futire Cost</t>
  </si>
  <si>
    <t>Amt invested so far</t>
  </si>
  <si>
    <t>RoI of current invest.</t>
  </si>
  <si>
    <t>Future value of curr. Inv.</t>
  </si>
  <si>
    <t>Annual inc. in monthly invest. %</t>
  </si>
  <si>
    <t>initial mon. invest. reqd.</t>
  </si>
  <si>
    <t>postpone invest. (years)</t>
  </si>
  <si>
    <t xml:space="preserve"> if postponed, pm invest.</t>
  </si>
  <si>
    <t>Net rate of return</t>
  </si>
  <si>
    <t>Fill only green cells</t>
  </si>
  <si>
    <t>When investment are made</t>
  </si>
  <si>
    <t>beginning of month</t>
  </si>
  <si>
    <t>end of the month</t>
  </si>
  <si>
    <t>Choose '0' if SIP occurs at month beginning and '1' if SIP occurs at month end**</t>
  </si>
  <si>
    <t>If the SIP occurs in the middle 10 days then it does not matter which option you choose!</t>
  </si>
  <si>
    <t>** 1st 10 days can be taken as 'month beginning' and last 10 days as 'month end' approximately.</t>
  </si>
  <si>
    <t>Goal Planner (annual compounding)</t>
  </si>
  <si>
    <t>Steps</t>
  </si>
  <si>
    <t>determine how much the goal would cost at the time of need</t>
  </si>
  <si>
    <t>1a</t>
  </si>
  <si>
    <t xml:space="preserve">Find out as accurately as possible how much it will cost today </t>
  </si>
  <si>
    <t>How much can you invest per month</t>
  </si>
  <si>
    <t>5a</t>
  </si>
  <si>
    <t>5b</t>
  </si>
  <si>
    <t>Name of the goal (for reference)</t>
  </si>
  <si>
    <t>1c</t>
  </si>
  <si>
    <t>1d</t>
  </si>
  <si>
    <t>1e</t>
  </si>
  <si>
    <t>1f</t>
  </si>
  <si>
    <t>Expected inflation</t>
  </si>
  <si>
    <t>Future Cost or Goal Target</t>
  </si>
  <si>
    <t>Yes</t>
  </si>
  <si>
    <t>No</t>
  </si>
  <si>
    <t>5c</t>
  </si>
  <si>
    <t>Allocation to equity</t>
  </si>
  <si>
    <t xml:space="preserve">50-70% for goals 15 or more years away; </t>
  </si>
  <si>
    <t>40-50% for goals about 10 years away;</t>
  </si>
  <si>
    <t>20-30% for goals 7 years or so away and 0-10% for lower durations</t>
  </si>
  <si>
    <t>Expected return from equity</t>
  </si>
  <si>
    <t>Anything above 12% is impractical irrespective of duration</t>
  </si>
  <si>
    <t>12% is okay only for periods well above 10 years</t>
  </si>
  <si>
    <t>9-10% for periods less than 10 years is what I would use.</t>
  </si>
  <si>
    <t>you can afford to decrease your montly invesment</t>
  </si>
  <si>
    <t>If its too high then you will have to increase your monthly</t>
  </si>
  <si>
    <t>investment or decrease your goal amount</t>
  </si>
  <si>
    <t>This is an output. It is quite natural for it to flicker if cell entries are chaned</t>
  </si>
  <si>
    <t>If it doesn't change then save your work and reopen the file and try again</t>
  </si>
  <si>
    <t>1b</t>
  </si>
  <si>
    <t>if you don't have the expertise to manage equity</t>
  </si>
  <si>
    <t>** 1st 10 days can be taken as 'month beginning' and last 10 days as 'month end' approx.</t>
  </si>
  <si>
    <r>
      <t>Assume a reasonable inflation rate (</t>
    </r>
    <r>
      <rPr>
        <i/>
        <sz val="11"/>
        <color indexed="8"/>
        <rFont val="Calibri"/>
        <family val="2"/>
      </rPr>
      <t xml:space="preserve">not </t>
    </r>
    <r>
      <rPr>
        <sz val="11"/>
        <color indexed="8"/>
        <rFont val="Calibri"/>
        <family val="2"/>
      </rPr>
      <t>the historical average). The higher the safer.</t>
    </r>
  </si>
  <si>
    <r>
      <t>Taking into account: expenses, loans, investment towards retirement (</t>
    </r>
    <r>
      <rPr>
        <i/>
        <sz val="11"/>
        <color indexed="8"/>
        <rFont val="Calibri"/>
        <family val="2"/>
      </rPr>
      <t>always</t>
    </r>
    <r>
      <rPr>
        <sz val="11"/>
        <color indexed="8"/>
        <rFont val="Calibri"/>
        <family val="2"/>
      </rPr>
      <t xml:space="preserve"> the no. 1 goal).</t>
    </r>
  </si>
  <si>
    <t>If you have loans or other commitments at present and can contribute more towards this goal after a few years then</t>
  </si>
  <si>
    <t>must be less than 'years to goal'</t>
  </si>
  <si>
    <t>If not applicable ensure this is 'zero'</t>
  </si>
  <si>
    <t xml:space="preserve">Average rate of interest required </t>
  </si>
  <si>
    <t>busy calculating the rate of return required for accomplishing the goal via a macro and Excel's 'goal seek' function</t>
  </si>
  <si>
    <t>Identify the goal and its time-frame</t>
  </si>
  <si>
    <t>5d</t>
  </si>
  <si>
    <t>years from now this increase is likely to occur</t>
  </si>
  <si>
    <t>Equity</t>
  </si>
  <si>
    <t>Allocation</t>
  </si>
  <si>
    <t>Allocation to debt (output)</t>
  </si>
  <si>
    <t>8a</t>
  </si>
  <si>
    <t>8b</t>
  </si>
  <si>
    <t>If equity return is too small then for reasonable inflation rate</t>
  </si>
  <si>
    <r>
      <t>Goal Planner (enable macros).</t>
    </r>
    <r>
      <rPr>
        <sz val="11"/>
        <color indexed="8"/>
        <rFont val="Calibri"/>
        <family val="2"/>
      </rPr>
      <t xml:space="preserve"> When you enter data in few cells the file will appear unresponsive as it is</t>
    </r>
  </si>
  <si>
    <r>
      <t xml:space="preserve">Expected  </t>
    </r>
    <r>
      <rPr>
        <b/>
        <sz val="11"/>
        <color indexed="8"/>
        <rFont val="Calibri"/>
        <family val="2"/>
      </rPr>
      <t>additional</t>
    </r>
    <r>
      <rPr>
        <sz val="11"/>
        <color indexed="8"/>
        <rFont val="Calibri"/>
        <family val="2"/>
      </rPr>
      <t xml:space="preserve"> mon. invest.</t>
    </r>
  </si>
  <si>
    <t>Consider additional investment a few years down the line.</t>
  </si>
  <si>
    <t>If equity return is anything more than 12%, then irrespective of duration and perhaps expertise, it is</t>
  </si>
  <si>
    <t>best to increase investment in one of the following ways:</t>
  </si>
  <si>
    <t>Initial monthly investment could be increased and/or</t>
  </si>
  <si>
    <t>% by which investment will increase annually (from year 2) can be increased and/or</t>
  </si>
  <si>
    <t>If equity returns are unreasonable depsite increase investment as much as possible</t>
  </si>
  <si>
    <t>consider postponent</t>
  </si>
  <si>
    <t>if postponement is not possible the estimate the shortfall</t>
  </si>
  <si>
    <t xml:space="preserve">Expected corpus </t>
  </si>
  <si>
    <t>Deviation from expected corpus</t>
  </si>
  <si>
    <t>Shortfall only if negative</t>
  </si>
  <si>
    <t>All inputs except equity returns are the same. You can change them to see the effect on expected corpus</t>
  </si>
  <si>
    <t>Expected corpus falls short by</t>
  </si>
  <si>
    <t>Statuatory warning: garbage in, garbage out!</t>
  </si>
  <si>
    <t xml:space="preserve">This is an example of a typical goal planner where the average rate of return is an input. </t>
  </si>
  <si>
    <t>12a</t>
  </si>
  <si>
    <t>12b</t>
  </si>
  <si>
    <t>12c</t>
  </si>
  <si>
    <t>Post-tax return from  fixed income</t>
  </si>
  <si>
    <t>If you have no taxable fixed income, use about 7-8%</t>
  </si>
  <si>
    <t>If you have some taxable fixed income, use proportionately lower.  Pessimism is key to a realistic plan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</si>
</sst>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7">
    <xf numFmtId="0" fontId="0" fillId="0" borderId="0" xfId="0"/>
    <xf numFmtId="0" fontId="4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7" fillId="0" borderId="7" xfId="0" applyNumberFormat="1" applyFont="1" applyFill="1" applyBorder="1" applyAlignment="1" applyProtection="1">
      <alignment horizontal="left"/>
    </xf>
    <xf numFmtId="0" fontId="9" fillId="0" borderId="2" xfId="0" applyFont="1" applyFill="1" applyBorder="1"/>
    <xf numFmtId="3" fontId="7" fillId="2" borderId="1" xfId="0" applyNumberFormat="1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/>
    </xf>
    <xf numFmtId="10" fontId="7" fillId="2" borderId="1" xfId="0" applyNumberFormat="1" applyFont="1" applyFill="1" applyBorder="1" applyAlignment="1" applyProtection="1">
      <alignment horizontal="center"/>
    </xf>
    <xf numFmtId="3" fontId="7" fillId="3" borderId="1" xfId="0" applyNumberFormat="1" applyFont="1" applyFill="1" applyBorder="1" applyAlignment="1" applyProtection="1">
      <alignment horizontal="center"/>
    </xf>
    <xf numFmtId="0" fontId="9" fillId="0" borderId="8" xfId="0" applyFont="1" applyBorder="1"/>
    <xf numFmtId="0" fontId="9" fillId="0" borderId="9" xfId="0" applyFont="1" applyBorder="1"/>
    <xf numFmtId="0" fontId="7" fillId="4" borderId="7" xfId="0" applyNumberFormat="1" applyFont="1" applyFill="1" applyBorder="1" applyAlignment="1" applyProtection="1">
      <alignment horizontal="left"/>
    </xf>
    <xf numFmtId="1" fontId="9" fillId="0" borderId="0" xfId="0" applyNumberFormat="1" applyFont="1" applyBorder="1"/>
    <xf numFmtId="0" fontId="9" fillId="0" borderId="10" xfId="0" applyFont="1" applyBorder="1"/>
    <xf numFmtId="0" fontId="7" fillId="4" borderId="11" xfId="0" applyNumberFormat="1" applyFont="1" applyFill="1" applyBorder="1" applyAlignment="1" applyProtection="1">
      <alignment horizontal="left"/>
    </xf>
    <xf numFmtId="0" fontId="7" fillId="2" borderId="12" xfId="0" applyNumberFormat="1" applyFont="1" applyFill="1" applyBorder="1" applyAlignment="1" applyProtection="1">
      <alignment horizontal="center"/>
    </xf>
    <xf numFmtId="0" fontId="7" fillId="4" borderId="13" xfId="0" applyNumberFormat="1" applyFont="1" applyFill="1" applyBorder="1" applyAlignment="1" applyProtection="1">
      <alignment horizontal="left"/>
    </xf>
    <xf numFmtId="3" fontId="7" fillId="3" borderId="14" xfId="0" applyNumberFormat="1" applyFont="1" applyFill="1" applyBorder="1" applyAlignment="1" applyProtection="1">
      <alignment horizontal="center"/>
    </xf>
    <xf numFmtId="0" fontId="9" fillId="0" borderId="15" xfId="0" applyFont="1" applyBorder="1"/>
    <xf numFmtId="10" fontId="9" fillId="0" borderId="2" xfId="1" applyNumberFormat="1" applyFont="1" applyFill="1" applyBorder="1"/>
    <xf numFmtId="0" fontId="9" fillId="0" borderId="16" xfId="0" applyFont="1" applyBorder="1"/>
    <xf numFmtId="0" fontId="7" fillId="0" borderId="8" xfId="0" applyNumberFormat="1" applyFont="1" applyFill="1" applyBorder="1" applyAlignment="1" applyProtection="1">
      <alignment horizontal="left"/>
    </xf>
    <xf numFmtId="3" fontId="8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9" xfId="0" applyFont="1" applyBorder="1"/>
    <xf numFmtId="0" fontId="11" fillId="5" borderId="8" xfId="0" applyFont="1" applyFill="1" applyBorder="1"/>
    <xf numFmtId="0" fontId="11" fillId="5" borderId="8" xfId="0" applyFont="1" applyFill="1" applyBorder="1" applyAlignment="1"/>
    <xf numFmtId="0" fontId="11" fillId="5" borderId="9" xfId="0" applyFont="1" applyFill="1" applyBorder="1" applyAlignment="1"/>
    <xf numFmtId="0" fontId="11" fillId="0" borderId="0" xfId="0" applyFont="1"/>
    <xf numFmtId="0" fontId="11" fillId="5" borderId="16" xfId="0" applyFont="1" applyFill="1" applyBorder="1"/>
    <xf numFmtId="0" fontId="3" fillId="5" borderId="8" xfId="0" applyFont="1" applyFill="1" applyBorder="1" applyAlignment="1">
      <alignment horizontal="center"/>
    </xf>
    <xf numFmtId="0" fontId="11" fillId="0" borderId="0" xfId="0" applyFont="1" applyFill="1"/>
    <xf numFmtId="0" fontId="11" fillId="3" borderId="1" xfId="0" applyFont="1" applyFill="1" applyBorder="1"/>
    <xf numFmtId="9" fontId="11" fillId="0" borderId="0" xfId="0" applyNumberFormat="1" applyFont="1"/>
    <xf numFmtId="0" fontId="12" fillId="4" borderId="7" xfId="0" applyNumberFormat="1" applyFont="1" applyFill="1" applyBorder="1" applyAlignment="1" applyProtection="1">
      <alignment horizontal="left"/>
    </xf>
    <xf numFmtId="0" fontId="13" fillId="0" borderId="0" xfId="0" applyFont="1"/>
    <xf numFmtId="10" fontId="12" fillId="2" borderId="1" xfId="0" applyNumberFormat="1" applyFont="1" applyFill="1" applyBorder="1" applyAlignment="1" applyProtection="1">
      <alignment horizontal="center"/>
    </xf>
    <xf numFmtId="0" fontId="14" fillId="2" borderId="1" xfId="0" applyNumberFormat="1" applyFont="1" applyFill="1" applyBorder="1" applyAlignment="1" applyProtection="1">
      <alignment horizontal="center"/>
    </xf>
    <xf numFmtId="0" fontId="15" fillId="0" borderId="1" xfId="0" applyFont="1" applyBorder="1"/>
    <xf numFmtId="0" fontId="15" fillId="0" borderId="0" xfId="0" applyFont="1"/>
    <xf numFmtId="9" fontId="15" fillId="0" borderId="0" xfId="0" applyNumberFormat="1" applyFont="1"/>
    <xf numFmtId="3" fontId="14" fillId="2" borderId="1" xfId="0" applyNumberFormat="1" applyFont="1" applyFill="1" applyBorder="1" applyAlignment="1" applyProtection="1">
      <alignment horizontal="center"/>
    </xf>
    <xf numFmtId="0" fontId="15" fillId="0" borderId="0" xfId="0" applyFont="1" applyFill="1"/>
    <xf numFmtId="10" fontId="12" fillId="6" borderId="1" xfId="0" applyNumberFormat="1" applyFont="1" applyFill="1" applyBorder="1" applyAlignment="1" applyProtection="1">
      <alignment horizontal="center"/>
    </xf>
    <xf numFmtId="9" fontId="13" fillId="0" borderId="0" xfId="0" applyNumberFormat="1" applyFont="1"/>
    <xf numFmtId="0" fontId="13" fillId="0" borderId="0" xfId="0" applyFont="1" applyFill="1"/>
    <xf numFmtId="0" fontId="15" fillId="0" borderId="0" xfId="0" applyFont="1" applyBorder="1"/>
    <xf numFmtId="10" fontId="14" fillId="2" borderId="1" xfId="0" applyNumberFormat="1" applyFont="1" applyFill="1" applyBorder="1" applyAlignment="1" applyProtection="1">
      <alignment horizontal="center"/>
    </xf>
    <xf numFmtId="9" fontId="15" fillId="0" borderId="0" xfId="0" applyNumberFormat="1" applyFont="1" applyBorder="1"/>
    <xf numFmtId="0" fontId="15" fillId="0" borderId="0" xfId="0" applyFont="1" applyAlignment="1">
      <alignment horizontal="center"/>
    </xf>
    <xf numFmtId="3" fontId="14" fillId="3" borderId="1" xfId="0" applyNumberFormat="1" applyFont="1" applyFill="1" applyBorder="1" applyAlignment="1" applyProtection="1">
      <alignment horizontal="center"/>
    </xf>
    <xf numFmtId="0" fontId="12" fillId="4" borderId="0" xfId="0" applyNumberFormat="1" applyFont="1" applyFill="1" applyBorder="1" applyAlignment="1" applyProtection="1">
      <alignment horizontal="left"/>
    </xf>
    <xf numFmtId="3" fontId="12" fillId="3" borderId="0" xfId="0" applyNumberFormat="1" applyFont="1" applyFill="1" applyBorder="1" applyAlignment="1" applyProtection="1">
      <alignment horizontal="center"/>
    </xf>
    <xf numFmtId="0" fontId="13" fillId="0" borderId="1" xfId="0" applyFont="1" applyBorder="1"/>
    <xf numFmtId="0" fontId="13" fillId="0" borderId="9" xfId="0" applyFont="1" applyBorder="1" applyAlignment="1">
      <alignment horizontal="center"/>
    </xf>
    <xf numFmtId="3" fontId="12" fillId="2" borderId="0" xfId="0" applyNumberFormat="1" applyFont="1" applyFill="1" applyBorder="1" applyAlignment="1" applyProtection="1">
      <alignment horizontal="center"/>
    </xf>
    <xf numFmtId="164" fontId="14" fillId="2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5" fillId="0" borderId="16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7" xfId="0" applyFont="1" applyBorder="1"/>
    <xf numFmtId="0" fontId="15" fillId="0" borderId="18" xfId="0" applyFont="1" applyBorder="1"/>
    <xf numFmtId="0" fontId="11" fillId="0" borderId="1" xfId="0" applyFont="1" applyBorder="1"/>
    <xf numFmtId="0" fontId="11" fillId="0" borderId="0" xfId="0" applyFont="1" applyBorder="1"/>
    <xf numFmtId="0" fontId="12" fillId="0" borderId="1" xfId="0" applyNumberFormat="1" applyFont="1" applyFill="1" applyBorder="1" applyAlignment="1" applyProtection="1">
      <alignment horizontal="left"/>
    </xf>
    <xf numFmtId="0" fontId="3" fillId="2" borderId="9" xfId="0" applyFont="1" applyFill="1" applyBorder="1" applyAlignment="1">
      <alignment horizontal="center"/>
    </xf>
    <xf numFmtId="0" fontId="11" fillId="5" borderId="9" xfId="0" applyFont="1" applyFill="1" applyBorder="1"/>
    <xf numFmtId="0" fontId="12" fillId="0" borderId="0" xfId="0" applyNumberFormat="1" applyFont="1" applyFill="1" applyBorder="1" applyAlignment="1" applyProtection="1">
      <alignment horizontal="left"/>
    </xf>
    <xf numFmtId="0" fontId="13" fillId="0" borderId="0" xfId="0" applyFont="1" applyBorder="1"/>
    <xf numFmtId="0" fontId="13" fillId="5" borderId="19" xfId="0" applyFont="1" applyFill="1" applyBorder="1"/>
    <xf numFmtId="0" fontId="13" fillId="5" borderId="20" xfId="0" applyFont="1" applyFill="1" applyBorder="1"/>
    <xf numFmtId="0" fontId="13" fillId="0" borderId="0" xfId="0" applyFont="1" applyBorder="1" applyAlignment="1">
      <alignment horizontal="center"/>
    </xf>
    <xf numFmtId="0" fontId="13" fillId="5" borderId="17" xfId="0" applyFont="1" applyFill="1" applyBorder="1"/>
    <xf numFmtId="0" fontId="13" fillId="5" borderId="18" xfId="0" applyFont="1" applyFill="1" applyBorder="1"/>
    <xf numFmtId="10" fontId="3" fillId="3" borderId="1" xfId="1" applyNumberFormat="1" applyFont="1" applyFill="1" applyBorder="1" applyAlignment="1">
      <alignment horizontal="center"/>
    </xf>
    <xf numFmtId="0" fontId="11" fillId="5" borderId="19" xfId="0" applyFont="1" applyFill="1" applyBorder="1"/>
    <xf numFmtId="0" fontId="11" fillId="5" borderId="20" xfId="0" applyFont="1" applyFill="1" applyBorder="1"/>
    <xf numFmtId="0" fontId="11" fillId="5" borderId="21" xfId="0" applyFont="1" applyFill="1" applyBorder="1"/>
    <xf numFmtId="0" fontId="11" fillId="5" borderId="22" xfId="0" applyFont="1" applyFill="1" applyBorder="1"/>
    <xf numFmtId="0" fontId="11" fillId="5" borderId="18" xfId="0" applyFont="1" applyFill="1" applyBorder="1"/>
    <xf numFmtId="9" fontId="11" fillId="5" borderId="18" xfId="1" applyFont="1" applyFill="1" applyBorder="1"/>
    <xf numFmtId="0" fontId="11" fillId="5" borderId="23" xfId="0" applyFont="1" applyFill="1" applyBorder="1"/>
    <xf numFmtId="0" fontId="11" fillId="0" borderId="14" xfId="0" applyFont="1" applyBorder="1"/>
    <xf numFmtId="9" fontId="11" fillId="5" borderId="8" xfId="0" applyNumberFormat="1" applyFont="1" applyFill="1" applyBorder="1"/>
    <xf numFmtId="0" fontId="15" fillId="5" borderId="8" xfId="0" applyFont="1" applyFill="1" applyBorder="1"/>
    <xf numFmtId="0" fontId="11" fillId="0" borderId="0" xfId="0" applyFont="1" applyFill="1" applyBorder="1"/>
    <xf numFmtId="9" fontId="3" fillId="0" borderId="0" xfId="1" applyFont="1" applyFill="1" applyBorder="1" applyAlignment="1">
      <alignment horizontal="center"/>
    </xf>
    <xf numFmtId="10" fontId="14" fillId="2" borderId="16" xfId="0" applyNumberFormat="1" applyFont="1" applyFill="1" applyBorder="1" applyAlignment="1" applyProtection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9" xfId="0" applyFont="1" applyFill="1" applyBorder="1"/>
    <xf numFmtId="0" fontId="15" fillId="5" borderId="20" xfId="0" applyFont="1" applyFill="1" applyBorder="1"/>
    <xf numFmtId="0" fontId="15" fillId="5" borderId="21" xfId="0" applyFont="1" applyFill="1" applyBorder="1"/>
    <xf numFmtId="10" fontId="14" fillId="3" borderId="16" xfId="0" applyNumberFormat="1" applyFont="1" applyFill="1" applyBorder="1" applyAlignment="1" applyProtection="1">
      <alignment horizontal="center"/>
    </xf>
    <xf numFmtId="0" fontId="15" fillId="5" borderId="24" xfId="0" applyFont="1" applyFill="1" applyBorder="1" applyAlignment="1">
      <alignment horizontal="center"/>
    </xf>
    <xf numFmtId="0" fontId="15" fillId="5" borderId="22" xfId="0" applyFont="1" applyFill="1" applyBorder="1"/>
    <xf numFmtId="0" fontId="15" fillId="5" borderId="0" xfId="0" applyFont="1" applyFill="1" applyBorder="1"/>
    <xf numFmtId="0" fontId="15" fillId="5" borderId="25" xfId="0" applyFont="1" applyFill="1" applyBorder="1"/>
    <xf numFmtId="0" fontId="15" fillId="5" borderId="12" xfId="0" applyFont="1" applyFill="1" applyBorder="1"/>
    <xf numFmtId="0" fontId="15" fillId="5" borderId="17" xfId="0" applyFont="1" applyFill="1" applyBorder="1"/>
    <xf numFmtId="0" fontId="15" fillId="5" borderId="18" xfId="0" applyFont="1" applyFill="1" applyBorder="1"/>
    <xf numFmtId="0" fontId="15" fillId="5" borderId="23" xfId="0" applyFont="1" applyFill="1" applyBorder="1"/>
    <xf numFmtId="0" fontId="11" fillId="5" borderId="0" xfId="0" applyFont="1" applyFill="1" applyBorder="1"/>
    <xf numFmtId="0" fontId="11" fillId="5" borderId="25" xfId="0" applyFont="1" applyFill="1" applyBorder="1"/>
    <xf numFmtId="0" fontId="11" fillId="5" borderId="17" xfId="0" applyFont="1" applyFill="1" applyBorder="1"/>
    <xf numFmtId="0" fontId="15" fillId="0" borderId="0" xfId="0" applyFont="1" applyBorder="1" applyAlignment="1">
      <alignment horizontal="center"/>
    </xf>
    <xf numFmtId="0" fontId="12" fillId="5" borderId="0" xfId="0" applyFont="1" applyFill="1" applyBorder="1" applyAlignment="1"/>
    <xf numFmtId="0" fontId="14" fillId="5" borderId="0" xfId="0" applyNumberFormat="1" applyFont="1" applyFill="1" applyBorder="1" applyAlignment="1" applyProtection="1"/>
    <xf numFmtId="0" fontId="14" fillId="4" borderId="20" xfId="0" applyNumberFormat="1" applyFont="1" applyFill="1" applyBorder="1" applyAlignment="1" applyProtection="1">
      <alignment horizontal="left"/>
    </xf>
    <xf numFmtId="0" fontId="15" fillId="4" borderId="20" xfId="0" applyFont="1" applyFill="1" applyBorder="1"/>
    <xf numFmtId="0" fontId="13" fillId="4" borderId="20" xfId="0" applyFont="1" applyFill="1" applyBorder="1"/>
    <xf numFmtId="0" fontId="13" fillId="4" borderId="21" xfId="0" applyFont="1" applyFill="1" applyBorder="1"/>
    <xf numFmtId="0" fontId="15" fillId="4" borderId="18" xfId="0" applyFont="1" applyFill="1" applyBorder="1"/>
    <xf numFmtId="0" fontId="13" fillId="4" borderId="18" xfId="0" applyFont="1" applyFill="1" applyBorder="1"/>
    <xf numFmtId="0" fontId="13" fillId="4" borderId="23" xfId="0" applyFont="1" applyFill="1" applyBorder="1"/>
    <xf numFmtId="0" fontId="12" fillId="5" borderId="20" xfId="0" applyFont="1" applyFill="1" applyBorder="1" applyAlignment="1"/>
    <xf numFmtId="0" fontId="12" fillId="5" borderId="21" xfId="0" applyFont="1" applyFill="1" applyBorder="1" applyAlignment="1"/>
    <xf numFmtId="0" fontId="12" fillId="5" borderId="25" xfId="0" applyFont="1" applyFill="1" applyBorder="1" applyAlignment="1"/>
    <xf numFmtId="3" fontId="12" fillId="5" borderId="25" xfId="0" applyNumberFormat="1" applyFont="1" applyFill="1" applyBorder="1" applyAlignment="1" applyProtection="1"/>
    <xf numFmtId="0" fontId="12" fillId="5" borderId="18" xfId="0" applyFont="1" applyFill="1" applyBorder="1" applyAlignment="1"/>
    <xf numFmtId="0" fontId="12" fillId="5" borderId="23" xfId="0" applyFont="1" applyFill="1" applyBorder="1" applyAlignment="1"/>
    <xf numFmtId="0" fontId="13" fillId="0" borderId="9" xfId="0" applyFont="1" applyBorder="1"/>
    <xf numFmtId="9" fontId="13" fillId="7" borderId="0" xfId="1" applyFont="1" applyFill="1"/>
    <xf numFmtId="0" fontId="5" fillId="0" borderId="0" xfId="0" applyFont="1" applyFill="1" applyBorder="1" applyAlignment="1">
      <alignment horizontal="center"/>
    </xf>
    <xf numFmtId="9" fontId="5" fillId="0" borderId="0" xfId="1" applyFont="1" applyBorder="1" applyAlignment="1">
      <alignment horizontal="center"/>
    </xf>
    <xf numFmtId="0" fontId="4" fillId="5" borderId="26" xfId="0" applyFont="1" applyFill="1" applyBorder="1"/>
    <xf numFmtId="0" fontId="4" fillId="5" borderId="0" xfId="0" applyFont="1" applyFill="1"/>
    <xf numFmtId="0" fontId="4" fillId="5" borderId="27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2" borderId="16" xfId="0" applyFont="1" applyFill="1" applyBorder="1"/>
    <xf numFmtId="0" fontId="9" fillId="2" borderId="8" xfId="0" applyFont="1" applyFill="1" applyBorder="1"/>
    <xf numFmtId="0" fontId="13" fillId="5" borderId="1" xfId="0" applyFont="1" applyFill="1" applyBorder="1"/>
    <xf numFmtId="164" fontId="14" fillId="2" borderId="14" xfId="0" applyNumberFormat="1" applyFont="1" applyFill="1" applyBorder="1" applyAlignment="1" applyProtection="1">
      <alignment horizontal="center"/>
    </xf>
    <xf numFmtId="0" fontId="3" fillId="0" borderId="14" xfId="0" applyFont="1" applyBorder="1"/>
    <xf numFmtId="0" fontId="13" fillId="0" borderId="14" xfId="0" applyFont="1" applyBorder="1"/>
    <xf numFmtId="0" fontId="15" fillId="0" borderId="23" xfId="0" applyFont="1" applyBorder="1"/>
    <xf numFmtId="0" fontId="11" fillId="0" borderId="9" xfId="0" applyFont="1" applyFill="1" applyBorder="1"/>
    <xf numFmtId="0" fontId="12" fillId="4" borderId="9" xfId="0" applyNumberFormat="1" applyFont="1" applyFill="1" applyBorder="1" applyAlignment="1" applyProtection="1">
      <alignment horizontal="left"/>
    </xf>
    <xf numFmtId="0" fontId="11" fillId="0" borderId="9" xfId="0" applyFont="1" applyBorder="1"/>
    <xf numFmtId="0" fontId="15" fillId="0" borderId="9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left"/>
    </xf>
    <xf numFmtId="0" fontId="8" fillId="5" borderId="20" xfId="0" applyFont="1" applyFill="1" applyBorder="1" applyAlignment="1"/>
    <xf numFmtId="0" fontId="8" fillId="5" borderId="0" xfId="0" applyFont="1" applyFill="1" applyBorder="1" applyAlignment="1"/>
    <xf numFmtId="0" fontId="8" fillId="5" borderId="18" xfId="0" applyFont="1" applyFill="1" applyBorder="1" applyAlignment="1"/>
    <xf numFmtId="0" fontId="8" fillId="4" borderId="20" xfId="0" applyFont="1" applyFill="1" applyBorder="1" applyAlignment="1"/>
    <xf numFmtId="0" fontId="8" fillId="4" borderId="18" xfId="0" applyFont="1" applyFill="1" applyBorder="1" applyAlignment="1"/>
    <xf numFmtId="0" fontId="8" fillId="5" borderId="9" xfId="0" applyFont="1" applyFill="1" applyBorder="1" applyAlignment="1"/>
    <xf numFmtId="0" fontId="13" fillId="0" borderId="21" xfId="0" applyFont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/>
    <xf numFmtId="0" fontId="11" fillId="5" borderId="30" xfId="0" applyFont="1" applyFill="1" applyBorder="1"/>
    <xf numFmtId="0" fontId="11" fillId="5" borderId="31" xfId="0" applyFont="1" applyFill="1" applyBorder="1"/>
    <xf numFmtId="0" fontId="11" fillId="5" borderId="32" xfId="0" applyFont="1" applyFill="1" applyBorder="1" applyAlignment="1"/>
    <xf numFmtId="0" fontId="11" fillId="5" borderId="31" xfId="0" applyFont="1" applyFill="1" applyBorder="1" applyAlignment="1"/>
    <xf numFmtId="0" fontId="11" fillId="5" borderId="29" xfId="0" applyFont="1" applyFill="1" applyBorder="1" applyAlignment="1"/>
    <xf numFmtId="0" fontId="11" fillId="5" borderId="33" xfId="0" applyFont="1" applyFill="1" applyBorder="1" applyAlignment="1"/>
    <xf numFmtId="0" fontId="11" fillId="0" borderId="7" xfId="0" applyFont="1" applyFill="1" applyBorder="1" applyAlignment="1">
      <alignment horizontal="center"/>
    </xf>
    <xf numFmtId="0" fontId="11" fillId="5" borderId="34" xfId="0" applyFont="1" applyFill="1" applyBorder="1" applyAlignment="1"/>
    <xf numFmtId="0" fontId="11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7" xfId="0" applyFont="1" applyFill="1" applyBorder="1"/>
    <xf numFmtId="0" fontId="15" fillId="0" borderId="35" xfId="0" applyFont="1" applyBorder="1"/>
    <xf numFmtId="0" fontId="15" fillId="0" borderId="4" xfId="0" applyFont="1" applyBorder="1"/>
    <xf numFmtId="0" fontId="11" fillId="5" borderId="34" xfId="0" applyFont="1" applyFill="1" applyBorder="1"/>
    <xf numFmtId="0" fontId="13" fillId="5" borderId="36" xfId="0" applyFont="1" applyFill="1" applyBorder="1"/>
    <xf numFmtId="0" fontId="13" fillId="5" borderId="37" xfId="0" applyFont="1" applyFill="1" applyBorder="1"/>
    <xf numFmtId="0" fontId="13" fillId="0" borderId="4" xfId="0" applyFont="1" applyBorder="1"/>
    <xf numFmtId="0" fontId="11" fillId="5" borderId="36" xfId="0" applyFont="1" applyFill="1" applyBorder="1"/>
    <xf numFmtId="0" fontId="11" fillId="5" borderId="37" xfId="0" applyFont="1" applyFill="1" applyBorder="1"/>
    <xf numFmtId="0" fontId="11" fillId="0" borderId="4" xfId="0" applyFont="1" applyBorder="1"/>
    <xf numFmtId="0" fontId="15" fillId="0" borderId="7" xfId="0" applyFont="1" applyFill="1" applyBorder="1" applyAlignment="1">
      <alignment horizontal="center"/>
    </xf>
    <xf numFmtId="0" fontId="15" fillId="0" borderId="7" xfId="0" applyFont="1" applyBorder="1"/>
    <xf numFmtId="0" fontId="11" fillId="0" borderId="7" xfId="0" applyFont="1" applyBorder="1"/>
    <xf numFmtId="0" fontId="13" fillId="0" borderId="35" xfId="0" applyFont="1" applyBorder="1"/>
    <xf numFmtId="0" fontId="13" fillId="0" borderId="3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15" fillId="0" borderId="5" xfId="0" applyFont="1" applyBorder="1"/>
    <xf numFmtId="0" fontId="15" fillId="0" borderId="6" xfId="0" applyFont="1" applyBorder="1"/>
    <xf numFmtId="10" fontId="14" fillId="4" borderId="39" xfId="1" applyNumberFormat="1" applyFont="1" applyFill="1" applyBorder="1" applyAlignment="1" applyProtection="1">
      <alignment horizontal="center"/>
    </xf>
    <xf numFmtId="3" fontId="14" fillId="2" borderId="16" xfId="0" applyNumberFormat="1" applyFont="1" applyFill="1" applyBorder="1" applyAlignment="1" applyProtection="1">
      <alignment horizontal="center"/>
    </xf>
    <xf numFmtId="3" fontId="14" fillId="3" borderId="16" xfId="0" applyNumberFormat="1" applyFont="1" applyFill="1" applyBorder="1" applyAlignment="1" applyProtection="1">
      <alignment horizontal="center"/>
    </xf>
    <xf numFmtId="0" fontId="15" fillId="0" borderId="14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40" xfId="0" applyFont="1" applyBorder="1"/>
    <xf numFmtId="0" fontId="5" fillId="0" borderId="4" xfId="0" applyFont="1" applyBorder="1"/>
    <xf numFmtId="0" fontId="15" fillId="0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20" xfId="0" applyFont="1" applyBorder="1"/>
    <xf numFmtId="0" fontId="11" fillId="2" borderId="1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0" borderId="9" xfId="0" applyFont="1" applyBorder="1"/>
    <xf numFmtId="0" fontId="1" fillId="5" borderId="16" xfId="0" applyFont="1" applyFill="1" applyBorder="1"/>
  </cellXfs>
  <cellStyles count="2">
    <cellStyle name="Normal" xfId="0" builtinId="0"/>
    <cellStyle name="Percent" xfId="1" builtinId="5"/>
  </cellStyles>
  <dxfs count="5"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21</xdr:row>
      <xdr:rowOff>99060</xdr:rowOff>
    </xdr:from>
    <xdr:to>
      <xdr:col>3</xdr:col>
      <xdr:colOff>754380</xdr:colOff>
      <xdr:row>21</xdr:row>
      <xdr:rowOff>99060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>
          <a:off x="4030980" y="3939540"/>
          <a:ext cx="6858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3</xdr:col>
      <xdr:colOff>99060</xdr:colOff>
      <xdr:row>32</xdr:row>
      <xdr:rowOff>91440</xdr:rowOff>
    </xdr:from>
    <xdr:to>
      <xdr:col>3</xdr:col>
      <xdr:colOff>723900</xdr:colOff>
      <xdr:row>32</xdr:row>
      <xdr:rowOff>91440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4061460" y="5943600"/>
          <a:ext cx="62484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2385060</xdr:colOff>
      <xdr:row>15</xdr:row>
      <xdr:rowOff>76200</xdr:rowOff>
    </xdr:from>
    <xdr:to>
      <xdr:col>1</xdr:col>
      <xdr:colOff>2499360</xdr:colOff>
      <xdr:row>16</xdr:row>
      <xdr:rowOff>114300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2796540" y="2819400"/>
          <a:ext cx="114300" cy="220980"/>
        </a:xfrm>
        <a:prstGeom prst="line">
          <a:avLst/>
        </a:prstGeom>
        <a:noFill/>
        <a:ln w="12700">
          <a:solidFill>
            <a:srgbClr val="FF0000"/>
          </a:solidFill>
          <a:round/>
          <a:headEnd type="oval" w="med" len="med"/>
          <a:tailEnd type="arrow" w="med" len="med"/>
        </a:ln>
      </xdr:spPr>
    </xdr:sp>
    <xdr:clientData/>
  </xdr:twoCellAnchor>
  <xdr:twoCellAnchor>
    <xdr:from>
      <xdr:col>0</xdr:col>
      <xdr:colOff>0</xdr:colOff>
      <xdr:row>18</xdr:row>
      <xdr:rowOff>17928</xdr:rowOff>
    </xdr:from>
    <xdr:to>
      <xdr:col>2</xdr:col>
      <xdr:colOff>968188</xdr:colOff>
      <xdr:row>20</xdr:row>
      <xdr:rowOff>152399</xdr:rowOff>
    </xdr:to>
    <xdr:sp macro="[0]!GoalSeek" textlink="">
      <xdr:nvSpPr>
        <xdr:cNvPr id="5" name="Rounded Rectangle 4"/>
        <xdr:cNvSpPr/>
      </xdr:nvSpPr>
      <xdr:spPr>
        <a:xfrm>
          <a:off x="0" y="3245222"/>
          <a:ext cx="3944470" cy="493059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400"/>
            <a:t>Press to determine the interest required </a:t>
          </a:r>
        </a:p>
        <a:p>
          <a:pPr algn="ctr"/>
          <a:r>
            <a:rPr lang="en-IN" sz="1400"/>
            <a:t>to achieve your financial goals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2"/>
  <sheetViews>
    <sheetView tabSelected="1" zoomScale="115" zoomScaleNormal="115" workbookViewId="0">
      <selection activeCell="C3" sqref="C3:L3"/>
    </sheetView>
  </sheetViews>
  <sheetFormatPr defaultRowHeight="14.4"/>
  <cols>
    <col min="1" max="1" width="6" style="58" bestFit="1" customWidth="1"/>
    <col min="2" max="2" width="37.33203125" style="48" customWidth="1"/>
    <col min="3" max="3" width="14.44140625" style="48" customWidth="1"/>
    <col min="4" max="4" width="11.5546875" style="48" bestFit="1" customWidth="1"/>
    <col min="5" max="5" width="10.33203125" style="48" customWidth="1"/>
    <col min="6" max="6" width="9.6640625" style="48" bestFit="1" customWidth="1"/>
    <col min="7" max="7" width="11.33203125" style="48" customWidth="1"/>
    <col min="8" max="11" width="8.88671875" style="48"/>
    <col min="12" max="12" width="11.44140625" style="48" customWidth="1"/>
    <col min="13" max="18" width="8.88671875" style="48"/>
    <col min="19" max="23" width="0" style="48" hidden="1" customWidth="1"/>
    <col min="24" max="16384" width="8.88671875" style="48"/>
  </cols>
  <sheetData>
    <row r="1" spans="1:23" s="37" customFormat="1">
      <c r="A1" s="161" t="s">
        <v>20</v>
      </c>
      <c r="B1" s="162" t="s">
        <v>69</v>
      </c>
      <c r="C1" s="163"/>
      <c r="D1" s="164"/>
      <c r="E1" s="164"/>
      <c r="F1" s="165"/>
      <c r="G1" s="166"/>
      <c r="H1" s="166"/>
      <c r="I1" s="167"/>
      <c r="J1" s="213" t="s">
        <v>12</v>
      </c>
      <c r="K1" s="214"/>
      <c r="L1" s="168"/>
      <c r="S1" s="37">
        <v>1</v>
      </c>
      <c r="T1" s="37" t="s">
        <v>14</v>
      </c>
    </row>
    <row r="2" spans="1:23" s="40" customFormat="1">
      <c r="B2" s="77" t="s">
        <v>59</v>
      </c>
      <c r="C2" s="38"/>
      <c r="D2" s="34"/>
      <c r="E2" s="34"/>
      <c r="F2" s="35"/>
      <c r="G2" s="35"/>
      <c r="H2" s="35"/>
      <c r="I2" s="36"/>
      <c r="J2" s="39"/>
      <c r="K2" s="39"/>
      <c r="L2" s="170"/>
      <c r="S2" s="37">
        <v>0</v>
      </c>
      <c r="T2" s="37" t="s">
        <v>15</v>
      </c>
      <c r="U2" s="37"/>
    </row>
    <row r="3" spans="1:23" s="44" customFormat="1">
      <c r="A3" s="169" t="s">
        <v>22</v>
      </c>
      <c r="B3" s="147" t="s">
        <v>27</v>
      </c>
      <c r="C3" s="205"/>
      <c r="D3" s="206"/>
      <c r="E3" s="206"/>
      <c r="F3" s="206"/>
      <c r="G3" s="206"/>
      <c r="H3" s="206"/>
      <c r="I3" s="206"/>
      <c r="J3" s="206"/>
      <c r="K3" s="206"/>
      <c r="L3" s="207"/>
      <c r="M3" s="37"/>
      <c r="N3" s="37"/>
      <c r="O3" s="37"/>
      <c r="P3" s="37"/>
      <c r="Q3" s="37"/>
      <c r="R3" s="37"/>
      <c r="S3" s="41">
        <f>IF(typeg=1,(((12*((1+ByChangingCell)^(yearsg)-(1+incg+0.00001%)^(yearsg)))*(1+ByChangingCell))*sip/(ByChangingCell-incg+0.00001%))+fvcurr+(((12*((1+ByChangingCell)^(yearsg-yearsinc)-(1+0.00001%)^(yearsg-yearsinc)))*(1+ByChangingCell))*sipinc/(ByChangingCell+0.00001%)),(((12*((1+ByChangingCell)^(yearsg)-(1+incg+0.00001%)^(yearsg))))*sip/(ByChangingCell-incg+0.00001%))+fvcurr+(((12*((1+ByChangingCell)^(yearsg-yearsinc)-(1+0.00001%)^(yearsg-yearsinc))))*sipinc/(ByChangingCell+0.00001%)))</f>
        <v>14122927.696020849</v>
      </c>
      <c r="T3" s="42">
        <v>0</v>
      </c>
      <c r="U3" s="43" t="s">
        <v>11</v>
      </c>
      <c r="W3" s="45">
        <v>6.8000000000000005E-2</v>
      </c>
    </row>
    <row r="4" spans="1:23">
      <c r="A4" s="171" t="s">
        <v>50</v>
      </c>
      <c r="B4" s="148" t="s">
        <v>0</v>
      </c>
      <c r="C4" s="46">
        <v>12</v>
      </c>
      <c r="D4" s="196" t="s">
        <v>60</v>
      </c>
      <c r="E4" s="196"/>
      <c r="F4" s="196"/>
      <c r="G4" s="210"/>
      <c r="H4" s="211"/>
      <c r="I4" s="211"/>
      <c r="J4" s="211"/>
      <c r="K4" s="211"/>
      <c r="L4" s="212"/>
      <c r="T4" s="49">
        <v>0.1</v>
      </c>
    </row>
    <row r="5" spans="1:23" s="54" customFormat="1">
      <c r="A5" s="172" t="s">
        <v>28</v>
      </c>
      <c r="B5" s="148" t="s">
        <v>1</v>
      </c>
      <c r="C5" s="50">
        <v>4500000</v>
      </c>
      <c r="D5" s="47" t="s">
        <v>23</v>
      </c>
      <c r="E5" s="47"/>
      <c r="F5" s="47"/>
      <c r="G5" s="47"/>
      <c r="H5" s="68"/>
      <c r="I5" s="70"/>
      <c r="J5" s="55"/>
      <c r="K5" s="208"/>
      <c r="L5" s="209"/>
      <c r="M5" s="51"/>
      <c r="N5" s="51"/>
      <c r="O5" s="51"/>
      <c r="P5" s="51"/>
      <c r="Q5" s="51"/>
      <c r="R5" s="51"/>
      <c r="S5" s="52"/>
      <c r="T5" s="53">
        <v>0.2</v>
      </c>
      <c r="U5" s="44" t="s">
        <v>34</v>
      </c>
    </row>
    <row r="6" spans="1:23">
      <c r="A6" s="173" t="s">
        <v>29</v>
      </c>
      <c r="B6" s="148" t="s">
        <v>4</v>
      </c>
      <c r="C6" s="194">
        <v>2500000</v>
      </c>
      <c r="D6" s="197"/>
      <c r="E6" s="197"/>
      <c r="F6" s="197"/>
      <c r="G6" s="197"/>
      <c r="H6" s="197"/>
      <c r="I6" s="197"/>
      <c r="J6" s="197"/>
      <c r="K6" s="198"/>
      <c r="L6" s="201"/>
      <c r="S6" s="55">
        <f>IF(typeg=1,(((12*((1+ByChangingCell)^(yearsg)-(1+incg+0.00001%)^(yearsg)))*(1+ByChangingCell))*sip/(ByChangingCell-incg+0.00001%))+fvcurr,(((12*((1+ByChangingCell)^(yearsg)-(1+incg+0.00001%)^(yearsg))))*sip/(ByChangingCell-incg+0.00001%))+fvcurr)</f>
        <v>14122927.696020849</v>
      </c>
      <c r="T6" s="49">
        <v>0.3</v>
      </c>
      <c r="U6" s="51" t="s">
        <v>35</v>
      </c>
    </row>
    <row r="7" spans="1:23">
      <c r="A7" s="172" t="s">
        <v>30</v>
      </c>
      <c r="B7" s="148" t="s">
        <v>5</v>
      </c>
      <c r="C7" s="98">
        <v>0.1</v>
      </c>
      <c r="D7" s="55"/>
      <c r="E7" s="55"/>
      <c r="F7" s="55"/>
      <c r="G7" s="55"/>
      <c r="H7" s="55"/>
      <c r="I7" s="55"/>
      <c r="J7" s="55"/>
      <c r="K7" s="115"/>
      <c r="L7" s="202"/>
      <c r="S7" s="57">
        <v>8.532231954965197E-2</v>
      </c>
    </row>
    <row r="8" spans="1:23" s="44" customFormat="1">
      <c r="A8" s="173" t="s">
        <v>31</v>
      </c>
      <c r="B8" s="148" t="s">
        <v>6</v>
      </c>
      <c r="C8" s="195">
        <f>C6*(1+C7)^C4</f>
        <v>7846070.9418025063</v>
      </c>
      <c r="D8" s="55"/>
      <c r="E8" s="55"/>
      <c r="F8" s="55"/>
      <c r="G8" s="55"/>
      <c r="H8" s="55"/>
      <c r="I8" s="55"/>
      <c r="J8" s="55"/>
      <c r="K8" s="115"/>
      <c r="L8" s="202"/>
      <c r="M8" s="48"/>
      <c r="N8" s="48"/>
      <c r="O8" s="48"/>
      <c r="P8" s="48"/>
      <c r="Q8" s="48"/>
      <c r="R8" s="48"/>
      <c r="S8" s="60" t="s">
        <v>8</v>
      </c>
      <c r="U8" s="61">
        <f>IF(typeg=1,(gcorpus-fvcurr)*(retg-incg+0.00001%)/((12*((1+retg)^(yearsg)-(1+incg+0.00001%)^(yearsg)))*(1+retg)),(gcorpus-fvcurr)*(retg-incg+0.00001%)/((12*((1+retg)^(yearsg)-(1+incg+0.00001%)^(yearsg)))))</f>
        <v>29586.759018830333</v>
      </c>
    </row>
    <row r="9" spans="1:23" s="54" customFormat="1">
      <c r="A9" s="174"/>
      <c r="B9" s="79"/>
      <c r="C9" s="79"/>
      <c r="D9" s="79"/>
      <c r="E9" s="79"/>
      <c r="F9" s="79"/>
      <c r="G9" s="79"/>
      <c r="H9" s="79"/>
      <c r="I9" s="79"/>
      <c r="J9" s="79"/>
      <c r="K9" s="82"/>
      <c r="L9" s="203"/>
      <c r="S9" s="60" t="s">
        <v>9</v>
      </c>
      <c r="T9" s="44"/>
      <c r="U9" s="64">
        <v>0</v>
      </c>
    </row>
    <row r="10" spans="1:23" s="44" customFormat="1">
      <c r="A10" s="172">
        <v>2</v>
      </c>
      <c r="B10" s="148" t="s">
        <v>32</v>
      </c>
      <c r="C10" s="65">
        <v>0.1</v>
      </c>
      <c r="D10" s="66" t="s">
        <v>53</v>
      </c>
      <c r="E10" s="47"/>
      <c r="F10" s="47"/>
      <c r="G10" s="47"/>
      <c r="H10" s="47"/>
      <c r="I10" s="47"/>
      <c r="J10" s="47"/>
      <c r="K10" s="47"/>
      <c r="L10" s="199"/>
      <c r="M10" s="48"/>
      <c r="N10" s="48"/>
      <c r="O10" s="48"/>
      <c r="P10" s="48"/>
      <c r="Q10" s="48"/>
      <c r="R10" s="48"/>
      <c r="S10" s="60" t="s">
        <v>10</v>
      </c>
      <c r="U10" s="61">
        <f>IF(typeg=1,(gcorpus-fvcurr)*(retg-incg+0.00001%)/((12*((1+retg)^(yearsg-yearsp)-(1+incg+0.00001%)^(yearsg-yearsp)))*(1+retg)),
(gcorpus-fvcurr)*(retg-incg+0.00001%)/((12*((1+retg)^(yearsg-yearsp)-(1+incg+0.00001%)^(yearsg-yearsp)))))</f>
        <v>29586.759018830333</v>
      </c>
    </row>
    <row r="11" spans="1:23">
      <c r="A11" s="172">
        <v>3</v>
      </c>
      <c r="B11" s="148" t="s">
        <v>33</v>
      </c>
      <c r="C11" s="59">
        <f>C5*(1+C10)^C4</f>
        <v>14122927.695244512</v>
      </c>
      <c r="D11" s="47" t="s">
        <v>21</v>
      </c>
      <c r="E11" s="47"/>
      <c r="F11" s="47"/>
      <c r="G11" s="47"/>
      <c r="H11" s="68"/>
      <c r="I11" s="70"/>
      <c r="J11" s="208"/>
      <c r="K11" s="208"/>
      <c r="L11" s="209"/>
      <c r="S11" s="48">
        <f>IF(typeg=1,(((12*((1+ByChangingCell)^(yearsg)-(1+incg+0.00001%)^(yearsg)))*(1+ByChangingCell))*sip/(ByChangingCell-incg+0.00001%))+fvcurr+(((12*((1+ByChangingCell)^(yearsg-yearsinc)-(1+incg+0.00001%)^(yearsg-yearsinc)))*(1+ByChangingCell))*sipinc/(ByChangingCell-incg+0.00001%)),(((12*((1+ByChangingCell)^(yearsg)-(1+incg+0.00001%)^(yearsg))))*sip/(ByChangingCell-incg+0.00001%))+fvcurr+(((12*((1+ByChangingCell)^(yearsg-yearsinc)-(1+incg+0.00001%)^(yearsg-yearsinc))))*sipinc/(ByChangingCell-incg+0.00001%)))</f>
        <v>14122927.696020849</v>
      </c>
    </row>
    <row r="12" spans="1:23">
      <c r="A12" s="17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176"/>
      <c r="S12" s="132"/>
      <c r="T12" s="48">
        <f>C47*equityalloc+C25*debtalloc</f>
        <v>8.3999999999999991E-2</v>
      </c>
    </row>
    <row r="13" spans="1:23">
      <c r="A13" s="173">
        <v>4</v>
      </c>
      <c r="B13" s="148" t="s">
        <v>24</v>
      </c>
      <c r="C13" s="50">
        <v>28000</v>
      </c>
      <c r="D13" s="67" t="s">
        <v>54</v>
      </c>
      <c r="E13" s="47"/>
      <c r="F13" s="47"/>
      <c r="G13" s="47"/>
      <c r="H13" s="47"/>
      <c r="I13" s="47"/>
      <c r="J13" s="47"/>
      <c r="K13" s="47"/>
      <c r="L13" s="175"/>
    </row>
    <row r="14" spans="1:23">
      <c r="A14" s="173" t="s">
        <v>25</v>
      </c>
      <c r="B14" s="148" t="s">
        <v>7</v>
      </c>
      <c r="C14" s="56"/>
      <c r="D14" s="71"/>
      <c r="E14" s="72"/>
      <c r="F14" s="72"/>
      <c r="G14" s="72"/>
      <c r="H14" s="72"/>
      <c r="I14" s="55"/>
      <c r="J14" s="55"/>
      <c r="K14" s="55"/>
      <c r="L14" s="176"/>
    </row>
    <row r="15" spans="1:23">
      <c r="A15" s="173" t="s">
        <v>26</v>
      </c>
      <c r="B15" s="47" t="s">
        <v>55</v>
      </c>
      <c r="C15" s="69"/>
      <c r="D15" s="69"/>
      <c r="E15" s="69"/>
      <c r="F15" s="69"/>
      <c r="G15" s="69"/>
      <c r="H15" s="70"/>
      <c r="I15" s="55"/>
      <c r="J15" s="55"/>
      <c r="K15" s="55"/>
      <c r="L15" s="176"/>
    </row>
    <row r="16" spans="1:23" s="37" customFormat="1">
      <c r="A16" s="173" t="s">
        <v>36</v>
      </c>
      <c r="B16" s="146" t="s">
        <v>70</v>
      </c>
      <c r="C16" s="50"/>
      <c r="D16" s="68" t="s">
        <v>62</v>
      </c>
      <c r="E16" s="69"/>
      <c r="F16" s="69"/>
      <c r="G16" s="70"/>
      <c r="H16" s="46"/>
      <c r="I16" s="55"/>
      <c r="J16" s="31" t="s">
        <v>56</v>
      </c>
      <c r="K16" s="32"/>
      <c r="L16" s="33"/>
    </row>
    <row r="17" spans="1:19" s="37" customFormat="1">
      <c r="A17" s="171"/>
      <c r="B17" s="204" t="s">
        <v>57</v>
      </c>
      <c r="C17" s="74"/>
      <c r="D17" s="74"/>
      <c r="E17" s="74"/>
      <c r="F17" s="74"/>
      <c r="G17" s="74"/>
      <c r="H17" s="74"/>
      <c r="I17" s="74"/>
      <c r="J17" s="30"/>
      <c r="K17" s="30"/>
      <c r="L17" s="200"/>
    </row>
    <row r="18" spans="1:19" s="37" customFormat="1">
      <c r="A18" s="171" t="s">
        <v>61</v>
      </c>
      <c r="B18" s="75" t="s">
        <v>13</v>
      </c>
      <c r="C18" s="76">
        <v>0</v>
      </c>
      <c r="D18" s="38" t="s">
        <v>16</v>
      </c>
      <c r="E18" s="34"/>
      <c r="F18" s="34"/>
      <c r="G18" s="34"/>
      <c r="H18" s="34"/>
      <c r="I18" s="34"/>
      <c r="J18" s="34"/>
      <c r="K18" s="34"/>
      <c r="L18" s="177"/>
    </row>
    <row r="19" spans="1:19" s="44" customFormat="1">
      <c r="A19" s="171"/>
      <c r="B19" s="78"/>
      <c r="C19" s="79"/>
      <c r="D19" s="80" t="s">
        <v>52</v>
      </c>
      <c r="E19" s="81"/>
      <c r="F19" s="81"/>
      <c r="G19" s="81"/>
      <c r="H19" s="81"/>
      <c r="I19" s="81"/>
      <c r="J19" s="81"/>
      <c r="K19" s="81"/>
      <c r="L19" s="178"/>
    </row>
    <row r="20" spans="1:19" s="44" customFormat="1">
      <c r="A20" s="172"/>
      <c r="B20" s="78"/>
      <c r="C20" s="79"/>
      <c r="D20" s="83" t="s">
        <v>17</v>
      </c>
      <c r="E20" s="84"/>
      <c r="F20" s="84"/>
      <c r="G20" s="84"/>
      <c r="H20" s="84"/>
      <c r="I20" s="84"/>
      <c r="J20" s="84"/>
      <c r="K20" s="84"/>
      <c r="L20" s="179"/>
      <c r="S20" s="53"/>
    </row>
    <row r="21" spans="1:19" s="44" customFormat="1">
      <c r="A21" s="172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180"/>
      <c r="S21" s="53"/>
    </row>
    <row r="22" spans="1:19" s="37" customFormat="1">
      <c r="A22" s="172">
        <v>6</v>
      </c>
      <c r="B22" s="131" t="s">
        <v>58</v>
      </c>
      <c r="C22" s="85">
        <v>7.7346645632463115E-2</v>
      </c>
      <c r="D22" s="74"/>
      <c r="E22" s="86" t="s">
        <v>48</v>
      </c>
      <c r="F22" s="87"/>
      <c r="G22" s="87"/>
      <c r="H22" s="87"/>
      <c r="I22" s="87"/>
      <c r="J22" s="87"/>
      <c r="K22" s="87"/>
      <c r="L22" s="181"/>
    </row>
    <row r="23" spans="1:19" s="37" customFormat="1">
      <c r="A23" s="171"/>
      <c r="B23" s="74"/>
      <c r="C23" s="74"/>
      <c r="D23" s="74"/>
      <c r="E23" s="89" t="s">
        <v>49</v>
      </c>
      <c r="F23" s="90"/>
      <c r="G23" s="90"/>
      <c r="H23" s="90"/>
      <c r="I23" s="90"/>
      <c r="J23" s="91"/>
      <c r="K23" s="90"/>
      <c r="L23" s="182"/>
    </row>
    <row r="24" spans="1:19" s="37" customFormat="1">
      <c r="A24" s="171"/>
      <c r="B24" s="149"/>
      <c r="C24" s="73"/>
      <c r="D24" s="93"/>
      <c r="E24" s="149"/>
      <c r="F24" s="74"/>
      <c r="G24" s="74"/>
      <c r="H24" s="74"/>
      <c r="I24" s="74"/>
      <c r="J24" s="74"/>
      <c r="K24" s="74"/>
      <c r="L24" s="183"/>
    </row>
    <row r="25" spans="1:19" s="37" customFormat="1">
      <c r="A25" s="171">
        <v>7</v>
      </c>
      <c r="B25" s="215" t="s">
        <v>89</v>
      </c>
      <c r="C25" s="65">
        <v>0.06</v>
      </c>
      <c r="D25" s="216" t="s">
        <v>90</v>
      </c>
      <c r="E25" s="94"/>
      <c r="F25" s="34"/>
      <c r="G25" s="34"/>
      <c r="H25" s="34"/>
      <c r="I25" s="77"/>
      <c r="J25" s="74"/>
      <c r="K25" s="74"/>
      <c r="L25" s="183"/>
    </row>
    <row r="26" spans="1:19">
      <c r="A26" s="171"/>
      <c r="B26" s="215" t="s">
        <v>91</v>
      </c>
      <c r="C26" s="215"/>
      <c r="D26" s="37"/>
      <c r="E26" s="215"/>
      <c r="F26" s="215"/>
      <c r="G26" s="215"/>
      <c r="H26" s="215"/>
      <c r="I26" s="215"/>
      <c r="J26" s="55"/>
      <c r="K26" s="55"/>
      <c r="L26" s="176"/>
    </row>
    <row r="27" spans="1:19" s="37" customFormat="1">
      <c r="A27" s="173"/>
      <c r="D27" s="74"/>
      <c r="E27" s="74"/>
      <c r="F27" s="74"/>
      <c r="G27" s="74"/>
      <c r="H27" s="74"/>
      <c r="I27" s="74"/>
      <c r="J27" s="74"/>
      <c r="K27" s="74"/>
      <c r="L27" s="183"/>
    </row>
    <row r="28" spans="1:19" s="37" customFormat="1">
      <c r="A28" s="171"/>
      <c r="B28" s="96"/>
      <c r="C28" s="97"/>
      <c r="D28" s="74"/>
      <c r="E28" s="74"/>
      <c r="F28" s="74"/>
      <c r="G28" s="74"/>
      <c r="H28" s="74"/>
      <c r="I28" s="74"/>
      <c r="J28" s="74"/>
      <c r="K28" s="74"/>
      <c r="L28" s="183"/>
    </row>
    <row r="29" spans="1:19">
      <c r="A29" s="169" t="s">
        <v>66</v>
      </c>
      <c r="B29" s="147" t="s">
        <v>37</v>
      </c>
      <c r="C29" s="98">
        <v>0.6</v>
      </c>
      <c r="D29" s="99" t="s">
        <v>63</v>
      </c>
      <c r="E29" s="100" t="s">
        <v>38</v>
      </c>
      <c r="F29" s="101"/>
      <c r="G29" s="101"/>
      <c r="H29" s="101"/>
      <c r="I29" s="101"/>
      <c r="J29" s="102"/>
      <c r="K29" s="55"/>
      <c r="L29" s="176"/>
    </row>
    <row r="30" spans="1:19">
      <c r="A30" s="184" t="s">
        <v>67</v>
      </c>
      <c r="B30" s="150" t="s">
        <v>65</v>
      </c>
      <c r="C30" s="103">
        <f>1-equityalloc</f>
        <v>0.4</v>
      </c>
      <c r="D30" s="104" t="s">
        <v>64</v>
      </c>
      <c r="E30" s="105" t="s">
        <v>39</v>
      </c>
      <c r="F30" s="106"/>
      <c r="G30" s="106"/>
      <c r="H30" s="106"/>
      <c r="I30" s="106"/>
      <c r="J30" s="107"/>
      <c r="K30" s="55"/>
      <c r="L30" s="176"/>
    </row>
    <row r="31" spans="1:19">
      <c r="A31" s="185"/>
      <c r="B31" s="55"/>
      <c r="C31" s="55"/>
      <c r="D31" s="108"/>
      <c r="E31" s="109" t="s">
        <v>40</v>
      </c>
      <c r="F31" s="110"/>
      <c r="G31" s="110"/>
      <c r="H31" s="110"/>
      <c r="I31" s="110"/>
      <c r="J31" s="111"/>
      <c r="K31" s="55"/>
      <c r="L31" s="176"/>
    </row>
    <row r="32" spans="1:19">
      <c r="A32" s="17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76"/>
    </row>
    <row r="33" spans="1:12" s="37" customFormat="1">
      <c r="A33" s="184">
        <v>9</v>
      </c>
      <c r="B33" s="95" t="s">
        <v>41</v>
      </c>
      <c r="C33" s="85">
        <f>(ByChangingCell-debtalloc*C25)/equityalloc</f>
        <v>8.8911076054105198E-2</v>
      </c>
      <c r="D33" s="74"/>
      <c r="E33" s="86" t="s">
        <v>42</v>
      </c>
      <c r="F33" s="87"/>
      <c r="G33" s="87"/>
      <c r="H33" s="87"/>
      <c r="I33" s="87"/>
      <c r="J33" s="88"/>
      <c r="K33" s="74"/>
      <c r="L33" s="183"/>
    </row>
    <row r="34" spans="1:12" s="37" customFormat="1">
      <c r="A34" s="186"/>
      <c r="B34" s="151" t="s">
        <v>68</v>
      </c>
      <c r="C34" s="112"/>
      <c r="D34" s="113"/>
      <c r="E34" s="114" t="s">
        <v>51</v>
      </c>
      <c r="F34" s="90"/>
      <c r="G34" s="90"/>
      <c r="H34" s="90"/>
      <c r="I34" s="90"/>
      <c r="J34" s="92"/>
      <c r="K34" s="74"/>
      <c r="L34" s="183"/>
    </row>
    <row r="35" spans="1:12" s="37" customFormat="1">
      <c r="A35" s="186"/>
      <c r="B35" s="151" t="s">
        <v>45</v>
      </c>
      <c r="C35" s="112"/>
      <c r="D35" s="113"/>
      <c r="E35" s="38" t="s">
        <v>43</v>
      </c>
      <c r="F35" s="34"/>
      <c r="G35" s="34"/>
      <c r="H35" s="34"/>
      <c r="I35" s="34"/>
      <c r="J35" s="77"/>
      <c r="K35" s="74"/>
      <c r="L35" s="183"/>
    </row>
    <row r="36" spans="1:12" s="37" customFormat="1">
      <c r="A36" s="186"/>
      <c r="B36" s="152" t="s">
        <v>46</v>
      </c>
      <c r="C36" s="87"/>
      <c r="D36" s="88"/>
      <c r="E36" s="114" t="s">
        <v>44</v>
      </c>
      <c r="F36" s="90"/>
      <c r="G36" s="90"/>
      <c r="H36" s="90"/>
      <c r="I36" s="90"/>
      <c r="J36" s="92"/>
      <c r="K36" s="74"/>
      <c r="L36" s="183"/>
    </row>
    <row r="37" spans="1:12" s="37" customFormat="1">
      <c r="A37" s="186"/>
      <c r="B37" s="153" t="s">
        <v>47</v>
      </c>
      <c r="C37" s="90"/>
      <c r="D37" s="92"/>
      <c r="E37" s="74"/>
      <c r="F37" s="74"/>
      <c r="G37" s="74"/>
      <c r="H37" s="74"/>
      <c r="I37" s="74"/>
      <c r="J37" s="74"/>
      <c r="K37" s="74"/>
      <c r="L37" s="183"/>
    </row>
    <row r="38" spans="1:12" s="37" customFormat="1">
      <c r="A38" s="171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183"/>
    </row>
    <row r="39" spans="1:12" s="37" customFormat="1" ht="15.6">
      <c r="A39" s="171">
        <v>10</v>
      </c>
      <c r="B39" s="154" t="s">
        <v>72</v>
      </c>
      <c r="C39" s="125"/>
      <c r="D39" s="125"/>
      <c r="E39" s="125"/>
      <c r="F39" s="125"/>
      <c r="G39" s="126"/>
      <c r="H39" s="74"/>
      <c r="I39" s="74"/>
      <c r="J39" s="74"/>
      <c r="K39" s="74"/>
      <c r="L39" s="183"/>
    </row>
    <row r="40" spans="1:12">
      <c r="A40" s="186"/>
      <c r="B40" s="116" t="s">
        <v>73</v>
      </c>
      <c r="C40" s="116"/>
      <c r="D40" s="116"/>
      <c r="E40" s="116"/>
      <c r="F40" s="116"/>
      <c r="G40" s="127"/>
      <c r="H40" s="55"/>
      <c r="I40" s="55"/>
      <c r="J40" s="55"/>
      <c r="K40" s="55"/>
      <c r="L40" s="176"/>
    </row>
    <row r="41" spans="1:12" s="44" customFormat="1" ht="15.6">
      <c r="A41" s="173"/>
      <c r="B41" s="155" t="s">
        <v>74</v>
      </c>
      <c r="C41" s="116"/>
      <c r="D41" s="116"/>
      <c r="E41" s="116"/>
      <c r="F41" s="117"/>
      <c r="G41" s="128"/>
      <c r="H41" s="79"/>
      <c r="I41" s="79"/>
      <c r="J41" s="79"/>
      <c r="K41" s="79"/>
      <c r="L41" s="180"/>
    </row>
    <row r="42" spans="1:12" s="44" customFormat="1" ht="15.6">
      <c r="A42" s="172"/>
      <c r="B42" s="155" t="s">
        <v>75</v>
      </c>
      <c r="C42" s="116"/>
      <c r="D42" s="116"/>
      <c r="E42" s="116"/>
      <c r="F42" s="116"/>
      <c r="G42" s="127"/>
      <c r="H42" s="79"/>
      <c r="I42" s="79"/>
      <c r="J42" s="79"/>
      <c r="K42" s="79"/>
      <c r="L42" s="180"/>
    </row>
    <row r="43" spans="1:12" s="44" customFormat="1" ht="15.6">
      <c r="A43" s="172"/>
      <c r="B43" s="156" t="s">
        <v>71</v>
      </c>
      <c r="C43" s="129"/>
      <c r="D43" s="129"/>
      <c r="E43" s="129"/>
      <c r="F43" s="129"/>
      <c r="G43" s="130"/>
      <c r="H43" s="79"/>
      <c r="I43" s="79"/>
      <c r="J43" s="79"/>
      <c r="K43" s="79"/>
      <c r="L43" s="180"/>
    </row>
    <row r="44" spans="1:12" s="44" customFormat="1" ht="15.6">
      <c r="A44" s="172">
        <v>11</v>
      </c>
      <c r="B44" s="157" t="s">
        <v>76</v>
      </c>
      <c r="C44" s="118"/>
      <c r="D44" s="119"/>
      <c r="E44" s="119"/>
      <c r="F44" s="120"/>
      <c r="G44" s="121"/>
      <c r="H44" s="79"/>
      <c r="I44" s="79"/>
      <c r="J44" s="79"/>
      <c r="K44" s="79"/>
      <c r="L44" s="180"/>
    </row>
    <row r="45" spans="1:12" s="44" customFormat="1" ht="15.6">
      <c r="A45" s="172"/>
      <c r="B45" s="158" t="s">
        <v>77</v>
      </c>
      <c r="C45" s="122"/>
      <c r="D45" s="122"/>
      <c r="E45" s="122"/>
      <c r="F45" s="123"/>
      <c r="G45" s="124"/>
      <c r="H45" s="79"/>
      <c r="I45" s="79"/>
      <c r="J45" s="79"/>
      <c r="K45" s="79"/>
      <c r="L45" s="180"/>
    </row>
    <row r="46" spans="1:12" s="44" customFormat="1" ht="15.6">
      <c r="A46" s="172">
        <v>12</v>
      </c>
      <c r="B46" s="159" t="s">
        <v>78</v>
      </c>
      <c r="C46" s="142"/>
      <c r="D46" s="142"/>
      <c r="E46" s="142"/>
      <c r="F46" s="142"/>
      <c r="G46" s="142"/>
      <c r="H46" s="79"/>
      <c r="I46" s="79"/>
      <c r="J46" s="79"/>
      <c r="K46" s="79"/>
      <c r="L46" s="180"/>
    </row>
    <row r="47" spans="1:12" s="44" customFormat="1">
      <c r="A47" s="172" t="s">
        <v>86</v>
      </c>
      <c r="B47" s="160" t="s">
        <v>41</v>
      </c>
      <c r="C47" s="143">
        <v>0.1</v>
      </c>
      <c r="D47" s="144" t="s">
        <v>84</v>
      </c>
      <c r="E47" s="145"/>
      <c r="F47" s="145"/>
      <c r="G47" s="145"/>
      <c r="H47" s="79"/>
      <c r="I47" s="79"/>
      <c r="J47" s="79"/>
      <c r="K47" s="79"/>
      <c r="L47" s="180"/>
    </row>
    <row r="48" spans="1:12" s="44" customFormat="1">
      <c r="A48" s="172" t="s">
        <v>87</v>
      </c>
      <c r="B48" s="63" t="s">
        <v>79</v>
      </c>
      <c r="C48" s="62">
        <f>IF(typeg=1,(((12*((1+estimate)^(yearsg)-(1+incg+0.00001%)^(yearsg)))*(1+estimate))*sip/(estimate-incg+0.00001%))+fvcurr+(((12*((1+estimate)^(yearsg-yearsinc)-(1+0.00001%)^(yearsg-yearsinc)))*(1+estimate))*sipinc/(estimate+0.00001%)),(((12*((1+estimate)^(yearsg)-(1+incg+0.00001%)^(yearsg))))*sip/(estimate-incg+0.00001%))+fvcurr+(((12*((1+estimate)^(yearsg-yearsinc)-(1+0.00001%)^(yearsg-yearsinc))))*sipinc/(estimate+0.00001%)))</f>
        <v>14375646.350118592</v>
      </c>
      <c r="D48" s="29" t="s">
        <v>82</v>
      </c>
      <c r="E48" s="62"/>
      <c r="F48" s="62"/>
      <c r="G48" s="62"/>
      <c r="H48" s="62"/>
      <c r="I48" s="62"/>
      <c r="J48" s="62"/>
      <c r="K48" s="62"/>
      <c r="L48" s="187"/>
    </row>
    <row r="49" spans="1:12" ht="15" thickBot="1">
      <c r="A49" s="188" t="s">
        <v>88</v>
      </c>
      <c r="B49" s="189" t="s">
        <v>80</v>
      </c>
      <c r="C49" s="193">
        <f>(C48-gcorpus)/gcorpus</f>
        <v>1.7894211478486612E-2</v>
      </c>
      <c r="D49" s="190" t="s">
        <v>81</v>
      </c>
      <c r="E49" s="190"/>
      <c r="F49" s="191"/>
      <c r="G49" s="191"/>
      <c r="H49" s="191"/>
      <c r="I49" s="191"/>
      <c r="J49" s="191"/>
      <c r="K49" s="191"/>
      <c r="L49" s="192"/>
    </row>
    <row r="50" spans="1:12">
      <c r="B50" s="133" t="s">
        <v>83</v>
      </c>
      <c r="C50" s="134">
        <f>C48/gcorpus</f>
        <v>1.0178942114784866</v>
      </c>
      <c r="D50" s="55"/>
    </row>
    <row r="51" spans="1:12">
      <c r="B51" s="55"/>
      <c r="C51" s="55"/>
      <c r="D51" s="55"/>
    </row>
    <row r="52" spans="1:12">
      <c r="B52" s="55"/>
      <c r="C52" s="55"/>
      <c r="D52" s="55"/>
    </row>
  </sheetData>
  <mergeCells count="5">
    <mergeCell ref="C3:L3"/>
    <mergeCell ref="J11:L11"/>
    <mergeCell ref="G4:L4"/>
    <mergeCell ref="J1:K1"/>
    <mergeCell ref="K5:L5"/>
  </mergeCells>
  <phoneticPr fontId="6" type="noConversion"/>
  <conditionalFormatting sqref="H16">
    <cfRule type="cellIs" dxfId="4" priority="1" stopIfTrue="1" operator="greaterThan">
      <formula>$C$4</formula>
    </cfRule>
  </conditionalFormatting>
  <conditionalFormatting sqref="J16:L17">
    <cfRule type="expression" dxfId="3" priority="2" stopIfTrue="1">
      <formula>$H$16&gt;$C$4</formula>
    </cfRule>
  </conditionalFormatting>
  <conditionalFormatting sqref="C49">
    <cfRule type="cellIs" dxfId="2" priority="3" stopIfTrue="1" operator="lessThan">
      <formula>0</formula>
    </cfRule>
  </conditionalFormatting>
  <conditionalFormatting sqref="B50:C50">
    <cfRule type="expression" dxfId="1" priority="4" stopIfTrue="1">
      <formula>$C$49&lt;0</formula>
    </cfRule>
  </conditionalFormatting>
  <conditionalFormatting sqref="D49:E49">
    <cfRule type="expression" dxfId="0" priority="5" stopIfTrue="1">
      <formula>$C$49&lt;0</formula>
    </cfRule>
  </conditionalFormatting>
  <dataValidations disablePrompts="1" count="1">
    <dataValidation type="list" allowBlank="1" showInputMessage="1" showErrorMessage="1" sqref="C18">
      <formula1>$S$1:$S$2</formula1>
    </dataValidation>
  </dataValidation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7"/>
  <sheetViews>
    <sheetView workbookViewId="0">
      <selection activeCell="B4" sqref="B4"/>
    </sheetView>
  </sheetViews>
  <sheetFormatPr defaultRowHeight="15.6"/>
  <cols>
    <col min="1" max="1" width="31.5546875" style="2" bestFit="1" customWidth="1"/>
    <col min="2" max="2" width="12.44140625" style="2" customWidth="1"/>
    <col min="3" max="3" width="11.5546875" style="2" bestFit="1" customWidth="1"/>
    <col min="4" max="4" width="8.88671875" style="2"/>
    <col min="5" max="5" width="9.6640625" style="2" bestFit="1" customWidth="1"/>
    <col min="6" max="11" width="8.88671875" style="2"/>
    <col min="12" max="13" width="0" style="2" hidden="1" customWidth="1"/>
    <col min="14" max="16384" width="8.88671875" style="2"/>
  </cols>
  <sheetData>
    <row r="1" spans="1:13" ht="16.2" thickBot="1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3" ht="16.2" thickBot="1">
      <c r="A2" s="135" t="s">
        <v>19</v>
      </c>
      <c r="B2" s="137"/>
      <c r="C2" s="138"/>
      <c r="D2" s="138"/>
      <c r="E2" s="138"/>
      <c r="F2" s="138"/>
      <c r="G2" s="138"/>
      <c r="H2" s="138"/>
      <c r="I2" s="138"/>
      <c r="J2" s="139"/>
    </row>
    <row r="3" spans="1:13">
      <c r="A3" s="20" t="s">
        <v>0</v>
      </c>
      <c r="B3" s="21">
        <v>3</v>
      </c>
      <c r="C3" s="140" t="s">
        <v>12</v>
      </c>
      <c r="D3" s="141"/>
      <c r="E3" s="15"/>
      <c r="F3" s="15"/>
      <c r="G3" s="15"/>
      <c r="H3" s="15"/>
      <c r="I3" s="15"/>
      <c r="J3" s="16"/>
    </row>
    <row r="4" spans="1:13">
      <c r="A4" s="17" t="s">
        <v>1</v>
      </c>
      <c r="B4" s="11">
        <v>43691.697</v>
      </c>
      <c r="C4" s="3"/>
      <c r="D4" s="3"/>
      <c r="E4" s="3"/>
      <c r="F4" s="3"/>
      <c r="G4" s="3"/>
      <c r="H4" s="3"/>
      <c r="I4" s="3"/>
      <c r="J4" s="6"/>
      <c r="L4" s="2">
        <v>1</v>
      </c>
      <c r="M4" s="2" t="s">
        <v>14</v>
      </c>
    </row>
    <row r="5" spans="1:13">
      <c r="A5" s="17" t="s">
        <v>2</v>
      </c>
      <c r="B5" s="12">
        <v>0</v>
      </c>
      <c r="C5" s="3"/>
      <c r="D5" s="3"/>
      <c r="E5" s="3"/>
      <c r="F5" s="3"/>
      <c r="G5" s="3"/>
      <c r="H5" s="3"/>
      <c r="I5" s="3"/>
      <c r="J5" s="6"/>
      <c r="L5" s="2">
        <v>0</v>
      </c>
      <c r="M5" s="2" t="s">
        <v>15</v>
      </c>
    </row>
    <row r="6" spans="1:13">
      <c r="A6" s="17" t="s">
        <v>11</v>
      </c>
      <c r="B6" s="13">
        <v>0.1</v>
      </c>
      <c r="C6" s="3"/>
      <c r="D6" s="3"/>
      <c r="E6" s="3"/>
      <c r="F6" s="3"/>
      <c r="G6" s="3"/>
      <c r="H6" s="3"/>
      <c r="I6" s="3"/>
      <c r="J6" s="6"/>
    </row>
    <row r="7" spans="1:13">
      <c r="A7" s="17" t="s">
        <v>3</v>
      </c>
      <c r="B7" s="14">
        <f>B4*(1+B5)^B3</f>
        <v>43691.697</v>
      </c>
      <c r="C7" s="3"/>
      <c r="D7" s="3"/>
      <c r="E7" s="3"/>
      <c r="F7" s="3"/>
      <c r="G7" s="3"/>
      <c r="H7" s="3"/>
      <c r="I7" s="3"/>
      <c r="J7" s="6"/>
    </row>
    <row r="8" spans="1:13">
      <c r="A8" s="17" t="s">
        <v>4</v>
      </c>
      <c r="B8" s="11">
        <v>0</v>
      </c>
      <c r="C8" s="3"/>
      <c r="D8" s="3"/>
      <c r="E8" s="3"/>
      <c r="F8" s="3"/>
      <c r="G8" s="3"/>
      <c r="H8" s="3"/>
      <c r="I8" s="3"/>
      <c r="J8" s="6"/>
    </row>
    <row r="9" spans="1:13">
      <c r="A9" s="17" t="s">
        <v>5</v>
      </c>
      <c r="B9" s="13">
        <v>0</v>
      </c>
      <c r="C9" s="3"/>
      <c r="D9" s="3"/>
      <c r="E9" s="3"/>
      <c r="F9" s="3"/>
      <c r="G9" s="3"/>
      <c r="H9" s="3"/>
      <c r="I9" s="3"/>
      <c r="J9" s="6"/>
    </row>
    <row r="10" spans="1:13">
      <c r="A10" s="17" t="s">
        <v>6</v>
      </c>
      <c r="B10" s="14">
        <f>B8*(1+B9)^B3</f>
        <v>0</v>
      </c>
      <c r="C10" s="3"/>
      <c r="D10" s="3"/>
      <c r="E10" s="3"/>
      <c r="F10" s="3"/>
      <c r="G10" s="3"/>
      <c r="H10" s="3"/>
      <c r="I10" s="3"/>
      <c r="J10" s="6"/>
    </row>
    <row r="11" spans="1:13">
      <c r="A11" s="17" t="s">
        <v>7</v>
      </c>
      <c r="B11" s="13">
        <v>0</v>
      </c>
      <c r="C11" s="3"/>
      <c r="D11" s="3"/>
      <c r="E11" s="3"/>
      <c r="F11" s="3"/>
      <c r="G11" s="3"/>
      <c r="H11" s="3"/>
      <c r="I11" s="3"/>
      <c r="J11" s="6"/>
    </row>
    <row r="12" spans="1:13">
      <c r="A12" s="9" t="s">
        <v>13</v>
      </c>
      <c r="B12" s="1">
        <v>1</v>
      </c>
      <c r="C12" s="26" t="s">
        <v>16</v>
      </c>
      <c r="D12" s="27"/>
      <c r="E12" s="28"/>
      <c r="F12" s="15"/>
      <c r="G12" s="15"/>
      <c r="H12" s="15"/>
      <c r="I12" s="15"/>
      <c r="J12" s="16"/>
    </row>
    <row r="13" spans="1:13">
      <c r="A13" s="17" t="s">
        <v>8</v>
      </c>
      <c r="B13" s="14">
        <f>IF(typeg=1,(gcorpus-fvcurr)*(retg-incg+0.00001%)/((12*((1+retg)^(yearsg)-(1+incg+0.00001%)^(yearsg)))*(1+retg)),(gcorpus-fvcurr)*(retg-incg+0.00001%)/((12*((1+retg)^(yearsg)-(1+incg+0.00001%)^(yearsg)))))</f>
        <v>999.99497142501593</v>
      </c>
      <c r="C13" s="18"/>
      <c r="D13" s="3"/>
      <c r="E13" s="3"/>
      <c r="F13" s="3"/>
      <c r="G13" s="3"/>
      <c r="H13" s="3"/>
      <c r="I13" s="3"/>
      <c r="J13" s="6"/>
    </row>
    <row r="14" spans="1:13">
      <c r="A14" s="17" t="s">
        <v>9</v>
      </c>
      <c r="B14" s="11">
        <v>0</v>
      </c>
      <c r="C14" s="3"/>
      <c r="D14" s="3"/>
      <c r="E14" s="3"/>
      <c r="F14" s="3"/>
      <c r="G14" s="3"/>
      <c r="H14" s="3"/>
      <c r="I14" s="3"/>
      <c r="J14" s="6"/>
    </row>
    <row r="15" spans="1:13" ht="16.2" thickBot="1">
      <c r="A15" s="22" t="s">
        <v>10</v>
      </c>
      <c r="B15" s="23">
        <f>IF(typeg=1,(gcorpus-fvcurr)*(retg-incg+0.00001%)/((12*((1+retg)^(yearsg-yearsp)-(1+incg+0.00001%)^(yearsg-yearsp)))*(1+retg)),
(gcorpus-fvcurr)*(retg-incg+0.00001%)/((12*((1+retg)^(yearsg-yearsp)-(1+incg+0.00001%)^(yearsg-yearsp)))))</f>
        <v>999.99497142501593</v>
      </c>
      <c r="C15" s="18"/>
      <c r="D15" s="3"/>
      <c r="E15" s="3"/>
      <c r="F15" s="3"/>
      <c r="G15" s="3"/>
      <c r="H15" s="3"/>
      <c r="I15" s="3"/>
      <c r="J15" s="6"/>
    </row>
    <row r="16" spans="1:13">
      <c r="A16" s="24" t="s">
        <v>18</v>
      </c>
      <c r="B16" s="10"/>
      <c r="C16" s="25"/>
      <c r="D16" s="4"/>
      <c r="E16" s="4"/>
      <c r="F16" s="4"/>
      <c r="G16" s="4"/>
      <c r="H16" s="4"/>
      <c r="I16" s="4"/>
      <c r="J16" s="5"/>
    </row>
    <row r="17" spans="1:10" ht="16.2" thickBot="1">
      <c r="A17" s="19" t="s">
        <v>17</v>
      </c>
      <c r="B17" s="7"/>
      <c r="C17" s="7"/>
      <c r="D17" s="7"/>
      <c r="E17" s="7"/>
      <c r="F17" s="7"/>
      <c r="G17" s="7"/>
      <c r="H17" s="7"/>
      <c r="I17" s="7"/>
      <c r="J17" s="8"/>
    </row>
  </sheetData>
  <phoneticPr fontId="6" type="noConversion"/>
  <dataValidations disablePrompts="1" count="1">
    <dataValidation type="list" allowBlank="1" showInputMessage="1" showErrorMessage="1" sqref="B12">
      <formula1>$L$4:$L$5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Goal-based investing</vt:lpstr>
      <vt:lpstr>Typical Goal Planner</vt:lpstr>
      <vt:lpstr>ByChangingCell</vt:lpstr>
      <vt:lpstr>'Goal-based investing'!curr</vt:lpstr>
      <vt:lpstr>curr</vt:lpstr>
      <vt:lpstr>debtalloc</vt:lpstr>
      <vt:lpstr>equityalloc</vt:lpstr>
      <vt:lpstr>estimate</vt:lpstr>
      <vt:lpstr>extimate</vt:lpstr>
      <vt:lpstr>'Goal-based investing'!fvcurr</vt:lpstr>
      <vt:lpstr>fvcurr</vt:lpstr>
      <vt:lpstr>'Goal-based investing'!gcorpus</vt:lpstr>
      <vt:lpstr>gcorpus</vt:lpstr>
      <vt:lpstr>GoalSeekCell</vt:lpstr>
      <vt:lpstr>'Goal-based investing'!incg</vt:lpstr>
      <vt:lpstr>incg</vt:lpstr>
      <vt:lpstr>'Goal-based investing'!inf</vt:lpstr>
      <vt:lpstr>inf</vt:lpstr>
      <vt:lpstr>'Goal-based investing'!ratecurr</vt:lpstr>
      <vt:lpstr>ratecurr</vt:lpstr>
      <vt:lpstr>retdeb</vt:lpstr>
      <vt:lpstr>'Goal-based investing'!retg</vt:lpstr>
      <vt:lpstr>retg</vt:lpstr>
      <vt:lpstr>retgsk</vt:lpstr>
      <vt:lpstr>sip</vt:lpstr>
      <vt:lpstr>sipinc</vt:lpstr>
      <vt:lpstr>taxdebt</vt:lpstr>
      <vt:lpstr>'Goal-based investing'!typeg</vt:lpstr>
      <vt:lpstr>typeg</vt:lpstr>
      <vt:lpstr>'Goal-based investing'!yearsg</vt:lpstr>
      <vt:lpstr>yearsg</vt:lpstr>
      <vt:lpstr>yearsinc</vt:lpstr>
      <vt:lpstr>'Goal-based investing'!yearsp</vt:lpstr>
      <vt:lpstr>yearsp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pattabiraman</cp:lastModifiedBy>
  <dcterms:created xsi:type="dcterms:W3CDTF">2012-11-12T12:40:20Z</dcterms:created>
  <dcterms:modified xsi:type="dcterms:W3CDTF">2016-03-24T03:18:08Z</dcterms:modified>
</cp:coreProperties>
</file>