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60" windowWidth="16608" windowHeight="7716"/>
  </bookViews>
  <sheets>
    <sheet name="SIP" sheetId="6" r:id="rId1"/>
    <sheet name="Yearly Rolling" sheetId="5" r:id="rId2"/>
  </sheets>
  <definedNames>
    <definedName name="Amt">#REF!</definedName>
    <definedName name="AmtA">#REF!</definedName>
    <definedName name="sipamt" localSheetId="0">SIP!$B$1</definedName>
  </definedNames>
  <calcPr calcId="152511"/>
</workbook>
</file>

<file path=xl/calcChain.xml><?xml version="1.0" encoding="utf-8"?>
<calcChain xmlns="http://schemas.openxmlformats.org/spreadsheetml/2006/main">
  <c r="AF415" i="6"/>
  <c r="AF414"/>
  <c r="AF413"/>
  <c r="AF412"/>
  <c r="AF411"/>
  <c r="AF410"/>
  <c r="AF409"/>
  <c r="AF408"/>
  <c r="AF407"/>
  <c r="AF406"/>
  <c r="AF405"/>
  <c r="AF404"/>
  <c r="AF403"/>
  <c r="AF402"/>
  <c r="AF401"/>
  <c r="AF400"/>
  <c r="AF399"/>
  <c r="AF398"/>
  <c r="AF397"/>
  <c r="AF396"/>
  <c r="AF395"/>
  <c r="AF394"/>
  <c r="AF393"/>
  <c r="AF392"/>
  <c r="AF391"/>
  <c r="AF390"/>
  <c r="AF389"/>
  <c r="AF388"/>
  <c r="AF387"/>
  <c r="AF386"/>
  <c r="AF385"/>
  <c r="AF384"/>
  <c r="AF383"/>
  <c r="AF382"/>
  <c r="AF381"/>
  <c r="AF380"/>
  <c r="AF379"/>
  <c r="AF378"/>
  <c r="AF377"/>
  <c r="AF376"/>
  <c r="AF375"/>
  <c r="AF374"/>
  <c r="AF373"/>
  <c r="AF372"/>
  <c r="AF371"/>
  <c r="AF370"/>
  <c r="AF369"/>
  <c r="AF368"/>
  <c r="AF367"/>
  <c r="AF366"/>
  <c r="AF365"/>
  <c r="AF364"/>
  <c r="AF418" s="1"/>
  <c r="AF363"/>
  <c r="AE415"/>
  <c r="AE414"/>
  <c r="AE413"/>
  <c r="AE412"/>
  <c r="AE411"/>
  <c r="AE410"/>
  <c r="AE409"/>
  <c r="AE408"/>
  <c r="AE407"/>
  <c r="AE406"/>
  <c r="AE405"/>
  <c r="AE404"/>
  <c r="AE403"/>
  <c r="AE402"/>
  <c r="AE401"/>
  <c r="AE400"/>
  <c r="AE399"/>
  <c r="AE398"/>
  <c r="AE397"/>
  <c r="AE396"/>
  <c r="AE395"/>
  <c r="AE394"/>
  <c r="AE393"/>
  <c r="AE392"/>
  <c r="AE391"/>
  <c r="AE390"/>
  <c r="AE389"/>
  <c r="AE388"/>
  <c r="AE387"/>
  <c r="AE386"/>
  <c r="AE385"/>
  <c r="AE384"/>
  <c r="AE383"/>
  <c r="AE382"/>
  <c r="AE381"/>
  <c r="AE380"/>
  <c r="AE379"/>
  <c r="AE378"/>
  <c r="AE377"/>
  <c r="AE376"/>
  <c r="AE375"/>
  <c r="AE374"/>
  <c r="AE373"/>
  <c r="AE372"/>
  <c r="AE371"/>
  <c r="AE370"/>
  <c r="AE369"/>
  <c r="AE368"/>
  <c r="AE367"/>
  <c r="AE366"/>
  <c r="AE365"/>
  <c r="AE364"/>
  <c r="AE363"/>
  <c r="AE362"/>
  <c r="AE361"/>
  <c r="AE360"/>
  <c r="AE359"/>
  <c r="AE358"/>
  <c r="AE357"/>
  <c r="AE356"/>
  <c r="AE355"/>
  <c r="AE354"/>
  <c r="AE353"/>
  <c r="AE352"/>
  <c r="AE351"/>
  <c r="AE350"/>
  <c r="AE349"/>
  <c r="AE348"/>
  <c r="AE347"/>
  <c r="AE346"/>
  <c r="AE345"/>
  <c r="AE344"/>
  <c r="AE343"/>
  <c r="AE342"/>
  <c r="AE341"/>
  <c r="AE340"/>
  <c r="AE339"/>
  <c r="AE338"/>
  <c r="AE337"/>
  <c r="AE336"/>
  <c r="AE335"/>
  <c r="AE334"/>
  <c r="AE333"/>
  <c r="AE332"/>
  <c r="AE331"/>
  <c r="AE330"/>
  <c r="AE329"/>
  <c r="AE328"/>
  <c r="AE327"/>
  <c r="AE326"/>
  <c r="AE325"/>
  <c r="AE324"/>
  <c r="AE323"/>
  <c r="AE322"/>
  <c r="AE321"/>
  <c r="AE320"/>
  <c r="AE319"/>
  <c r="AE318"/>
  <c r="AE317"/>
  <c r="AE316"/>
  <c r="AE315"/>
  <c r="AE314"/>
  <c r="AE313"/>
  <c r="AE312"/>
  <c r="AE311"/>
  <c r="AE310"/>
  <c r="AE309"/>
  <c r="AE308"/>
  <c r="AE307"/>
  <c r="AE306"/>
  <c r="AE305"/>
  <c r="AE304"/>
  <c r="AE422" s="1"/>
  <c r="AE303"/>
  <c r="AE423" s="1"/>
  <c r="AD415"/>
  <c r="AD414"/>
  <c r="AD413"/>
  <c r="AD412"/>
  <c r="AD411"/>
  <c r="AD410"/>
  <c r="AD409"/>
  <c r="AD408"/>
  <c r="AD407"/>
  <c r="AD406"/>
  <c r="AD405"/>
  <c r="AD404"/>
  <c r="AD403"/>
  <c r="AD402"/>
  <c r="AD401"/>
  <c r="AD400"/>
  <c r="AD399"/>
  <c r="AD398"/>
  <c r="AD397"/>
  <c r="AD396"/>
  <c r="AD395"/>
  <c r="AD394"/>
  <c r="AD393"/>
  <c r="AD392"/>
  <c r="AD391"/>
  <c r="AD390"/>
  <c r="AD389"/>
  <c r="AD388"/>
  <c r="AD387"/>
  <c r="AD386"/>
  <c r="AD385"/>
  <c r="AD384"/>
  <c r="AD383"/>
  <c r="AD382"/>
  <c r="AD381"/>
  <c r="AD380"/>
  <c r="AD379"/>
  <c r="AD378"/>
  <c r="AD377"/>
  <c r="AD376"/>
  <c r="AD375"/>
  <c r="AD374"/>
  <c r="AD373"/>
  <c r="AD372"/>
  <c r="AD371"/>
  <c r="AD370"/>
  <c r="AD369"/>
  <c r="AD368"/>
  <c r="AD367"/>
  <c r="AD366"/>
  <c r="AD365"/>
  <c r="AD364"/>
  <c r="AD363"/>
  <c r="AD362"/>
  <c r="AD361"/>
  <c r="AD360"/>
  <c r="AD359"/>
  <c r="AD358"/>
  <c r="AD357"/>
  <c r="AD356"/>
  <c r="AD355"/>
  <c r="AD354"/>
  <c r="AD353"/>
  <c r="AD352"/>
  <c r="AD351"/>
  <c r="AD350"/>
  <c r="AD349"/>
  <c r="AD348"/>
  <c r="AD347"/>
  <c r="AD346"/>
  <c r="AD345"/>
  <c r="AD344"/>
  <c r="AD343"/>
  <c r="AD342"/>
  <c r="AD341"/>
  <c r="AD340"/>
  <c r="AD339"/>
  <c r="AD338"/>
  <c r="AD337"/>
  <c r="AD336"/>
  <c r="AD335"/>
  <c r="AD334"/>
  <c r="AD333"/>
  <c r="AD332"/>
  <c r="AD331"/>
  <c r="AD330"/>
  <c r="AD329"/>
  <c r="AD328"/>
  <c r="AD327"/>
  <c r="AD326"/>
  <c r="AD325"/>
  <c r="AD324"/>
  <c r="AD323"/>
  <c r="AD322"/>
  <c r="AD321"/>
  <c r="AD320"/>
  <c r="AD319"/>
  <c r="AD318"/>
  <c r="AD317"/>
  <c r="AD316"/>
  <c r="AD315"/>
  <c r="AD314"/>
  <c r="AD313"/>
  <c r="AD312"/>
  <c r="AD311"/>
  <c r="AD310"/>
  <c r="AD309"/>
  <c r="AD308"/>
  <c r="AD307"/>
  <c r="AD306"/>
  <c r="AD305"/>
  <c r="AD304"/>
  <c r="AD303"/>
  <c r="AD302"/>
  <c r="AD301"/>
  <c r="AD300"/>
  <c r="AD299"/>
  <c r="AD298"/>
  <c r="AD297"/>
  <c r="AD296"/>
  <c r="AD295"/>
  <c r="AD294"/>
  <c r="AD293"/>
  <c r="AD292"/>
  <c r="AD291"/>
  <c r="AD290"/>
  <c r="AD289"/>
  <c r="AD288"/>
  <c r="AD287"/>
  <c r="AD286"/>
  <c r="AD285"/>
  <c r="AD284"/>
  <c r="AD283"/>
  <c r="AD282"/>
  <c r="AD281"/>
  <c r="AD280"/>
  <c r="AD279"/>
  <c r="AD278"/>
  <c r="AD277"/>
  <c r="AD276"/>
  <c r="AD275"/>
  <c r="AD274"/>
  <c r="AD273"/>
  <c r="AD272"/>
  <c r="AD271"/>
  <c r="AD270"/>
  <c r="AD269"/>
  <c r="AD268"/>
  <c r="AD267"/>
  <c r="AD266"/>
  <c r="AD265"/>
  <c r="AD264"/>
  <c r="AD263"/>
  <c r="AD262"/>
  <c r="AD261"/>
  <c r="AD260"/>
  <c r="AD259"/>
  <c r="AD258"/>
  <c r="AD257"/>
  <c r="AD256"/>
  <c r="AD255"/>
  <c r="AD254"/>
  <c r="AD253"/>
  <c r="AD252"/>
  <c r="AD251"/>
  <c r="AD250"/>
  <c r="AD249"/>
  <c r="AD248"/>
  <c r="AD247"/>
  <c r="AD246"/>
  <c r="AD245"/>
  <c r="AD244"/>
  <c r="AD243"/>
  <c r="AC415"/>
  <c r="AC414"/>
  <c r="AC413"/>
  <c r="AC412"/>
  <c r="AC411"/>
  <c r="AC410"/>
  <c r="AC409"/>
  <c r="AC408"/>
  <c r="AC407"/>
  <c r="AC406"/>
  <c r="AC405"/>
  <c r="AC404"/>
  <c r="AC403"/>
  <c r="AC402"/>
  <c r="AC401"/>
  <c r="AC400"/>
  <c r="AC399"/>
  <c r="AC398"/>
  <c r="AC397"/>
  <c r="AC396"/>
  <c r="AC395"/>
  <c r="AC394"/>
  <c r="AC393"/>
  <c r="AC392"/>
  <c r="AC391"/>
  <c r="AC390"/>
  <c r="AC389"/>
  <c r="AC388"/>
  <c r="AC387"/>
  <c r="AC386"/>
  <c r="AC385"/>
  <c r="AC384"/>
  <c r="AC383"/>
  <c r="AC382"/>
  <c r="AC381"/>
  <c r="AC380"/>
  <c r="AC379"/>
  <c r="AC378"/>
  <c r="AC377"/>
  <c r="AC376"/>
  <c r="AC375"/>
  <c r="AC374"/>
  <c r="AC373"/>
  <c r="AC372"/>
  <c r="AC371"/>
  <c r="AC370"/>
  <c r="AC369"/>
  <c r="AC368"/>
  <c r="AC367"/>
  <c r="AC366"/>
  <c r="AC365"/>
  <c r="AC364"/>
  <c r="AC363"/>
  <c r="AC362"/>
  <c r="AC361"/>
  <c r="AC360"/>
  <c r="AC359"/>
  <c r="AC358"/>
  <c r="AC357"/>
  <c r="AC356"/>
  <c r="AC355"/>
  <c r="AC354"/>
  <c r="AC353"/>
  <c r="AC352"/>
  <c r="AC351"/>
  <c r="AC350"/>
  <c r="AC349"/>
  <c r="AC348"/>
  <c r="AC347"/>
  <c r="AC346"/>
  <c r="AC345"/>
  <c r="AC344"/>
  <c r="AC343"/>
  <c r="AC342"/>
  <c r="AC341"/>
  <c r="AC340"/>
  <c r="AC339"/>
  <c r="AC338"/>
  <c r="AC337"/>
  <c r="AC336"/>
  <c r="AC335"/>
  <c r="AC334"/>
  <c r="AC333"/>
  <c r="AC332"/>
  <c r="AC331"/>
  <c r="AC330"/>
  <c r="AC329"/>
  <c r="AC328"/>
  <c r="AC327"/>
  <c r="AC326"/>
  <c r="AC325"/>
  <c r="AC324"/>
  <c r="AC323"/>
  <c r="AC322"/>
  <c r="AC321"/>
  <c r="AC320"/>
  <c r="AC319"/>
  <c r="AC318"/>
  <c r="AC317"/>
  <c r="AC316"/>
  <c r="AC315"/>
  <c r="AC314"/>
  <c r="AC313"/>
  <c r="AC312"/>
  <c r="AC311"/>
  <c r="AC310"/>
  <c r="AC309"/>
  <c r="AC308"/>
  <c r="AC307"/>
  <c r="AC306"/>
  <c r="AC305"/>
  <c r="AC304"/>
  <c r="AC303"/>
  <c r="AC302"/>
  <c r="AC301"/>
  <c r="AC300"/>
  <c r="AC299"/>
  <c r="AC298"/>
  <c r="AC297"/>
  <c r="AC296"/>
  <c r="AC295"/>
  <c r="AC294"/>
  <c r="AC293"/>
  <c r="AC292"/>
  <c r="AC291"/>
  <c r="AC290"/>
  <c r="AC289"/>
  <c r="AC288"/>
  <c r="AC287"/>
  <c r="AC286"/>
  <c r="AC285"/>
  <c r="AC284"/>
  <c r="AC283"/>
  <c r="AC282"/>
  <c r="AC281"/>
  <c r="AC280"/>
  <c r="AC279"/>
  <c r="AC278"/>
  <c r="AC277"/>
  <c r="AC276"/>
  <c r="AC275"/>
  <c r="AC274"/>
  <c r="AC273"/>
  <c r="AC272"/>
  <c r="AC271"/>
  <c r="AC270"/>
  <c r="AC269"/>
  <c r="AC268"/>
  <c r="AC267"/>
  <c r="AC266"/>
  <c r="AC265"/>
  <c r="AC264"/>
  <c r="AC263"/>
  <c r="AC262"/>
  <c r="AC261"/>
  <c r="AC260"/>
  <c r="AC259"/>
  <c r="AC258"/>
  <c r="AC257"/>
  <c r="AC256"/>
  <c r="AC255"/>
  <c r="AC254"/>
  <c r="AC253"/>
  <c r="AC252"/>
  <c r="AC251"/>
  <c r="AC250"/>
  <c r="AC249"/>
  <c r="AC248"/>
  <c r="AC247"/>
  <c r="AC246"/>
  <c r="AC245"/>
  <c r="AC244"/>
  <c r="AC243"/>
  <c r="AC242"/>
  <c r="AC241"/>
  <c r="AC240"/>
  <c r="AC239"/>
  <c r="AC238"/>
  <c r="AC237"/>
  <c r="AC236"/>
  <c r="AC235"/>
  <c r="AC234"/>
  <c r="AC233"/>
  <c r="AC232"/>
  <c r="AC231"/>
  <c r="AC230"/>
  <c r="AC229"/>
  <c r="AC228"/>
  <c r="AC227"/>
  <c r="AC226"/>
  <c r="AC225"/>
  <c r="AC224"/>
  <c r="AC223"/>
  <c r="AC222"/>
  <c r="AC221"/>
  <c r="AC220"/>
  <c r="AC219"/>
  <c r="AC218"/>
  <c r="AC217"/>
  <c r="AC216"/>
  <c r="AC215"/>
  <c r="AC214"/>
  <c r="AC213"/>
  <c r="AC212"/>
  <c r="AC211"/>
  <c r="AC210"/>
  <c r="AC209"/>
  <c r="AC208"/>
  <c r="AC207"/>
  <c r="AC206"/>
  <c r="AC205"/>
  <c r="AC204"/>
  <c r="AC203"/>
  <c r="AC202"/>
  <c r="AC201"/>
  <c r="AC200"/>
  <c r="AC199"/>
  <c r="AC198"/>
  <c r="AC197"/>
  <c r="AC196"/>
  <c r="AC195"/>
  <c r="AC194"/>
  <c r="AC193"/>
  <c r="AC192"/>
  <c r="AC191"/>
  <c r="AC190"/>
  <c r="AC189"/>
  <c r="AC188"/>
  <c r="AC187"/>
  <c r="AC424" s="1"/>
  <c r="AC186"/>
  <c r="AC185"/>
  <c r="AC184"/>
  <c r="AC183"/>
  <c r="AB415"/>
  <c r="AB414"/>
  <c r="AB413"/>
  <c r="AB412"/>
  <c r="AB411"/>
  <c r="AB410"/>
  <c r="AB409"/>
  <c r="AB408"/>
  <c r="AB407"/>
  <c r="AB406"/>
  <c r="AB405"/>
  <c r="AB404"/>
  <c r="AB403"/>
  <c r="AB402"/>
  <c r="AB401"/>
  <c r="AB400"/>
  <c r="AB399"/>
  <c r="AB398"/>
  <c r="AB397"/>
  <c r="AB396"/>
  <c r="AB395"/>
  <c r="AB394"/>
  <c r="AB393"/>
  <c r="AB392"/>
  <c r="AB391"/>
  <c r="AB390"/>
  <c r="AB389"/>
  <c r="AB388"/>
  <c r="AB387"/>
  <c r="AB386"/>
  <c r="AB385"/>
  <c r="AB384"/>
  <c r="AB383"/>
  <c r="AB382"/>
  <c r="AB381"/>
  <c r="AB380"/>
  <c r="AB379"/>
  <c r="AB378"/>
  <c r="AB377"/>
  <c r="AB376"/>
  <c r="AB375"/>
  <c r="AB374"/>
  <c r="AB373"/>
  <c r="AB372"/>
  <c r="AB371"/>
  <c r="AB370"/>
  <c r="AB369"/>
  <c r="AB368"/>
  <c r="AB367"/>
  <c r="AB366"/>
  <c r="AB365"/>
  <c r="AB364"/>
  <c r="AB363"/>
  <c r="AB362"/>
  <c r="AB361"/>
  <c r="AB360"/>
  <c r="AB359"/>
  <c r="AB358"/>
  <c r="AB357"/>
  <c r="AB356"/>
  <c r="AB355"/>
  <c r="AB354"/>
  <c r="AB353"/>
  <c r="AB352"/>
  <c r="AB351"/>
  <c r="AB350"/>
  <c r="AB349"/>
  <c r="AB348"/>
  <c r="AB347"/>
  <c r="AB346"/>
  <c r="AB345"/>
  <c r="AB344"/>
  <c r="AB343"/>
  <c r="AB342"/>
  <c r="AB341"/>
  <c r="AB340"/>
  <c r="AB339"/>
  <c r="AB338"/>
  <c r="AB337"/>
  <c r="AB336"/>
  <c r="AB335"/>
  <c r="AB334"/>
  <c r="AB333"/>
  <c r="AB332"/>
  <c r="AB331"/>
  <c r="AB330"/>
  <c r="AB329"/>
  <c r="AB328"/>
  <c r="AB327"/>
  <c r="AB326"/>
  <c r="AB325"/>
  <c r="AB324"/>
  <c r="AB323"/>
  <c r="AB322"/>
  <c r="AB321"/>
  <c r="AB320"/>
  <c r="AB319"/>
  <c r="AB318"/>
  <c r="AB317"/>
  <c r="AB316"/>
  <c r="AB315"/>
  <c r="AB314"/>
  <c r="AB313"/>
  <c r="AB312"/>
  <c r="AB311"/>
  <c r="AB310"/>
  <c r="AB309"/>
  <c r="AB308"/>
  <c r="AB307"/>
  <c r="AB306"/>
  <c r="AB305"/>
  <c r="AB304"/>
  <c r="AB303"/>
  <c r="AB302"/>
  <c r="AB301"/>
  <c r="AB300"/>
  <c r="AB299"/>
  <c r="AB298"/>
  <c r="AB297"/>
  <c r="AB296"/>
  <c r="AB295"/>
  <c r="AB294"/>
  <c r="AB293"/>
  <c r="AB292"/>
  <c r="AB291"/>
  <c r="AB290"/>
  <c r="AB289"/>
  <c r="AB288"/>
  <c r="AB287"/>
  <c r="AB286"/>
  <c r="AB285"/>
  <c r="AB284"/>
  <c r="AB283"/>
  <c r="AB282"/>
  <c r="AB281"/>
  <c r="AB280"/>
  <c r="AB279"/>
  <c r="AB278"/>
  <c r="AB277"/>
  <c r="AB276"/>
  <c r="AB275"/>
  <c r="AB274"/>
  <c r="AB273"/>
  <c r="AB272"/>
  <c r="AB271"/>
  <c r="AB270"/>
  <c r="AB269"/>
  <c r="AB268"/>
  <c r="AB267"/>
  <c r="AB266"/>
  <c r="AB265"/>
  <c r="AB264"/>
  <c r="AB263"/>
  <c r="AB262"/>
  <c r="AB261"/>
  <c r="AB260"/>
  <c r="AB259"/>
  <c r="AB258"/>
  <c r="AB257"/>
  <c r="AB256"/>
  <c r="AB255"/>
  <c r="AB254"/>
  <c r="AB253"/>
  <c r="AB252"/>
  <c r="AB251"/>
  <c r="AB250"/>
  <c r="AB249"/>
  <c r="AB248"/>
  <c r="AB247"/>
  <c r="AB246"/>
  <c r="AB245"/>
  <c r="AB244"/>
  <c r="AB243"/>
  <c r="AB242"/>
  <c r="AB241"/>
  <c r="AB240"/>
  <c r="AB239"/>
  <c r="AB238"/>
  <c r="AB237"/>
  <c r="AB236"/>
  <c r="AB235"/>
  <c r="AB234"/>
  <c r="AB233"/>
  <c r="AB232"/>
  <c r="AB231"/>
  <c r="AB230"/>
  <c r="AB229"/>
  <c r="AB228"/>
  <c r="AB227"/>
  <c r="AB226"/>
  <c r="AB225"/>
  <c r="AB224"/>
  <c r="AB223"/>
  <c r="AB222"/>
  <c r="AB221"/>
  <c r="AB220"/>
  <c r="AB219"/>
  <c r="AB218"/>
  <c r="AB217"/>
  <c r="AB216"/>
  <c r="AB215"/>
  <c r="AB214"/>
  <c r="AB213"/>
  <c r="AB212"/>
  <c r="AB211"/>
  <c r="AB210"/>
  <c r="AB209"/>
  <c r="AB208"/>
  <c r="AB207"/>
  <c r="AB419" s="1"/>
  <c r="AB206"/>
  <c r="AB205"/>
  <c r="AB204"/>
  <c r="AB203"/>
  <c r="AB202"/>
  <c r="AB201"/>
  <c r="AB200"/>
  <c r="AB199"/>
  <c r="AB198"/>
  <c r="AB197"/>
  <c r="AB196"/>
  <c r="AB195"/>
  <c r="AB194"/>
  <c r="AB193"/>
  <c r="AB192"/>
  <c r="AB191"/>
  <c r="AB190"/>
  <c r="AB189"/>
  <c r="AB188"/>
  <c r="AB187"/>
  <c r="AB186"/>
  <c r="AB185"/>
  <c r="AB184"/>
  <c r="AB183"/>
  <c r="AB182"/>
  <c r="AB181"/>
  <c r="AB180"/>
  <c r="AB179"/>
  <c r="AB178"/>
  <c r="AB177"/>
  <c r="AB176"/>
  <c r="AB175"/>
  <c r="AB174"/>
  <c r="AB173"/>
  <c r="AB172"/>
  <c r="AB171"/>
  <c r="AB170"/>
  <c r="AB169"/>
  <c r="AB168"/>
  <c r="AB167"/>
  <c r="AB166"/>
  <c r="AB165"/>
  <c r="AB164"/>
  <c r="AB163"/>
  <c r="AB162"/>
  <c r="AB161"/>
  <c r="AB160"/>
  <c r="AB159"/>
  <c r="AB158"/>
  <c r="AB157"/>
  <c r="AB156"/>
  <c r="AB155"/>
  <c r="AB154"/>
  <c r="AB153"/>
  <c r="AB152"/>
  <c r="AB151"/>
  <c r="AB150"/>
  <c r="AB149"/>
  <c r="AB148"/>
  <c r="AB147"/>
  <c r="AB146"/>
  <c r="AB145"/>
  <c r="AB144"/>
  <c r="AB143"/>
  <c r="AB142"/>
  <c r="AB141"/>
  <c r="AB140"/>
  <c r="AB139"/>
  <c r="AB138"/>
  <c r="AB137"/>
  <c r="AB136"/>
  <c r="AB135"/>
  <c r="AB134"/>
  <c r="AB133"/>
  <c r="AB132"/>
  <c r="AB131"/>
  <c r="AB130"/>
  <c r="AB129"/>
  <c r="AB128"/>
  <c r="AB127"/>
  <c r="AB423" s="1"/>
  <c r="AB126"/>
  <c r="AB125"/>
  <c r="AB124"/>
  <c r="AB424" s="1"/>
  <c r="AB123"/>
  <c r="AA415"/>
  <c r="AA414"/>
  <c r="AA413"/>
  <c r="AA412"/>
  <c r="AA411"/>
  <c r="AA410"/>
  <c r="AA409"/>
  <c r="AA408"/>
  <c r="AA407"/>
  <c r="AA406"/>
  <c r="AA405"/>
  <c r="AA404"/>
  <c r="AA403"/>
  <c r="AA402"/>
  <c r="AA401"/>
  <c r="AA400"/>
  <c r="AA399"/>
  <c r="AA398"/>
  <c r="AA397"/>
  <c r="AA396"/>
  <c r="AA395"/>
  <c r="AA394"/>
  <c r="AA393"/>
  <c r="AA392"/>
  <c r="AA391"/>
  <c r="AA390"/>
  <c r="AA389"/>
  <c r="AA388"/>
  <c r="AA387"/>
  <c r="AA386"/>
  <c r="AA385"/>
  <c r="AA384"/>
  <c r="AA383"/>
  <c r="AA382"/>
  <c r="AA381"/>
  <c r="AA380"/>
  <c r="AA379"/>
  <c r="AA378"/>
  <c r="AA377"/>
  <c r="AA376"/>
  <c r="AA375"/>
  <c r="AA374"/>
  <c r="AA373"/>
  <c r="AA372"/>
  <c r="AA371"/>
  <c r="AA370"/>
  <c r="AA369"/>
  <c r="AA368"/>
  <c r="AA367"/>
  <c r="AA366"/>
  <c r="AA365"/>
  <c r="AA364"/>
  <c r="AA363"/>
  <c r="AA362"/>
  <c r="AA361"/>
  <c r="AA360"/>
  <c r="AA359"/>
  <c r="AA358"/>
  <c r="AA357"/>
  <c r="AA356"/>
  <c r="AA355"/>
  <c r="AA354"/>
  <c r="AA353"/>
  <c r="AA352"/>
  <c r="AA351"/>
  <c r="AA350"/>
  <c r="AA349"/>
  <c r="AA348"/>
  <c r="AA347"/>
  <c r="AA346"/>
  <c r="AA345"/>
  <c r="AA344"/>
  <c r="AA343"/>
  <c r="AA342"/>
  <c r="AA341"/>
  <c r="AA340"/>
  <c r="AA339"/>
  <c r="AA338"/>
  <c r="AA337"/>
  <c r="AA336"/>
  <c r="AA335"/>
  <c r="AA334"/>
  <c r="AA333"/>
  <c r="AA332"/>
  <c r="AA331"/>
  <c r="AA330"/>
  <c r="AA329"/>
  <c r="AA328"/>
  <c r="AA327"/>
  <c r="AA326"/>
  <c r="AA325"/>
  <c r="AA324"/>
  <c r="AA323"/>
  <c r="AA322"/>
  <c r="AA321"/>
  <c r="AA320"/>
  <c r="AA319"/>
  <c r="AA318"/>
  <c r="AA317"/>
  <c r="AA316"/>
  <c r="AA315"/>
  <c r="AA314"/>
  <c r="AA313"/>
  <c r="AA312"/>
  <c r="AA311"/>
  <c r="AA310"/>
  <c r="AA309"/>
  <c r="AA308"/>
  <c r="AA307"/>
  <c r="AA306"/>
  <c r="AA305"/>
  <c r="AA304"/>
  <c r="AA303"/>
  <c r="AA302"/>
  <c r="AA301"/>
  <c r="AA300"/>
  <c r="AA299"/>
  <c r="AA298"/>
  <c r="AA297"/>
  <c r="AA296"/>
  <c r="AA295"/>
  <c r="AA294"/>
  <c r="AA293"/>
  <c r="AA292"/>
  <c r="AA291"/>
  <c r="AA290"/>
  <c r="AA289"/>
  <c r="AA288"/>
  <c r="AA287"/>
  <c r="AA286"/>
  <c r="AA285"/>
  <c r="AA284"/>
  <c r="AA283"/>
  <c r="AA282"/>
  <c r="AA281"/>
  <c r="AA280"/>
  <c r="AA279"/>
  <c r="AA278"/>
  <c r="AA277"/>
  <c r="AA276"/>
  <c r="AA275"/>
  <c r="AA274"/>
  <c r="AA273"/>
  <c r="AA272"/>
  <c r="AA271"/>
  <c r="AA270"/>
  <c r="AA269"/>
  <c r="AA268"/>
  <c r="AA267"/>
  <c r="AA266"/>
  <c r="AA265"/>
  <c r="AA264"/>
  <c r="AA263"/>
  <c r="AA262"/>
  <c r="AA261"/>
  <c r="AA260"/>
  <c r="AA259"/>
  <c r="AA258"/>
  <c r="AA257"/>
  <c r="AA256"/>
  <c r="AA255"/>
  <c r="AA254"/>
  <c r="AA253"/>
  <c r="AA252"/>
  <c r="AA251"/>
  <c r="AA250"/>
  <c r="AA249"/>
  <c r="AA248"/>
  <c r="AA247"/>
  <c r="AA246"/>
  <c r="AA245"/>
  <c r="AA244"/>
  <c r="AA243"/>
  <c r="AA242"/>
  <c r="AA241"/>
  <c r="AA240"/>
  <c r="AA239"/>
  <c r="AA238"/>
  <c r="AA237"/>
  <c r="AA236"/>
  <c r="AA235"/>
  <c r="AA234"/>
  <c r="AA233"/>
  <c r="AA232"/>
  <c r="AA231"/>
  <c r="AA230"/>
  <c r="AA229"/>
  <c r="AA228"/>
  <c r="AA227"/>
  <c r="AA226"/>
  <c r="AA225"/>
  <c r="AA224"/>
  <c r="AA223"/>
  <c r="AA222"/>
  <c r="AA221"/>
  <c r="AA220"/>
  <c r="AA219"/>
  <c r="AA218"/>
  <c r="AA217"/>
  <c r="AA216"/>
  <c r="AA215"/>
  <c r="AA214"/>
  <c r="AA213"/>
  <c r="AA212"/>
  <c r="AA211"/>
  <c r="AA210"/>
  <c r="AA209"/>
  <c r="AA208"/>
  <c r="AA207"/>
  <c r="AA206"/>
  <c r="AA205"/>
  <c r="AA204"/>
  <c r="AA203"/>
  <c r="AA202"/>
  <c r="AA201"/>
  <c r="AA200"/>
  <c r="AA199"/>
  <c r="AA198"/>
  <c r="AA197"/>
  <c r="AA196"/>
  <c r="AA195"/>
  <c r="AA194"/>
  <c r="AA193"/>
  <c r="AA192"/>
  <c r="AA191"/>
  <c r="AA190"/>
  <c r="AA189"/>
  <c r="AA188"/>
  <c r="AA187"/>
  <c r="AA186"/>
  <c r="AA185"/>
  <c r="AA184"/>
  <c r="AA183"/>
  <c r="AA182"/>
  <c r="AA181"/>
  <c r="AA180"/>
  <c r="AA179"/>
  <c r="AA178"/>
  <c r="AA177"/>
  <c r="AA176"/>
  <c r="AA175"/>
  <c r="AA174"/>
  <c r="AA173"/>
  <c r="AA172"/>
  <c r="AA171"/>
  <c r="AA170"/>
  <c r="AA169"/>
  <c r="AA168"/>
  <c r="AA167"/>
  <c r="AA166"/>
  <c r="AA165"/>
  <c r="AA164"/>
  <c r="AA163"/>
  <c r="AA162"/>
  <c r="AA161"/>
  <c r="AA160"/>
  <c r="AA159"/>
  <c r="AA158"/>
  <c r="AA157"/>
  <c r="AA156"/>
  <c r="AA155"/>
  <c r="AA154"/>
  <c r="AA153"/>
  <c r="AA152"/>
  <c r="AA151"/>
  <c r="AA150"/>
  <c r="AA149"/>
  <c r="AA148"/>
  <c r="AA147"/>
  <c r="AA146"/>
  <c r="AA145"/>
  <c r="AA144"/>
  <c r="AA143"/>
  <c r="AA142"/>
  <c r="AA141"/>
  <c r="AA140"/>
  <c r="AA139"/>
  <c r="AA138"/>
  <c r="AA137"/>
  <c r="AA136"/>
  <c r="AA135"/>
  <c r="AA134"/>
  <c r="AA133"/>
  <c r="AA132"/>
  <c r="AA131"/>
  <c r="AA130"/>
  <c r="AA129"/>
  <c r="AA128"/>
  <c r="AA127"/>
  <c r="AA126"/>
  <c r="AA125"/>
  <c r="AA124"/>
  <c r="AA123"/>
  <c r="AA122"/>
  <c r="AA121"/>
  <c r="AA120"/>
  <c r="AA119"/>
  <c r="AA118"/>
  <c r="AA117"/>
  <c r="AA116"/>
  <c r="AA115"/>
  <c r="AA114"/>
  <c r="AA113"/>
  <c r="AA112"/>
  <c r="AA111"/>
  <c r="AA110"/>
  <c r="AA109"/>
  <c r="AA108"/>
  <c r="AA107"/>
  <c r="AA106"/>
  <c r="AA105"/>
  <c r="AA10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423" s="1"/>
  <c r="AA64"/>
  <c r="AA424" s="1"/>
  <c r="AA63"/>
  <c r="AA425"/>
  <c r="AF423"/>
  <c r="AF421"/>
  <c r="AA421"/>
  <c r="AD420"/>
  <c r="AD419"/>
  <c r="AD418"/>
  <c r="Z412"/>
  <c r="Z410"/>
  <c r="Z408"/>
  <c r="Z401"/>
  <c r="Z396"/>
  <c r="Z390"/>
  <c r="Z385"/>
  <c r="Z380"/>
  <c r="Z369"/>
  <c r="Z364"/>
  <c r="Z358"/>
  <c r="Z353"/>
  <c r="Z349"/>
  <c r="Z342"/>
  <c r="Z333"/>
  <c r="Z332"/>
  <c r="Z328"/>
  <c r="Z322"/>
  <c r="Z321"/>
  <c r="Z317"/>
  <c r="Z310"/>
  <c r="Z300"/>
  <c r="Z296"/>
  <c r="Z290"/>
  <c r="Z289"/>
  <c r="Z285"/>
  <c r="Z284"/>
  <c r="Z278"/>
  <c r="Z273"/>
  <c r="Z269"/>
  <c r="Z268"/>
  <c r="Z262"/>
  <c r="Z258"/>
  <c r="Z257"/>
  <c r="Z248"/>
  <c r="Z246"/>
  <c r="Z241"/>
  <c r="Z237"/>
  <c r="Z236"/>
  <c r="Z232"/>
  <c r="Z230"/>
  <c r="Z226"/>
  <c r="Z225"/>
  <c r="Z216"/>
  <c r="Z214"/>
  <c r="Z210"/>
  <c r="Z205"/>
  <c r="Z204"/>
  <c r="Z200"/>
  <c r="Z198"/>
  <c r="Z193"/>
  <c r="Z188"/>
  <c r="Z184"/>
  <c r="Z182"/>
  <c r="Z173"/>
  <c r="Z172"/>
  <c r="Z166"/>
  <c r="Z162"/>
  <c r="Z161"/>
  <c r="Z152"/>
  <c r="Z150"/>
  <c r="Z146"/>
  <c r="Z141"/>
  <c r="Z140"/>
  <c r="Z130"/>
  <c r="Z129"/>
  <c r="Z118"/>
  <c r="Z114"/>
  <c r="Z113"/>
  <c r="Z108"/>
  <c r="Z104"/>
  <c r="Z98"/>
  <c r="Z97"/>
  <c r="Z88"/>
  <c r="Z86"/>
  <c r="Z82"/>
  <c r="Z81"/>
  <c r="Z77"/>
  <c r="Z76"/>
  <c r="Z68"/>
  <c r="Z65"/>
  <c r="Z64"/>
  <c r="Z60"/>
  <c r="Z56"/>
  <c r="Z52"/>
  <c r="Z48"/>
  <c r="Z44"/>
  <c r="Y418"/>
  <c r="Y419"/>
  <c r="Y426" s="1"/>
  <c r="Y420"/>
  <c r="Y421"/>
  <c r="Y422"/>
  <c r="Y423"/>
  <c r="Y424"/>
  <c r="Y425"/>
  <c r="Y415"/>
  <c r="Y414"/>
  <c r="Y413"/>
  <c r="Y412"/>
  <c r="Y411"/>
  <c r="Y410"/>
  <c r="Y409"/>
  <c r="Y408"/>
  <c r="Y407"/>
  <c r="Y406"/>
  <c r="Y405"/>
  <c r="Y404"/>
  <c r="Y403"/>
  <c r="Y402"/>
  <c r="Y401"/>
  <c r="Y400"/>
  <c r="Y399"/>
  <c r="Y398"/>
  <c r="Y397"/>
  <c r="Y396"/>
  <c r="Y395"/>
  <c r="Y394"/>
  <c r="Y393"/>
  <c r="Y392"/>
  <c r="Y391"/>
  <c r="Y390"/>
  <c r="Y389"/>
  <c r="Y388"/>
  <c r="Y387"/>
  <c r="Y386"/>
  <c r="Y385"/>
  <c r="Y384"/>
  <c r="Y383"/>
  <c r="Y382"/>
  <c r="Y381"/>
  <c r="Y380"/>
  <c r="Y379"/>
  <c r="Y378"/>
  <c r="Y377"/>
  <c r="Y376"/>
  <c r="Y375"/>
  <c r="Y374"/>
  <c r="Y373"/>
  <c r="Y372"/>
  <c r="Y371"/>
  <c r="Y370"/>
  <c r="Y369"/>
  <c r="Y368"/>
  <c r="Y367"/>
  <c r="Y366"/>
  <c r="Y365"/>
  <c r="Y364"/>
  <c r="Y363"/>
  <c r="Y362"/>
  <c r="Y361"/>
  <c r="Y360"/>
  <c r="Y359"/>
  <c r="Y358"/>
  <c r="Y357"/>
  <c r="Y356"/>
  <c r="Y355"/>
  <c r="Y354"/>
  <c r="Y353"/>
  <c r="Y352"/>
  <c r="Y351"/>
  <c r="Y350"/>
  <c r="Y349"/>
  <c r="Y348"/>
  <c r="Y347"/>
  <c r="Y346"/>
  <c r="Y345"/>
  <c r="Y344"/>
  <c r="Y343"/>
  <c r="Y342"/>
  <c r="Y341"/>
  <c r="Y340"/>
  <c r="Y339"/>
  <c r="Y338"/>
  <c r="Y337"/>
  <c r="Y336"/>
  <c r="Y335"/>
  <c r="Y334"/>
  <c r="Y333"/>
  <c r="Y332"/>
  <c r="Y331"/>
  <c r="Y330"/>
  <c r="Y329"/>
  <c r="Y328"/>
  <c r="Y327"/>
  <c r="Y326"/>
  <c r="Y325"/>
  <c r="Y324"/>
  <c r="Y323"/>
  <c r="Y322"/>
  <c r="Y321"/>
  <c r="Y320"/>
  <c r="Y319"/>
  <c r="Y318"/>
  <c r="Y317"/>
  <c r="Y316"/>
  <c r="Y315"/>
  <c r="Y314"/>
  <c r="Y313"/>
  <c r="Y312"/>
  <c r="Y311"/>
  <c r="Y310"/>
  <c r="Y309"/>
  <c r="Y308"/>
  <c r="Y307"/>
  <c r="Y306"/>
  <c r="Y305"/>
  <c r="Y304"/>
  <c r="Y303"/>
  <c r="Y302"/>
  <c r="Y301"/>
  <c r="Y300"/>
  <c r="Y299"/>
  <c r="Y298"/>
  <c r="Y297"/>
  <c r="Y296"/>
  <c r="Y295"/>
  <c r="Y294"/>
  <c r="Y293"/>
  <c r="Y292"/>
  <c r="Y291"/>
  <c r="Y290"/>
  <c r="Y289"/>
  <c r="Y288"/>
  <c r="Y287"/>
  <c r="Y286"/>
  <c r="Y285"/>
  <c r="Y284"/>
  <c r="Y283"/>
  <c r="Y282"/>
  <c r="Y281"/>
  <c r="Y280"/>
  <c r="Y279"/>
  <c r="Y278"/>
  <c r="Y277"/>
  <c r="Y276"/>
  <c r="Y275"/>
  <c r="Y274"/>
  <c r="Y273"/>
  <c r="Y272"/>
  <c r="Y271"/>
  <c r="Y270"/>
  <c r="Y269"/>
  <c r="Y268"/>
  <c r="Y267"/>
  <c r="Y266"/>
  <c r="Y265"/>
  <c r="Y264"/>
  <c r="Y263"/>
  <c r="Y262"/>
  <c r="Y261"/>
  <c r="Y260"/>
  <c r="Y259"/>
  <c r="Y258"/>
  <c r="Y257"/>
  <c r="Y256"/>
  <c r="Y255"/>
  <c r="Y254"/>
  <c r="Y253"/>
  <c r="Y252"/>
  <c r="Y251"/>
  <c r="Y250"/>
  <c r="Y249"/>
  <c r="Y248"/>
  <c r="Y247"/>
  <c r="Y246"/>
  <c r="Y245"/>
  <c r="Y244"/>
  <c r="Y243"/>
  <c r="Y242"/>
  <c r="Y241"/>
  <c r="Y240"/>
  <c r="Y239"/>
  <c r="Y238"/>
  <c r="Y237"/>
  <c r="Y236"/>
  <c r="Y235"/>
  <c r="Y234"/>
  <c r="Y233"/>
  <c r="Y232"/>
  <c r="Y231"/>
  <c r="Y230"/>
  <c r="Y229"/>
  <c r="Y228"/>
  <c r="Y227"/>
  <c r="Y226"/>
  <c r="Y225"/>
  <c r="Y224"/>
  <c r="Y223"/>
  <c r="Y222"/>
  <c r="Y221"/>
  <c r="Y220"/>
  <c r="Y219"/>
  <c r="Y218"/>
  <c r="Y217"/>
  <c r="Y216"/>
  <c r="Y215"/>
  <c r="Y214"/>
  <c r="Y213"/>
  <c r="Y212"/>
  <c r="Y211"/>
  <c r="Y210"/>
  <c r="Y209"/>
  <c r="Y208"/>
  <c r="Y207"/>
  <c r="Y206"/>
  <c r="Y205"/>
  <c r="Y204"/>
  <c r="Y203"/>
  <c r="Y202"/>
  <c r="Y201"/>
  <c r="Y200"/>
  <c r="Y199"/>
  <c r="Y198"/>
  <c r="Y197"/>
  <c r="Y196"/>
  <c r="Y195"/>
  <c r="Y194"/>
  <c r="Y193"/>
  <c r="Y192"/>
  <c r="Y191"/>
  <c r="Y190"/>
  <c r="Y189"/>
  <c r="Y188"/>
  <c r="Y187"/>
  <c r="Y186"/>
  <c r="Y185"/>
  <c r="Y184"/>
  <c r="Y183"/>
  <c r="Y182"/>
  <c r="Y181"/>
  <c r="Y180"/>
  <c r="Y179"/>
  <c r="Y178"/>
  <c r="Y177"/>
  <c r="Y176"/>
  <c r="Y175"/>
  <c r="Y174"/>
  <c r="Y173"/>
  <c r="Y172"/>
  <c r="Y171"/>
  <c r="Y170"/>
  <c r="Y169"/>
  <c r="Y168"/>
  <c r="Y167"/>
  <c r="Y166"/>
  <c r="Y165"/>
  <c r="Y164"/>
  <c r="Y163"/>
  <c r="Y162"/>
  <c r="Y161"/>
  <c r="Y160"/>
  <c r="Y159"/>
  <c r="Y158"/>
  <c r="Y157"/>
  <c r="Y156"/>
  <c r="Y155"/>
  <c r="Y154"/>
  <c r="Y153"/>
  <c r="Y152"/>
  <c r="Y151"/>
  <c r="Y150"/>
  <c r="Y149"/>
  <c r="Y148"/>
  <c r="Y147"/>
  <c r="Y146"/>
  <c r="Y145"/>
  <c r="Y144"/>
  <c r="Y143"/>
  <c r="Y142"/>
  <c r="Y141"/>
  <c r="Y140"/>
  <c r="Y139"/>
  <c r="Y138"/>
  <c r="Y137"/>
  <c r="Y136"/>
  <c r="Y135"/>
  <c r="Y134"/>
  <c r="Y133"/>
  <c r="Y132"/>
  <c r="Y131"/>
  <c r="Y130"/>
  <c r="Y129"/>
  <c r="Y128"/>
  <c r="Y127"/>
  <c r="Y126"/>
  <c r="Y125"/>
  <c r="Y124"/>
  <c r="Y123"/>
  <c r="Y122"/>
  <c r="Y121"/>
  <c r="Y120"/>
  <c r="Y119"/>
  <c r="Y118"/>
  <c r="Y117"/>
  <c r="Y116"/>
  <c r="Y115"/>
  <c r="Y114"/>
  <c r="Y113"/>
  <c r="Y112"/>
  <c r="Y111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X426"/>
  <c r="X425"/>
  <c r="X424"/>
  <c r="X423"/>
  <c r="X422"/>
  <c r="X421"/>
  <c r="X420"/>
  <c r="X419"/>
  <c r="X418"/>
  <c r="U422"/>
  <c r="T422"/>
  <c r="S422"/>
  <c r="R422"/>
  <c r="Q422"/>
  <c r="P422"/>
  <c r="N422"/>
  <c r="U421"/>
  <c r="T421"/>
  <c r="S421"/>
  <c r="R421"/>
  <c r="Q421"/>
  <c r="P421"/>
  <c r="N421"/>
  <c r="M422"/>
  <c r="M421"/>
  <c r="K422"/>
  <c r="J422"/>
  <c r="I422"/>
  <c r="H422"/>
  <c r="G422"/>
  <c r="F422"/>
  <c r="E422"/>
  <c r="D422"/>
  <c r="K421"/>
  <c r="J421"/>
  <c r="I421"/>
  <c r="H421"/>
  <c r="G421"/>
  <c r="F421"/>
  <c r="E421"/>
  <c r="D421"/>
  <c r="C422"/>
  <c r="C421"/>
  <c r="X414"/>
  <c r="X410"/>
  <c r="X408"/>
  <c r="X405"/>
  <c r="X404"/>
  <c r="X400"/>
  <c r="X398"/>
  <c r="X393"/>
  <c r="X389"/>
  <c r="X388"/>
  <c r="X386"/>
  <c r="X381"/>
  <c r="X373"/>
  <c r="X365"/>
  <c r="X360"/>
  <c r="X354"/>
  <c r="X352"/>
  <c r="X350"/>
  <c r="X344"/>
  <c r="X336"/>
  <c r="X325"/>
  <c r="X324"/>
  <c r="X322"/>
  <c r="X314"/>
  <c r="X286"/>
  <c r="X232"/>
  <c r="K417"/>
  <c r="J417"/>
  <c r="I417"/>
  <c r="H417"/>
  <c r="G417"/>
  <c r="F417"/>
  <c r="E417"/>
  <c r="D417"/>
  <c r="C417"/>
  <c r="K415"/>
  <c r="U415" s="1"/>
  <c r="J415"/>
  <c r="T415" s="1"/>
  <c r="I415"/>
  <c r="S415" s="1"/>
  <c r="H415"/>
  <c r="R415" s="1"/>
  <c r="G415"/>
  <c r="Q415" s="1"/>
  <c r="F415"/>
  <c r="P415" s="1"/>
  <c r="E415"/>
  <c r="O415" s="1"/>
  <c r="Z415" s="1"/>
  <c r="D415"/>
  <c r="N415" s="1"/>
  <c r="C415"/>
  <c r="M415" s="1"/>
  <c r="X415" s="1"/>
  <c r="K414"/>
  <c r="U414" s="1"/>
  <c r="J414"/>
  <c r="T414" s="1"/>
  <c r="I414"/>
  <c r="S414" s="1"/>
  <c r="H414"/>
  <c r="R414" s="1"/>
  <c r="G414"/>
  <c r="Q414" s="1"/>
  <c r="F414"/>
  <c r="P414" s="1"/>
  <c r="E414"/>
  <c r="O414" s="1"/>
  <c r="Z414" s="1"/>
  <c r="D414"/>
  <c r="N414" s="1"/>
  <c r="C414"/>
  <c r="M414" s="1"/>
  <c r="K413"/>
  <c r="U413" s="1"/>
  <c r="J413"/>
  <c r="T413" s="1"/>
  <c r="I413"/>
  <c r="S413" s="1"/>
  <c r="H413"/>
  <c r="R413" s="1"/>
  <c r="G413"/>
  <c r="Q413" s="1"/>
  <c r="F413"/>
  <c r="P413" s="1"/>
  <c r="E413"/>
  <c r="O413" s="1"/>
  <c r="Z413" s="1"/>
  <c r="D413"/>
  <c r="N413" s="1"/>
  <c r="C413"/>
  <c r="M413" s="1"/>
  <c r="X413" s="1"/>
  <c r="K412"/>
  <c r="U412" s="1"/>
  <c r="J412"/>
  <c r="T412" s="1"/>
  <c r="I412"/>
  <c r="S412" s="1"/>
  <c r="H412"/>
  <c r="R412" s="1"/>
  <c r="G412"/>
  <c r="Q412" s="1"/>
  <c r="F412"/>
  <c r="P412" s="1"/>
  <c r="E412"/>
  <c r="O412" s="1"/>
  <c r="D412"/>
  <c r="N412" s="1"/>
  <c r="C412"/>
  <c r="M412" s="1"/>
  <c r="X412" s="1"/>
  <c r="K411"/>
  <c r="U411" s="1"/>
  <c r="J411"/>
  <c r="T411" s="1"/>
  <c r="I411"/>
  <c r="S411" s="1"/>
  <c r="H411"/>
  <c r="R411" s="1"/>
  <c r="G411"/>
  <c r="Q411" s="1"/>
  <c r="F411"/>
  <c r="P411" s="1"/>
  <c r="E411"/>
  <c r="O411" s="1"/>
  <c r="Z411" s="1"/>
  <c r="D411"/>
  <c r="N411" s="1"/>
  <c r="C411"/>
  <c r="M411" s="1"/>
  <c r="X411" s="1"/>
  <c r="K410"/>
  <c r="U410" s="1"/>
  <c r="J410"/>
  <c r="T410" s="1"/>
  <c r="I410"/>
  <c r="S410" s="1"/>
  <c r="H410"/>
  <c r="R410" s="1"/>
  <c r="G410"/>
  <c r="Q410" s="1"/>
  <c r="F410"/>
  <c r="P410" s="1"/>
  <c r="E410"/>
  <c r="O410" s="1"/>
  <c r="D410"/>
  <c r="N410" s="1"/>
  <c r="C410"/>
  <c r="M410" s="1"/>
  <c r="S409"/>
  <c r="K409"/>
  <c r="U409" s="1"/>
  <c r="J409"/>
  <c r="T409" s="1"/>
  <c r="I409"/>
  <c r="H409"/>
  <c r="R409" s="1"/>
  <c r="G409"/>
  <c r="Q409" s="1"/>
  <c r="F409"/>
  <c r="P409" s="1"/>
  <c r="E409"/>
  <c r="O409" s="1"/>
  <c r="Z409" s="1"/>
  <c r="D409"/>
  <c r="N409" s="1"/>
  <c r="C409"/>
  <c r="M409" s="1"/>
  <c r="X409" s="1"/>
  <c r="K408"/>
  <c r="U408" s="1"/>
  <c r="J408"/>
  <c r="T408" s="1"/>
  <c r="I408"/>
  <c r="S408" s="1"/>
  <c r="H408"/>
  <c r="R408" s="1"/>
  <c r="G408"/>
  <c r="Q408" s="1"/>
  <c r="F408"/>
  <c r="P408" s="1"/>
  <c r="E408"/>
  <c r="O408" s="1"/>
  <c r="D408"/>
  <c r="N408" s="1"/>
  <c r="C408"/>
  <c r="M408" s="1"/>
  <c r="K407"/>
  <c r="U407" s="1"/>
  <c r="J407"/>
  <c r="T407" s="1"/>
  <c r="I407"/>
  <c r="S407" s="1"/>
  <c r="H407"/>
  <c r="R407" s="1"/>
  <c r="G407"/>
  <c r="Q407" s="1"/>
  <c r="F407"/>
  <c r="P407" s="1"/>
  <c r="E407"/>
  <c r="O407" s="1"/>
  <c r="Z407" s="1"/>
  <c r="D407"/>
  <c r="N407" s="1"/>
  <c r="C407"/>
  <c r="M407" s="1"/>
  <c r="X407" s="1"/>
  <c r="K406"/>
  <c r="U406" s="1"/>
  <c r="J406"/>
  <c r="T406" s="1"/>
  <c r="I406"/>
  <c r="S406" s="1"/>
  <c r="H406"/>
  <c r="R406" s="1"/>
  <c r="G406"/>
  <c r="Q406" s="1"/>
  <c r="F406"/>
  <c r="P406" s="1"/>
  <c r="E406"/>
  <c r="O406" s="1"/>
  <c r="Z406" s="1"/>
  <c r="D406"/>
  <c r="N406" s="1"/>
  <c r="C406"/>
  <c r="M406" s="1"/>
  <c r="X406" s="1"/>
  <c r="K405"/>
  <c r="U405" s="1"/>
  <c r="J405"/>
  <c r="T405" s="1"/>
  <c r="I405"/>
  <c r="S405" s="1"/>
  <c r="H405"/>
  <c r="R405" s="1"/>
  <c r="G405"/>
  <c r="Q405" s="1"/>
  <c r="F405"/>
  <c r="P405" s="1"/>
  <c r="E405"/>
  <c r="O405" s="1"/>
  <c r="Z405" s="1"/>
  <c r="D405"/>
  <c r="N405" s="1"/>
  <c r="C405"/>
  <c r="M405" s="1"/>
  <c r="K404"/>
  <c r="U404" s="1"/>
  <c r="J404"/>
  <c r="T404" s="1"/>
  <c r="I404"/>
  <c r="S404" s="1"/>
  <c r="H404"/>
  <c r="R404" s="1"/>
  <c r="G404"/>
  <c r="Q404" s="1"/>
  <c r="F404"/>
  <c r="P404" s="1"/>
  <c r="E404"/>
  <c r="O404" s="1"/>
  <c r="Z404" s="1"/>
  <c r="D404"/>
  <c r="N404" s="1"/>
  <c r="C404"/>
  <c r="M404" s="1"/>
  <c r="K403"/>
  <c r="U403" s="1"/>
  <c r="J403"/>
  <c r="T403" s="1"/>
  <c r="I403"/>
  <c r="S403" s="1"/>
  <c r="H403"/>
  <c r="R403" s="1"/>
  <c r="G403"/>
  <c r="Q403" s="1"/>
  <c r="F403"/>
  <c r="P403" s="1"/>
  <c r="E403"/>
  <c r="O403" s="1"/>
  <c r="Z403" s="1"/>
  <c r="D403"/>
  <c r="N403" s="1"/>
  <c r="C403"/>
  <c r="M403" s="1"/>
  <c r="X403" s="1"/>
  <c r="T402"/>
  <c r="K402"/>
  <c r="U402" s="1"/>
  <c r="J402"/>
  <c r="I402"/>
  <c r="S402" s="1"/>
  <c r="H402"/>
  <c r="R402" s="1"/>
  <c r="G402"/>
  <c r="Q402" s="1"/>
  <c r="F402"/>
  <c r="P402" s="1"/>
  <c r="E402"/>
  <c r="O402" s="1"/>
  <c r="Z402" s="1"/>
  <c r="D402"/>
  <c r="N402" s="1"/>
  <c r="C402"/>
  <c r="M402" s="1"/>
  <c r="X402" s="1"/>
  <c r="K401"/>
  <c r="U401" s="1"/>
  <c r="J401"/>
  <c r="T401" s="1"/>
  <c r="I401"/>
  <c r="S401" s="1"/>
  <c r="H401"/>
  <c r="R401" s="1"/>
  <c r="G401"/>
  <c r="Q401" s="1"/>
  <c r="F401"/>
  <c r="P401" s="1"/>
  <c r="E401"/>
  <c r="O401" s="1"/>
  <c r="D401"/>
  <c r="N401" s="1"/>
  <c r="C401"/>
  <c r="M401" s="1"/>
  <c r="X401" s="1"/>
  <c r="P400"/>
  <c r="K400"/>
  <c r="U400" s="1"/>
  <c r="J400"/>
  <c r="T400" s="1"/>
  <c r="I400"/>
  <c r="S400" s="1"/>
  <c r="H400"/>
  <c r="R400" s="1"/>
  <c r="G400"/>
  <c r="Q400" s="1"/>
  <c r="F400"/>
  <c r="E400"/>
  <c r="O400" s="1"/>
  <c r="Z400" s="1"/>
  <c r="D400"/>
  <c r="N400" s="1"/>
  <c r="C400"/>
  <c r="M400" s="1"/>
  <c r="K399"/>
  <c r="U399" s="1"/>
  <c r="J399"/>
  <c r="T399" s="1"/>
  <c r="I399"/>
  <c r="S399" s="1"/>
  <c r="H399"/>
  <c r="R399" s="1"/>
  <c r="G399"/>
  <c r="Q399" s="1"/>
  <c r="F399"/>
  <c r="P399" s="1"/>
  <c r="E399"/>
  <c r="O399" s="1"/>
  <c r="Z399" s="1"/>
  <c r="D399"/>
  <c r="N399" s="1"/>
  <c r="C399"/>
  <c r="M399" s="1"/>
  <c r="X399" s="1"/>
  <c r="R398"/>
  <c r="Q398"/>
  <c r="K398"/>
  <c r="U398" s="1"/>
  <c r="J398"/>
  <c r="T398" s="1"/>
  <c r="I398"/>
  <c r="S398" s="1"/>
  <c r="H398"/>
  <c r="G398"/>
  <c r="F398"/>
  <c r="P398" s="1"/>
  <c r="E398"/>
  <c r="O398" s="1"/>
  <c r="Z398" s="1"/>
  <c r="D398"/>
  <c r="N398" s="1"/>
  <c r="C398"/>
  <c r="M398" s="1"/>
  <c r="K397"/>
  <c r="U397" s="1"/>
  <c r="J397"/>
  <c r="T397" s="1"/>
  <c r="I397"/>
  <c r="S397" s="1"/>
  <c r="H397"/>
  <c r="R397" s="1"/>
  <c r="G397"/>
  <c r="Q397" s="1"/>
  <c r="F397"/>
  <c r="P397" s="1"/>
  <c r="E397"/>
  <c r="O397" s="1"/>
  <c r="Z397" s="1"/>
  <c r="D397"/>
  <c r="N397" s="1"/>
  <c r="C397"/>
  <c r="M397" s="1"/>
  <c r="X397" s="1"/>
  <c r="K396"/>
  <c r="U396" s="1"/>
  <c r="J396"/>
  <c r="T396" s="1"/>
  <c r="I396"/>
  <c r="S396" s="1"/>
  <c r="H396"/>
  <c r="R396" s="1"/>
  <c r="G396"/>
  <c r="Q396" s="1"/>
  <c r="F396"/>
  <c r="P396" s="1"/>
  <c r="E396"/>
  <c r="O396" s="1"/>
  <c r="D396"/>
  <c r="N396" s="1"/>
  <c r="C396"/>
  <c r="M396" s="1"/>
  <c r="X396" s="1"/>
  <c r="K395"/>
  <c r="U395" s="1"/>
  <c r="J395"/>
  <c r="T395" s="1"/>
  <c r="I395"/>
  <c r="S395" s="1"/>
  <c r="H395"/>
  <c r="R395" s="1"/>
  <c r="G395"/>
  <c r="Q395" s="1"/>
  <c r="F395"/>
  <c r="P395" s="1"/>
  <c r="E395"/>
  <c r="O395" s="1"/>
  <c r="Z395" s="1"/>
  <c r="D395"/>
  <c r="N395" s="1"/>
  <c r="C395"/>
  <c r="M395" s="1"/>
  <c r="X395" s="1"/>
  <c r="T394"/>
  <c r="K394"/>
  <c r="U394" s="1"/>
  <c r="J394"/>
  <c r="I394"/>
  <c r="S394" s="1"/>
  <c r="H394"/>
  <c r="R394" s="1"/>
  <c r="G394"/>
  <c r="Q394" s="1"/>
  <c r="F394"/>
  <c r="P394" s="1"/>
  <c r="E394"/>
  <c r="O394" s="1"/>
  <c r="Z394" s="1"/>
  <c r="D394"/>
  <c r="N394" s="1"/>
  <c r="C394"/>
  <c r="M394" s="1"/>
  <c r="X394" s="1"/>
  <c r="K393"/>
  <c r="U393" s="1"/>
  <c r="J393"/>
  <c r="T393" s="1"/>
  <c r="I393"/>
  <c r="S393" s="1"/>
  <c r="H393"/>
  <c r="R393" s="1"/>
  <c r="G393"/>
  <c r="Q393" s="1"/>
  <c r="F393"/>
  <c r="P393" s="1"/>
  <c r="E393"/>
  <c r="O393" s="1"/>
  <c r="Z393" s="1"/>
  <c r="D393"/>
  <c r="N393" s="1"/>
  <c r="C393"/>
  <c r="M393" s="1"/>
  <c r="M392"/>
  <c r="X392" s="1"/>
  <c r="K392"/>
  <c r="U392" s="1"/>
  <c r="J392"/>
  <c r="T392" s="1"/>
  <c r="I392"/>
  <c r="S392" s="1"/>
  <c r="H392"/>
  <c r="R392" s="1"/>
  <c r="G392"/>
  <c r="Q392" s="1"/>
  <c r="F392"/>
  <c r="P392" s="1"/>
  <c r="E392"/>
  <c r="O392" s="1"/>
  <c r="Z392" s="1"/>
  <c r="D392"/>
  <c r="N392" s="1"/>
  <c r="C392"/>
  <c r="K391"/>
  <c r="U391" s="1"/>
  <c r="J391"/>
  <c r="T391" s="1"/>
  <c r="I391"/>
  <c r="S391" s="1"/>
  <c r="H391"/>
  <c r="R391" s="1"/>
  <c r="G391"/>
  <c r="Q391" s="1"/>
  <c r="F391"/>
  <c r="P391" s="1"/>
  <c r="E391"/>
  <c r="O391" s="1"/>
  <c r="Z391" s="1"/>
  <c r="D391"/>
  <c r="N391" s="1"/>
  <c r="C391"/>
  <c r="M391" s="1"/>
  <c r="X391" s="1"/>
  <c r="Q390"/>
  <c r="K390"/>
  <c r="U390" s="1"/>
  <c r="J390"/>
  <c r="T390" s="1"/>
  <c r="I390"/>
  <c r="S390" s="1"/>
  <c r="H390"/>
  <c r="R390" s="1"/>
  <c r="G390"/>
  <c r="F390"/>
  <c r="P390" s="1"/>
  <c r="E390"/>
  <c r="O390" s="1"/>
  <c r="D390"/>
  <c r="N390" s="1"/>
  <c r="C390"/>
  <c r="M390" s="1"/>
  <c r="X390" s="1"/>
  <c r="K389"/>
  <c r="U389" s="1"/>
  <c r="J389"/>
  <c r="T389" s="1"/>
  <c r="I389"/>
  <c r="S389" s="1"/>
  <c r="H389"/>
  <c r="R389" s="1"/>
  <c r="G389"/>
  <c r="Q389" s="1"/>
  <c r="F389"/>
  <c r="P389" s="1"/>
  <c r="E389"/>
  <c r="O389" s="1"/>
  <c r="Z389" s="1"/>
  <c r="D389"/>
  <c r="N389" s="1"/>
  <c r="C389"/>
  <c r="M389" s="1"/>
  <c r="P388"/>
  <c r="K388"/>
  <c r="U388" s="1"/>
  <c r="J388"/>
  <c r="T388" s="1"/>
  <c r="I388"/>
  <c r="S388" s="1"/>
  <c r="H388"/>
  <c r="R388" s="1"/>
  <c r="G388"/>
  <c r="Q388" s="1"/>
  <c r="F388"/>
  <c r="E388"/>
  <c r="O388" s="1"/>
  <c r="Z388" s="1"/>
  <c r="D388"/>
  <c r="N388" s="1"/>
  <c r="C388"/>
  <c r="M388" s="1"/>
  <c r="K387"/>
  <c r="U387" s="1"/>
  <c r="J387"/>
  <c r="T387" s="1"/>
  <c r="I387"/>
  <c r="S387" s="1"/>
  <c r="H387"/>
  <c r="R387" s="1"/>
  <c r="G387"/>
  <c r="Q387" s="1"/>
  <c r="F387"/>
  <c r="P387" s="1"/>
  <c r="E387"/>
  <c r="O387" s="1"/>
  <c r="Z387" s="1"/>
  <c r="D387"/>
  <c r="N387" s="1"/>
  <c r="C387"/>
  <c r="M387" s="1"/>
  <c r="X387" s="1"/>
  <c r="T386"/>
  <c r="K386"/>
  <c r="U386" s="1"/>
  <c r="J386"/>
  <c r="I386"/>
  <c r="S386" s="1"/>
  <c r="H386"/>
  <c r="R386" s="1"/>
  <c r="G386"/>
  <c r="Q386" s="1"/>
  <c r="F386"/>
  <c r="P386" s="1"/>
  <c r="E386"/>
  <c r="O386" s="1"/>
  <c r="Z386" s="1"/>
  <c r="D386"/>
  <c r="N386" s="1"/>
  <c r="C386"/>
  <c r="M386" s="1"/>
  <c r="K385"/>
  <c r="U385" s="1"/>
  <c r="J385"/>
  <c r="T385" s="1"/>
  <c r="I385"/>
  <c r="S385" s="1"/>
  <c r="H385"/>
  <c r="R385" s="1"/>
  <c r="G385"/>
  <c r="Q385" s="1"/>
  <c r="F385"/>
  <c r="P385" s="1"/>
  <c r="E385"/>
  <c r="O385" s="1"/>
  <c r="D385"/>
  <c r="N385" s="1"/>
  <c r="C385"/>
  <c r="M385" s="1"/>
  <c r="X385" s="1"/>
  <c r="P384"/>
  <c r="K384"/>
  <c r="U384" s="1"/>
  <c r="J384"/>
  <c r="T384" s="1"/>
  <c r="I384"/>
  <c r="S384" s="1"/>
  <c r="H384"/>
  <c r="R384" s="1"/>
  <c r="G384"/>
  <c r="Q384" s="1"/>
  <c r="F384"/>
  <c r="E384"/>
  <c r="O384" s="1"/>
  <c r="Z384" s="1"/>
  <c r="D384"/>
  <c r="N384" s="1"/>
  <c r="C384"/>
  <c r="M384" s="1"/>
  <c r="X384" s="1"/>
  <c r="K383"/>
  <c r="U383" s="1"/>
  <c r="J383"/>
  <c r="T383" s="1"/>
  <c r="I383"/>
  <c r="S383" s="1"/>
  <c r="H383"/>
  <c r="R383" s="1"/>
  <c r="G383"/>
  <c r="Q383" s="1"/>
  <c r="F383"/>
  <c r="P383" s="1"/>
  <c r="E383"/>
  <c r="O383" s="1"/>
  <c r="Z383" s="1"/>
  <c r="D383"/>
  <c r="N383" s="1"/>
  <c r="C383"/>
  <c r="M383" s="1"/>
  <c r="X383" s="1"/>
  <c r="M382"/>
  <c r="X382" s="1"/>
  <c r="K382"/>
  <c r="U382" s="1"/>
  <c r="J382"/>
  <c r="T382" s="1"/>
  <c r="I382"/>
  <c r="S382" s="1"/>
  <c r="H382"/>
  <c r="R382" s="1"/>
  <c r="G382"/>
  <c r="Q382" s="1"/>
  <c r="F382"/>
  <c r="P382" s="1"/>
  <c r="E382"/>
  <c r="O382" s="1"/>
  <c r="Z382" s="1"/>
  <c r="D382"/>
  <c r="N382" s="1"/>
  <c r="C382"/>
  <c r="K381"/>
  <c r="U381" s="1"/>
  <c r="J381"/>
  <c r="T381" s="1"/>
  <c r="I381"/>
  <c r="S381" s="1"/>
  <c r="H381"/>
  <c r="R381" s="1"/>
  <c r="G381"/>
  <c r="Q381" s="1"/>
  <c r="F381"/>
  <c r="P381" s="1"/>
  <c r="E381"/>
  <c r="O381" s="1"/>
  <c r="Z381" s="1"/>
  <c r="D381"/>
  <c r="N381" s="1"/>
  <c r="C381"/>
  <c r="M381" s="1"/>
  <c r="K380"/>
  <c r="U380" s="1"/>
  <c r="J380"/>
  <c r="T380" s="1"/>
  <c r="I380"/>
  <c r="S380" s="1"/>
  <c r="H380"/>
  <c r="R380" s="1"/>
  <c r="G380"/>
  <c r="Q380" s="1"/>
  <c r="F380"/>
  <c r="P380" s="1"/>
  <c r="E380"/>
  <c r="O380" s="1"/>
  <c r="D380"/>
  <c r="N380" s="1"/>
  <c r="C380"/>
  <c r="M380" s="1"/>
  <c r="X380" s="1"/>
  <c r="N379"/>
  <c r="K379"/>
  <c r="U379" s="1"/>
  <c r="J379"/>
  <c r="T379" s="1"/>
  <c r="I379"/>
  <c r="S379" s="1"/>
  <c r="H379"/>
  <c r="R379" s="1"/>
  <c r="G379"/>
  <c r="Q379" s="1"/>
  <c r="F379"/>
  <c r="P379" s="1"/>
  <c r="E379"/>
  <c r="O379" s="1"/>
  <c r="Z379" s="1"/>
  <c r="D379"/>
  <c r="C379"/>
  <c r="M379" s="1"/>
  <c r="X379" s="1"/>
  <c r="P378"/>
  <c r="K378"/>
  <c r="U378" s="1"/>
  <c r="J378"/>
  <c r="T378" s="1"/>
  <c r="I378"/>
  <c r="S378" s="1"/>
  <c r="H378"/>
  <c r="R378" s="1"/>
  <c r="G378"/>
  <c r="Q378" s="1"/>
  <c r="F378"/>
  <c r="E378"/>
  <c r="O378" s="1"/>
  <c r="Z378" s="1"/>
  <c r="D378"/>
  <c r="N378" s="1"/>
  <c r="C378"/>
  <c r="M378" s="1"/>
  <c r="X378" s="1"/>
  <c r="N377"/>
  <c r="M377"/>
  <c r="X377" s="1"/>
  <c r="K377"/>
  <c r="U377" s="1"/>
  <c r="J377"/>
  <c r="T377" s="1"/>
  <c r="I377"/>
  <c r="S377" s="1"/>
  <c r="H377"/>
  <c r="R377" s="1"/>
  <c r="G377"/>
  <c r="Q377" s="1"/>
  <c r="F377"/>
  <c r="P377" s="1"/>
  <c r="E377"/>
  <c r="O377" s="1"/>
  <c r="Z377" s="1"/>
  <c r="D377"/>
  <c r="C377"/>
  <c r="K376"/>
  <c r="U376" s="1"/>
  <c r="J376"/>
  <c r="T376" s="1"/>
  <c r="I376"/>
  <c r="S376" s="1"/>
  <c r="H376"/>
  <c r="R376" s="1"/>
  <c r="G376"/>
  <c r="Q376" s="1"/>
  <c r="F376"/>
  <c r="P376" s="1"/>
  <c r="E376"/>
  <c r="O376" s="1"/>
  <c r="Z376" s="1"/>
  <c r="D376"/>
  <c r="N376" s="1"/>
  <c r="C376"/>
  <c r="M376" s="1"/>
  <c r="X376" s="1"/>
  <c r="N375"/>
  <c r="K375"/>
  <c r="U375" s="1"/>
  <c r="J375"/>
  <c r="T375" s="1"/>
  <c r="I375"/>
  <c r="S375" s="1"/>
  <c r="H375"/>
  <c r="R375" s="1"/>
  <c r="G375"/>
  <c r="Q375" s="1"/>
  <c r="F375"/>
  <c r="P375" s="1"/>
  <c r="E375"/>
  <c r="O375" s="1"/>
  <c r="Z375" s="1"/>
  <c r="D375"/>
  <c r="C375"/>
  <c r="M375" s="1"/>
  <c r="X375" s="1"/>
  <c r="P374"/>
  <c r="K374"/>
  <c r="U374" s="1"/>
  <c r="J374"/>
  <c r="T374" s="1"/>
  <c r="I374"/>
  <c r="S374" s="1"/>
  <c r="H374"/>
  <c r="R374" s="1"/>
  <c r="G374"/>
  <c r="Q374" s="1"/>
  <c r="F374"/>
  <c r="E374"/>
  <c r="O374" s="1"/>
  <c r="Z374" s="1"/>
  <c r="D374"/>
  <c r="N374" s="1"/>
  <c r="C374"/>
  <c r="M374" s="1"/>
  <c r="X374" s="1"/>
  <c r="Q373"/>
  <c r="K373"/>
  <c r="U373" s="1"/>
  <c r="J373"/>
  <c r="T373" s="1"/>
  <c r="I373"/>
  <c r="S373" s="1"/>
  <c r="H373"/>
  <c r="R373" s="1"/>
  <c r="G373"/>
  <c r="F373"/>
  <c r="P373" s="1"/>
  <c r="E373"/>
  <c r="O373" s="1"/>
  <c r="Z373" s="1"/>
  <c r="D373"/>
  <c r="N373" s="1"/>
  <c r="C373"/>
  <c r="M373" s="1"/>
  <c r="M372"/>
  <c r="X372" s="1"/>
  <c r="K372"/>
  <c r="U372" s="1"/>
  <c r="J372"/>
  <c r="T372" s="1"/>
  <c r="I372"/>
  <c r="S372" s="1"/>
  <c r="H372"/>
  <c r="R372" s="1"/>
  <c r="G372"/>
  <c r="Q372" s="1"/>
  <c r="F372"/>
  <c r="P372" s="1"/>
  <c r="E372"/>
  <c r="O372" s="1"/>
  <c r="Z372" s="1"/>
  <c r="D372"/>
  <c r="N372" s="1"/>
  <c r="C372"/>
  <c r="Q371"/>
  <c r="K371"/>
  <c r="U371" s="1"/>
  <c r="J371"/>
  <c r="T371" s="1"/>
  <c r="I371"/>
  <c r="S371" s="1"/>
  <c r="H371"/>
  <c r="R371" s="1"/>
  <c r="G371"/>
  <c r="F371"/>
  <c r="P371" s="1"/>
  <c r="E371"/>
  <c r="O371" s="1"/>
  <c r="Z371" s="1"/>
  <c r="D371"/>
  <c r="N371" s="1"/>
  <c r="C371"/>
  <c r="M371" s="1"/>
  <c r="X371" s="1"/>
  <c r="S370"/>
  <c r="K370"/>
  <c r="U370" s="1"/>
  <c r="J370"/>
  <c r="T370" s="1"/>
  <c r="I370"/>
  <c r="H370"/>
  <c r="R370" s="1"/>
  <c r="G370"/>
  <c r="Q370" s="1"/>
  <c r="F370"/>
  <c r="P370" s="1"/>
  <c r="E370"/>
  <c r="O370" s="1"/>
  <c r="Z370" s="1"/>
  <c r="D370"/>
  <c r="N370" s="1"/>
  <c r="C370"/>
  <c r="M370" s="1"/>
  <c r="X370" s="1"/>
  <c r="K369"/>
  <c r="U369" s="1"/>
  <c r="J369"/>
  <c r="T369" s="1"/>
  <c r="I369"/>
  <c r="S369" s="1"/>
  <c r="H369"/>
  <c r="R369" s="1"/>
  <c r="G369"/>
  <c r="Q369" s="1"/>
  <c r="F369"/>
  <c r="P369" s="1"/>
  <c r="E369"/>
  <c r="O369" s="1"/>
  <c r="D369"/>
  <c r="N369" s="1"/>
  <c r="C369"/>
  <c r="M369" s="1"/>
  <c r="X369" s="1"/>
  <c r="K368"/>
  <c r="U368" s="1"/>
  <c r="J368"/>
  <c r="T368" s="1"/>
  <c r="I368"/>
  <c r="S368" s="1"/>
  <c r="H368"/>
  <c r="R368" s="1"/>
  <c r="G368"/>
  <c r="Q368" s="1"/>
  <c r="F368"/>
  <c r="P368" s="1"/>
  <c r="E368"/>
  <c r="O368" s="1"/>
  <c r="Z368" s="1"/>
  <c r="D368"/>
  <c r="N368" s="1"/>
  <c r="C368"/>
  <c r="M368" s="1"/>
  <c r="X368" s="1"/>
  <c r="Q367"/>
  <c r="K367"/>
  <c r="U367" s="1"/>
  <c r="J367"/>
  <c r="T367" s="1"/>
  <c r="I367"/>
  <c r="S367" s="1"/>
  <c r="H367"/>
  <c r="R367" s="1"/>
  <c r="G367"/>
  <c r="F367"/>
  <c r="P367" s="1"/>
  <c r="E367"/>
  <c r="O367" s="1"/>
  <c r="Z367" s="1"/>
  <c r="D367"/>
  <c r="N367" s="1"/>
  <c r="C367"/>
  <c r="M367" s="1"/>
  <c r="X367" s="1"/>
  <c r="S366"/>
  <c r="K366"/>
  <c r="U366" s="1"/>
  <c r="J366"/>
  <c r="T366" s="1"/>
  <c r="I366"/>
  <c r="H366"/>
  <c r="R366" s="1"/>
  <c r="G366"/>
  <c r="Q366" s="1"/>
  <c r="F366"/>
  <c r="P366" s="1"/>
  <c r="E366"/>
  <c r="O366" s="1"/>
  <c r="Z366" s="1"/>
  <c r="D366"/>
  <c r="N366" s="1"/>
  <c r="C366"/>
  <c r="M366" s="1"/>
  <c r="X366" s="1"/>
  <c r="U365"/>
  <c r="K365"/>
  <c r="J365"/>
  <c r="T365" s="1"/>
  <c r="I365"/>
  <c r="S365" s="1"/>
  <c r="H365"/>
  <c r="R365" s="1"/>
  <c r="G365"/>
  <c r="Q365" s="1"/>
  <c r="F365"/>
  <c r="P365" s="1"/>
  <c r="E365"/>
  <c r="O365" s="1"/>
  <c r="Z365" s="1"/>
  <c r="D365"/>
  <c r="N365" s="1"/>
  <c r="C365"/>
  <c r="M365" s="1"/>
  <c r="K364"/>
  <c r="U364" s="1"/>
  <c r="J364"/>
  <c r="T364" s="1"/>
  <c r="I364"/>
  <c r="S364" s="1"/>
  <c r="H364"/>
  <c r="R364" s="1"/>
  <c r="G364"/>
  <c r="Q364" s="1"/>
  <c r="F364"/>
  <c r="P364" s="1"/>
  <c r="E364"/>
  <c r="O364" s="1"/>
  <c r="D364"/>
  <c r="N364" s="1"/>
  <c r="C364"/>
  <c r="M364" s="1"/>
  <c r="X364" s="1"/>
  <c r="K363"/>
  <c r="U363" s="1"/>
  <c r="J363"/>
  <c r="T363" s="1"/>
  <c r="I363"/>
  <c r="S363" s="1"/>
  <c r="H363"/>
  <c r="R363" s="1"/>
  <c r="G363"/>
  <c r="Q363" s="1"/>
  <c r="F363"/>
  <c r="P363" s="1"/>
  <c r="E363"/>
  <c r="O363" s="1"/>
  <c r="Z363" s="1"/>
  <c r="D363"/>
  <c r="N363" s="1"/>
  <c r="C363"/>
  <c r="M363" s="1"/>
  <c r="X363" s="1"/>
  <c r="S362"/>
  <c r="J362"/>
  <c r="T362" s="1"/>
  <c r="I362"/>
  <c r="H362"/>
  <c r="R362" s="1"/>
  <c r="G362"/>
  <c r="Q362" s="1"/>
  <c r="F362"/>
  <c r="P362" s="1"/>
  <c r="E362"/>
  <c r="O362" s="1"/>
  <c r="Z362" s="1"/>
  <c r="D362"/>
  <c r="N362" s="1"/>
  <c r="C362"/>
  <c r="M362" s="1"/>
  <c r="X362" s="1"/>
  <c r="P361"/>
  <c r="J361"/>
  <c r="T361" s="1"/>
  <c r="I361"/>
  <c r="S361" s="1"/>
  <c r="H361"/>
  <c r="R361" s="1"/>
  <c r="G361"/>
  <c r="Q361" s="1"/>
  <c r="F361"/>
  <c r="E361"/>
  <c r="O361" s="1"/>
  <c r="Z361" s="1"/>
  <c r="D361"/>
  <c r="N361" s="1"/>
  <c r="C361"/>
  <c r="M361" s="1"/>
  <c r="X361" s="1"/>
  <c r="J360"/>
  <c r="T360" s="1"/>
  <c r="I360"/>
  <c r="S360" s="1"/>
  <c r="H360"/>
  <c r="R360" s="1"/>
  <c r="G360"/>
  <c r="Q360" s="1"/>
  <c r="F360"/>
  <c r="P360" s="1"/>
  <c r="E360"/>
  <c r="O360" s="1"/>
  <c r="Z360" s="1"/>
  <c r="D360"/>
  <c r="N360" s="1"/>
  <c r="C360"/>
  <c r="M360" s="1"/>
  <c r="T359"/>
  <c r="P359"/>
  <c r="J359"/>
  <c r="I359"/>
  <c r="S359" s="1"/>
  <c r="H359"/>
  <c r="R359" s="1"/>
  <c r="G359"/>
  <c r="Q359" s="1"/>
  <c r="F359"/>
  <c r="E359"/>
  <c r="O359" s="1"/>
  <c r="Z359" s="1"/>
  <c r="D359"/>
  <c r="N359" s="1"/>
  <c r="C359"/>
  <c r="M359" s="1"/>
  <c r="X359" s="1"/>
  <c r="J358"/>
  <c r="T358" s="1"/>
  <c r="I358"/>
  <c r="S358" s="1"/>
  <c r="H358"/>
  <c r="R358" s="1"/>
  <c r="G358"/>
  <c r="Q358" s="1"/>
  <c r="F358"/>
  <c r="P358" s="1"/>
  <c r="E358"/>
  <c r="O358" s="1"/>
  <c r="D358"/>
  <c r="N358" s="1"/>
  <c r="C358"/>
  <c r="M358" s="1"/>
  <c r="X358" s="1"/>
  <c r="J357"/>
  <c r="T357" s="1"/>
  <c r="I357"/>
  <c r="S357" s="1"/>
  <c r="H357"/>
  <c r="R357" s="1"/>
  <c r="G357"/>
  <c r="Q357" s="1"/>
  <c r="F357"/>
  <c r="P357" s="1"/>
  <c r="E357"/>
  <c r="O357" s="1"/>
  <c r="Z357" s="1"/>
  <c r="D357"/>
  <c r="N357" s="1"/>
  <c r="C357"/>
  <c r="M357" s="1"/>
  <c r="X357" s="1"/>
  <c r="J356"/>
  <c r="T356" s="1"/>
  <c r="I356"/>
  <c r="S356" s="1"/>
  <c r="H356"/>
  <c r="R356" s="1"/>
  <c r="G356"/>
  <c r="Q356" s="1"/>
  <c r="F356"/>
  <c r="P356" s="1"/>
  <c r="E356"/>
  <c r="O356" s="1"/>
  <c r="Z356" s="1"/>
  <c r="D356"/>
  <c r="N356" s="1"/>
  <c r="C356"/>
  <c r="M356" s="1"/>
  <c r="X356" s="1"/>
  <c r="T355"/>
  <c r="P355"/>
  <c r="J355"/>
  <c r="I355"/>
  <c r="S355" s="1"/>
  <c r="H355"/>
  <c r="R355" s="1"/>
  <c r="G355"/>
  <c r="Q355" s="1"/>
  <c r="F355"/>
  <c r="E355"/>
  <c r="O355" s="1"/>
  <c r="Z355" s="1"/>
  <c r="D355"/>
  <c r="N355" s="1"/>
  <c r="C355"/>
  <c r="M355" s="1"/>
  <c r="X355" s="1"/>
  <c r="J354"/>
  <c r="T354" s="1"/>
  <c r="I354"/>
  <c r="S354" s="1"/>
  <c r="H354"/>
  <c r="R354" s="1"/>
  <c r="G354"/>
  <c r="Q354" s="1"/>
  <c r="F354"/>
  <c r="P354" s="1"/>
  <c r="E354"/>
  <c r="O354" s="1"/>
  <c r="Z354" s="1"/>
  <c r="D354"/>
  <c r="N354" s="1"/>
  <c r="C354"/>
  <c r="M354" s="1"/>
  <c r="J353"/>
  <c r="T353" s="1"/>
  <c r="I353"/>
  <c r="S353" s="1"/>
  <c r="H353"/>
  <c r="R353" s="1"/>
  <c r="G353"/>
  <c r="Q353" s="1"/>
  <c r="F353"/>
  <c r="P353" s="1"/>
  <c r="E353"/>
  <c r="O353" s="1"/>
  <c r="D353"/>
  <c r="N353" s="1"/>
  <c r="C353"/>
  <c r="M353" s="1"/>
  <c r="X353" s="1"/>
  <c r="J352"/>
  <c r="T352" s="1"/>
  <c r="I352"/>
  <c r="S352" s="1"/>
  <c r="H352"/>
  <c r="R352" s="1"/>
  <c r="G352"/>
  <c r="Q352" s="1"/>
  <c r="F352"/>
  <c r="P352" s="1"/>
  <c r="E352"/>
  <c r="O352" s="1"/>
  <c r="Z352" s="1"/>
  <c r="D352"/>
  <c r="N352" s="1"/>
  <c r="C352"/>
  <c r="M352" s="1"/>
  <c r="O351"/>
  <c r="Z351" s="1"/>
  <c r="J351"/>
  <c r="T351" s="1"/>
  <c r="I351"/>
  <c r="S351" s="1"/>
  <c r="H351"/>
  <c r="R351" s="1"/>
  <c r="G351"/>
  <c r="Q351" s="1"/>
  <c r="F351"/>
  <c r="P351" s="1"/>
  <c r="E351"/>
  <c r="D351"/>
  <c r="N351" s="1"/>
  <c r="C351"/>
  <c r="M351" s="1"/>
  <c r="X351" s="1"/>
  <c r="S350"/>
  <c r="J350"/>
  <c r="T350" s="1"/>
  <c r="I350"/>
  <c r="H350"/>
  <c r="R350" s="1"/>
  <c r="G350"/>
  <c r="Q350" s="1"/>
  <c r="F350"/>
  <c r="P350" s="1"/>
  <c r="E350"/>
  <c r="O350" s="1"/>
  <c r="Z350" s="1"/>
  <c r="D350"/>
  <c r="N350" s="1"/>
  <c r="C350"/>
  <c r="M350" s="1"/>
  <c r="J349"/>
  <c r="T349" s="1"/>
  <c r="I349"/>
  <c r="S349" s="1"/>
  <c r="H349"/>
  <c r="R349" s="1"/>
  <c r="G349"/>
  <c r="Q349" s="1"/>
  <c r="F349"/>
  <c r="P349" s="1"/>
  <c r="E349"/>
  <c r="O349" s="1"/>
  <c r="D349"/>
  <c r="N349" s="1"/>
  <c r="C349"/>
  <c r="M349" s="1"/>
  <c r="X349" s="1"/>
  <c r="N348"/>
  <c r="J348"/>
  <c r="T348" s="1"/>
  <c r="I348"/>
  <c r="S348" s="1"/>
  <c r="H348"/>
  <c r="R348" s="1"/>
  <c r="G348"/>
  <c r="Q348" s="1"/>
  <c r="F348"/>
  <c r="P348" s="1"/>
  <c r="E348"/>
  <c r="O348" s="1"/>
  <c r="Z348" s="1"/>
  <c r="D348"/>
  <c r="C348"/>
  <c r="M348" s="1"/>
  <c r="X348" s="1"/>
  <c r="J347"/>
  <c r="T347" s="1"/>
  <c r="I347"/>
  <c r="S347" s="1"/>
  <c r="H347"/>
  <c r="R347" s="1"/>
  <c r="G347"/>
  <c r="Q347" s="1"/>
  <c r="F347"/>
  <c r="P347" s="1"/>
  <c r="E347"/>
  <c r="O347" s="1"/>
  <c r="Z347" s="1"/>
  <c r="D347"/>
  <c r="N347" s="1"/>
  <c r="C347"/>
  <c r="M347" s="1"/>
  <c r="X347" s="1"/>
  <c r="R346"/>
  <c r="J346"/>
  <c r="T346" s="1"/>
  <c r="I346"/>
  <c r="S346" s="1"/>
  <c r="H346"/>
  <c r="G346"/>
  <c r="Q346" s="1"/>
  <c r="F346"/>
  <c r="P346" s="1"/>
  <c r="E346"/>
  <c r="O346" s="1"/>
  <c r="Z346" s="1"/>
  <c r="D346"/>
  <c r="N346" s="1"/>
  <c r="C346"/>
  <c r="M346" s="1"/>
  <c r="X346" s="1"/>
  <c r="J345"/>
  <c r="T345" s="1"/>
  <c r="I345"/>
  <c r="S345" s="1"/>
  <c r="H345"/>
  <c r="R345" s="1"/>
  <c r="G345"/>
  <c r="Q345" s="1"/>
  <c r="F345"/>
  <c r="P345" s="1"/>
  <c r="E345"/>
  <c r="O345" s="1"/>
  <c r="Z345" s="1"/>
  <c r="D345"/>
  <c r="N345" s="1"/>
  <c r="C345"/>
  <c r="M345" s="1"/>
  <c r="X345" s="1"/>
  <c r="J344"/>
  <c r="T344" s="1"/>
  <c r="I344"/>
  <c r="S344" s="1"/>
  <c r="H344"/>
  <c r="R344" s="1"/>
  <c r="G344"/>
  <c r="Q344" s="1"/>
  <c r="F344"/>
  <c r="P344" s="1"/>
  <c r="E344"/>
  <c r="O344" s="1"/>
  <c r="Z344" s="1"/>
  <c r="D344"/>
  <c r="N344" s="1"/>
  <c r="C344"/>
  <c r="M344" s="1"/>
  <c r="J343"/>
  <c r="T343" s="1"/>
  <c r="I343"/>
  <c r="S343" s="1"/>
  <c r="H343"/>
  <c r="R343" s="1"/>
  <c r="G343"/>
  <c r="Q343" s="1"/>
  <c r="F343"/>
  <c r="P343" s="1"/>
  <c r="E343"/>
  <c r="O343" s="1"/>
  <c r="Z343" s="1"/>
  <c r="D343"/>
  <c r="N343" s="1"/>
  <c r="C343"/>
  <c r="M343" s="1"/>
  <c r="X343" s="1"/>
  <c r="R342"/>
  <c r="J342"/>
  <c r="T342" s="1"/>
  <c r="I342"/>
  <c r="S342" s="1"/>
  <c r="H342"/>
  <c r="G342"/>
  <c r="Q342" s="1"/>
  <c r="F342"/>
  <c r="P342" s="1"/>
  <c r="E342"/>
  <c r="O342" s="1"/>
  <c r="D342"/>
  <c r="N342" s="1"/>
  <c r="C342"/>
  <c r="M342" s="1"/>
  <c r="X342" s="1"/>
  <c r="J341"/>
  <c r="T341" s="1"/>
  <c r="I341"/>
  <c r="S341" s="1"/>
  <c r="H341"/>
  <c r="R341" s="1"/>
  <c r="G341"/>
  <c r="Q341" s="1"/>
  <c r="F341"/>
  <c r="P341" s="1"/>
  <c r="E341"/>
  <c r="O341" s="1"/>
  <c r="Z341" s="1"/>
  <c r="D341"/>
  <c r="N341" s="1"/>
  <c r="C341"/>
  <c r="M341" s="1"/>
  <c r="X341" s="1"/>
  <c r="J340"/>
  <c r="T340" s="1"/>
  <c r="I340"/>
  <c r="S340" s="1"/>
  <c r="H340"/>
  <c r="R340" s="1"/>
  <c r="G340"/>
  <c r="Q340" s="1"/>
  <c r="F340"/>
  <c r="P340" s="1"/>
  <c r="E340"/>
  <c r="O340" s="1"/>
  <c r="Z340" s="1"/>
  <c r="D340"/>
  <c r="N340" s="1"/>
  <c r="C340"/>
  <c r="M340" s="1"/>
  <c r="X340" s="1"/>
  <c r="O339"/>
  <c r="Z339" s="1"/>
  <c r="J339"/>
  <c r="T339" s="1"/>
  <c r="I339"/>
  <c r="S339" s="1"/>
  <c r="H339"/>
  <c r="R339" s="1"/>
  <c r="G339"/>
  <c r="Q339" s="1"/>
  <c r="F339"/>
  <c r="P339" s="1"/>
  <c r="E339"/>
  <c r="D339"/>
  <c r="N339" s="1"/>
  <c r="C339"/>
  <c r="M339" s="1"/>
  <c r="X339" s="1"/>
  <c r="N338"/>
  <c r="J338"/>
  <c r="T338" s="1"/>
  <c r="I338"/>
  <c r="S338" s="1"/>
  <c r="H338"/>
  <c r="R338" s="1"/>
  <c r="G338"/>
  <c r="Q338" s="1"/>
  <c r="F338"/>
  <c r="P338" s="1"/>
  <c r="E338"/>
  <c r="O338" s="1"/>
  <c r="Z338" s="1"/>
  <c r="D338"/>
  <c r="C338"/>
  <c r="M338" s="1"/>
  <c r="X338" s="1"/>
  <c r="J337"/>
  <c r="T337" s="1"/>
  <c r="I337"/>
  <c r="S337" s="1"/>
  <c r="H337"/>
  <c r="R337" s="1"/>
  <c r="G337"/>
  <c r="Q337" s="1"/>
  <c r="F337"/>
  <c r="P337" s="1"/>
  <c r="E337"/>
  <c r="O337" s="1"/>
  <c r="Z337" s="1"/>
  <c r="D337"/>
  <c r="N337" s="1"/>
  <c r="C337"/>
  <c r="M337" s="1"/>
  <c r="X337" s="1"/>
  <c r="J336"/>
  <c r="T336" s="1"/>
  <c r="I336"/>
  <c r="S336" s="1"/>
  <c r="H336"/>
  <c r="R336" s="1"/>
  <c r="G336"/>
  <c r="Q336" s="1"/>
  <c r="F336"/>
  <c r="P336" s="1"/>
  <c r="E336"/>
  <c r="O336" s="1"/>
  <c r="Z336" s="1"/>
  <c r="D336"/>
  <c r="N336" s="1"/>
  <c r="C336"/>
  <c r="M336" s="1"/>
  <c r="J335"/>
  <c r="T335" s="1"/>
  <c r="I335"/>
  <c r="S335" s="1"/>
  <c r="H335"/>
  <c r="R335" s="1"/>
  <c r="G335"/>
  <c r="Q335" s="1"/>
  <c r="F335"/>
  <c r="P335" s="1"/>
  <c r="E335"/>
  <c r="O335" s="1"/>
  <c r="Z335" s="1"/>
  <c r="D335"/>
  <c r="N335" s="1"/>
  <c r="C335"/>
  <c r="M335" s="1"/>
  <c r="X335" s="1"/>
  <c r="N334"/>
  <c r="J334"/>
  <c r="T334" s="1"/>
  <c r="I334"/>
  <c r="S334" s="1"/>
  <c r="H334"/>
  <c r="R334" s="1"/>
  <c r="G334"/>
  <c r="Q334" s="1"/>
  <c r="F334"/>
  <c r="P334" s="1"/>
  <c r="E334"/>
  <c r="O334" s="1"/>
  <c r="Z334" s="1"/>
  <c r="D334"/>
  <c r="C334"/>
  <c r="M334" s="1"/>
  <c r="X334" s="1"/>
  <c r="T333"/>
  <c r="P333"/>
  <c r="J333"/>
  <c r="I333"/>
  <c r="S333" s="1"/>
  <c r="H333"/>
  <c r="R333" s="1"/>
  <c r="G333"/>
  <c r="Q333" s="1"/>
  <c r="F333"/>
  <c r="E333"/>
  <c r="O333" s="1"/>
  <c r="D333"/>
  <c r="N333" s="1"/>
  <c r="C333"/>
  <c r="M333" s="1"/>
  <c r="X333" s="1"/>
  <c r="J332"/>
  <c r="T332" s="1"/>
  <c r="I332"/>
  <c r="S332" s="1"/>
  <c r="H332"/>
  <c r="R332" s="1"/>
  <c r="G332"/>
  <c r="Q332" s="1"/>
  <c r="F332"/>
  <c r="P332" s="1"/>
  <c r="E332"/>
  <c r="O332" s="1"/>
  <c r="D332"/>
  <c r="N332" s="1"/>
  <c r="C332"/>
  <c r="M332" s="1"/>
  <c r="X332" s="1"/>
  <c r="J331"/>
  <c r="T331" s="1"/>
  <c r="I331"/>
  <c r="S331" s="1"/>
  <c r="H331"/>
  <c r="R331" s="1"/>
  <c r="G331"/>
  <c r="Q331" s="1"/>
  <c r="F331"/>
  <c r="P331" s="1"/>
  <c r="E331"/>
  <c r="O331" s="1"/>
  <c r="Z331" s="1"/>
  <c r="D331"/>
  <c r="N331" s="1"/>
  <c r="C331"/>
  <c r="M331" s="1"/>
  <c r="X331" s="1"/>
  <c r="S330"/>
  <c r="R330"/>
  <c r="J330"/>
  <c r="T330" s="1"/>
  <c r="I330"/>
  <c r="H330"/>
  <c r="G330"/>
  <c r="Q330" s="1"/>
  <c r="F330"/>
  <c r="P330" s="1"/>
  <c r="E330"/>
  <c r="O330" s="1"/>
  <c r="Z330" s="1"/>
  <c r="D330"/>
  <c r="N330" s="1"/>
  <c r="C330"/>
  <c r="M330" s="1"/>
  <c r="X330" s="1"/>
  <c r="P329"/>
  <c r="J329"/>
  <c r="T329" s="1"/>
  <c r="I329"/>
  <c r="S329" s="1"/>
  <c r="H329"/>
  <c r="R329" s="1"/>
  <c r="G329"/>
  <c r="Q329" s="1"/>
  <c r="F329"/>
  <c r="E329"/>
  <c r="O329" s="1"/>
  <c r="Z329" s="1"/>
  <c r="D329"/>
  <c r="N329" s="1"/>
  <c r="C329"/>
  <c r="M329" s="1"/>
  <c r="X329" s="1"/>
  <c r="J328"/>
  <c r="T328" s="1"/>
  <c r="I328"/>
  <c r="S328" s="1"/>
  <c r="H328"/>
  <c r="R328" s="1"/>
  <c r="G328"/>
  <c r="Q328" s="1"/>
  <c r="F328"/>
  <c r="P328" s="1"/>
  <c r="E328"/>
  <c r="O328" s="1"/>
  <c r="D328"/>
  <c r="N328" s="1"/>
  <c r="C328"/>
  <c r="M328" s="1"/>
  <c r="X328" s="1"/>
  <c r="T327"/>
  <c r="P327"/>
  <c r="J327"/>
  <c r="I327"/>
  <c r="S327" s="1"/>
  <c r="H327"/>
  <c r="R327" s="1"/>
  <c r="G327"/>
  <c r="Q327" s="1"/>
  <c r="F327"/>
  <c r="E327"/>
  <c r="O327" s="1"/>
  <c r="Z327" s="1"/>
  <c r="D327"/>
  <c r="N327" s="1"/>
  <c r="C327"/>
  <c r="M327" s="1"/>
  <c r="X327" s="1"/>
  <c r="J326"/>
  <c r="T326" s="1"/>
  <c r="I326"/>
  <c r="S326" s="1"/>
  <c r="H326"/>
  <c r="R326" s="1"/>
  <c r="G326"/>
  <c r="Q326" s="1"/>
  <c r="F326"/>
  <c r="P326" s="1"/>
  <c r="E326"/>
  <c r="O326" s="1"/>
  <c r="Z326" s="1"/>
  <c r="D326"/>
  <c r="N326" s="1"/>
  <c r="C326"/>
  <c r="M326" s="1"/>
  <c r="X326" s="1"/>
  <c r="J325"/>
  <c r="T325" s="1"/>
  <c r="I325"/>
  <c r="S325" s="1"/>
  <c r="H325"/>
  <c r="R325" s="1"/>
  <c r="G325"/>
  <c r="Q325" s="1"/>
  <c r="F325"/>
  <c r="P325" s="1"/>
  <c r="E325"/>
  <c r="O325" s="1"/>
  <c r="Z325" s="1"/>
  <c r="D325"/>
  <c r="N325" s="1"/>
  <c r="C325"/>
  <c r="M325" s="1"/>
  <c r="J324"/>
  <c r="T324" s="1"/>
  <c r="I324"/>
  <c r="S324" s="1"/>
  <c r="H324"/>
  <c r="R324" s="1"/>
  <c r="G324"/>
  <c r="Q324" s="1"/>
  <c r="F324"/>
  <c r="P324" s="1"/>
  <c r="E324"/>
  <c r="O324" s="1"/>
  <c r="Z324" s="1"/>
  <c r="D324"/>
  <c r="N324" s="1"/>
  <c r="C324"/>
  <c r="M324" s="1"/>
  <c r="P323"/>
  <c r="O323"/>
  <c r="Z323" s="1"/>
  <c r="J323"/>
  <c r="T323" s="1"/>
  <c r="I323"/>
  <c r="S323" s="1"/>
  <c r="H323"/>
  <c r="R323" s="1"/>
  <c r="G323"/>
  <c r="Q323" s="1"/>
  <c r="F323"/>
  <c r="E323"/>
  <c r="D323"/>
  <c r="N323" s="1"/>
  <c r="C323"/>
  <c r="M323" s="1"/>
  <c r="X323" s="1"/>
  <c r="J322"/>
  <c r="T322" s="1"/>
  <c r="I322"/>
  <c r="S322" s="1"/>
  <c r="H322"/>
  <c r="R322" s="1"/>
  <c r="G322"/>
  <c r="Q322" s="1"/>
  <c r="F322"/>
  <c r="P322" s="1"/>
  <c r="E322"/>
  <c r="O322" s="1"/>
  <c r="D322"/>
  <c r="N322" s="1"/>
  <c r="C322"/>
  <c r="M322" s="1"/>
  <c r="T321"/>
  <c r="P321"/>
  <c r="J321"/>
  <c r="I321"/>
  <c r="S321" s="1"/>
  <c r="H321"/>
  <c r="R321" s="1"/>
  <c r="G321"/>
  <c r="Q321" s="1"/>
  <c r="F321"/>
  <c r="E321"/>
  <c r="O321" s="1"/>
  <c r="D321"/>
  <c r="N321" s="1"/>
  <c r="C321"/>
  <c r="M321" s="1"/>
  <c r="X321" s="1"/>
  <c r="J320"/>
  <c r="T320" s="1"/>
  <c r="I320"/>
  <c r="S320" s="1"/>
  <c r="H320"/>
  <c r="R320" s="1"/>
  <c r="G320"/>
  <c r="Q320" s="1"/>
  <c r="F320"/>
  <c r="P320" s="1"/>
  <c r="E320"/>
  <c r="O320" s="1"/>
  <c r="Z320" s="1"/>
  <c r="D320"/>
  <c r="N320" s="1"/>
  <c r="C320"/>
  <c r="M320" s="1"/>
  <c r="X320" s="1"/>
  <c r="P319"/>
  <c r="N319"/>
  <c r="J319"/>
  <c r="T319" s="1"/>
  <c r="I319"/>
  <c r="S319" s="1"/>
  <c r="H319"/>
  <c r="R319" s="1"/>
  <c r="G319"/>
  <c r="Q319" s="1"/>
  <c r="F319"/>
  <c r="E319"/>
  <c r="O319" s="1"/>
  <c r="Z319" s="1"/>
  <c r="D319"/>
  <c r="C319"/>
  <c r="M319" s="1"/>
  <c r="X319" s="1"/>
  <c r="J318"/>
  <c r="T318" s="1"/>
  <c r="I318"/>
  <c r="S318" s="1"/>
  <c r="H318"/>
  <c r="R318" s="1"/>
  <c r="G318"/>
  <c r="Q318" s="1"/>
  <c r="F318"/>
  <c r="P318" s="1"/>
  <c r="E318"/>
  <c r="O318" s="1"/>
  <c r="Z318" s="1"/>
  <c r="D318"/>
  <c r="N318" s="1"/>
  <c r="C318"/>
  <c r="M318" s="1"/>
  <c r="X318" s="1"/>
  <c r="S317"/>
  <c r="O317"/>
  <c r="J317"/>
  <c r="T317" s="1"/>
  <c r="I317"/>
  <c r="H317"/>
  <c r="R317" s="1"/>
  <c r="G317"/>
  <c r="Q317" s="1"/>
  <c r="F317"/>
  <c r="P317" s="1"/>
  <c r="E317"/>
  <c r="D317"/>
  <c r="N317" s="1"/>
  <c r="C317"/>
  <c r="M317" s="1"/>
  <c r="X317" s="1"/>
  <c r="J316"/>
  <c r="T316" s="1"/>
  <c r="I316"/>
  <c r="S316" s="1"/>
  <c r="H316"/>
  <c r="R316" s="1"/>
  <c r="G316"/>
  <c r="Q316" s="1"/>
  <c r="F316"/>
  <c r="P316" s="1"/>
  <c r="E316"/>
  <c r="O316" s="1"/>
  <c r="Z316" s="1"/>
  <c r="D316"/>
  <c r="N316" s="1"/>
  <c r="C316"/>
  <c r="M316" s="1"/>
  <c r="X316" s="1"/>
  <c r="J315"/>
  <c r="T315" s="1"/>
  <c r="I315"/>
  <c r="S315" s="1"/>
  <c r="H315"/>
  <c r="R315" s="1"/>
  <c r="G315"/>
  <c r="Q315" s="1"/>
  <c r="F315"/>
  <c r="P315" s="1"/>
  <c r="E315"/>
  <c r="O315" s="1"/>
  <c r="Z315" s="1"/>
  <c r="D315"/>
  <c r="N315" s="1"/>
  <c r="C315"/>
  <c r="M315" s="1"/>
  <c r="X315" s="1"/>
  <c r="J314"/>
  <c r="T314" s="1"/>
  <c r="I314"/>
  <c r="S314" s="1"/>
  <c r="H314"/>
  <c r="R314" s="1"/>
  <c r="G314"/>
  <c r="Q314" s="1"/>
  <c r="F314"/>
  <c r="P314" s="1"/>
  <c r="E314"/>
  <c r="O314" s="1"/>
  <c r="Z314" s="1"/>
  <c r="D314"/>
  <c r="N314" s="1"/>
  <c r="C314"/>
  <c r="M314" s="1"/>
  <c r="J313"/>
  <c r="T313" s="1"/>
  <c r="I313"/>
  <c r="S313" s="1"/>
  <c r="H313"/>
  <c r="R313" s="1"/>
  <c r="G313"/>
  <c r="Q313" s="1"/>
  <c r="F313"/>
  <c r="P313" s="1"/>
  <c r="E313"/>
  <c r="O313" s="1"/>
  <c r="Z313" s="1"/>
  <c r="D313"/>
  <c r="N313" s="1"/>
  <c r="C313"/>
  <c r="M313" s="1"/>
  <c r="X313" s="1"/>
  <c r="N312"/>
  <c r="J312"/>
  <c r="T312" s="1"/>
  <c r="I312"/>
  <c r="S312" s="1"/>
  <c r="H312"/>
  <c r="R312" s="1"/>
  <c r="G312"/>
  <c r="Q312" s="1"/>
  <c r="F312"/>
  <c r="P312" s="1"/>
  <c r="E312"/>
  <c r="O312" s="1"/>
  <c r="Z312" s="1"/>
  <c r="D312"/>
  <c r="C312"/>
  <c r="M312" s="1"/>
  <c r="X312" s="1"/>
  <c r="R311"/>
  <c r="J311"/>
  <c r="T311" s="1"/>
  <c r="I311"/>
  <c r="S311" s="1"/>
  <c r="H311"/>
  <c r="G311"/>
  <c r="Q311" s="1"/>
  <c r="F311"/>
  <c r="P311" s="1"/>
  <c r="E311"/>
  <c r="O311" s="1"/>
  <c r="Z311" s="1"/>
  <c r="D311"/>
  <c r="N311" s="1"/>
  <c r="C311"/>
  <c r="M311" s="1"/>
  <c r="X311" s="1"/>
  <c r="J310"/>
  <c r="T310" s="1"/>
  <c r="I310"/>
  <c r="S310" s="1"/>
  <c r="H310"/>
  <c r="R310" s="1"/>
  <c r="G310"/>
  <c r="Q310" s="1"/>
  <c r="F310"/>
  <c r="P310" s="1"/>
  <c r="E310"/>
  <c r="O310" s="1"/>
  <c r="D310"/>
  <c r="N310" s="1"/>
  <c r="C310"/>
  <c r="M310" s="1"/>
  <c r="X310" s="1"/>
  <c r="R309"/>
  <c r="J309"/>
  <c r="T309" s="1"/>
  <c r="I309"/>
  <c r="S309" s="1"/>
  <c r="H309"/>
  <c r="G309"/>
  <c r="Q309" s="1"/>
  <c r="F309"/>
  <c r="P309" s="1"/>
  <c r="E309"/>
  <c r="O309" s="1"/>
  <c r="Z309" s="1"/>
  <c r="D309"/>
  <c r="N309" s="1"/>
  <c r="C309"/>
  <c r="M309" s="1"/>
  <c r="X309" s="1"/>
  <c r="N308"/>
  <c r="J308"/>
  <c r="T308" s="1"/>
  <c r="I308"/>
  <c r="S308" s="1"/>
  <c r="H308"/>
  <c r="R308" s="1"/>
  <c r="G308"/>
  <c r="Q308" s="1"/>
  <c r="F308"/>
  <c r="P308" s="1"/>
  <c r="E308"/>
  <c r="O308" s="1"/>
  <c r="Z308" s="1"/>
  <c r="D308"/>
  <c r="C308"/>
  <c r="M308" s="1"/>
  <c r="X308" s="1"/>
  <c r="J307"/>
  <c r="T307" s="1"/>
  <c r="I307"/>
  <c r="S307" s="1"/>
  <c r="H307"/>
  <c r="R307" s="1"/>
  <c r="G307"/>
  <c r="Q307" s="1"/>
  <c r="F307"/>
  <c r="P307" s="1"/>
  <c r="E307"/>
  <c r="O307" s="1"/>
  <c r="Z307" s="1"/>
  <c r="D307"/>
  <c r="N307" s="1"/>
  <c r="C307"/>
  <c r="M307" s="1"/>
  <c r="X307" s="1"/>
  <c r="J306"/>
  <c r="T306" s="1"/>
  <c r="I306"/>
  <c r="S306" s="1"/>
  <c r="H306"/>
  <c r="R306" s="1"/>
  <c r="G306"/>
  <c r="Q306" s="1"/>
  <c r="F306"/>
  <c r="P306" s="1"/>
  <c r="E306"/>
  <c r="O306" s="1"/>
  <c r="Z306" s="1"/>
  <c r="D306"/>
  <c r="N306" s="1"/>
  <c r="C306"/>
  <c r="M306" s="1"/>
  <c r="X306" s="1"/>
  <c r="S305"/>
  <c r="J305"/>
  <c r="T305" s="1"/>
  <c r="I305"/>
  <c r="H305"/>
  <c r="R305" s="1"/>
  <c r="G305"/>
  <c r="Q305" s="1"/>
  <c r="F305"/>
  <c r="P305" s="1"/>
  <c r="E305"/>
  <c r="O305" s="1"/>
  <c r="Z305" s="1"/>
  <c r="D305"/>
  <c r="N305" s="1"/>
  <c r="C305"/>
  <c r="M305" s="1"/>
  <c r="X305" s="1"/>
  <c r="N304"/>
  <c r="J304"/>
  <c r="T304" s="1"/>
  <c r="I304"/>
  <c r="S304" s="1"/>
  <c r="H304"/>
  <c r="R304" s="1"/>
  <c r="G304"/>
  <c r="Q304" s="1"/>
  <c r="F304"/>
  <c r="P304" s="1"/>
  <c r="E304"/>
  <c r="O304" s="1"/>
  <c r="Z304" s="1"/>
  <c r="D304"/>
  <c r="C304"/>
  <c r="M304" s="1"/>
  <c r="X304" s="1"/>
  <c r="J303"/>
  <c r="T303" s="1"/>
  <c r="I303"/>
  <c r="S303" s="1"/>
  <c r="H303"/>
  <c r="R303" s="1"/>
  <c r="G303"/>
  <c r="Q303" s="1"/>
  <c r="F303"/>
  <c r="P303" s="1"/>
  <c r="E303"/>
  <c r="O303" s="1"/>
  <c r="Z303" s="1"/>
  <c r="D303"/>
  <c r="N303" s="1"/>
  <c r="C303"/>
  <c r="M303" s="1"/>
  <c r="X303" s="1"/>
  <c r="I302"/>
  <c r="S302" s="1"/>
  <c r="H302"/>
  <c r="R302" s="1"/>
  <c r="G302"/>
  <c r="Q302" s="1"/>
  <c r="F302"/>
  <c r="P302" s="1"/>
  <c r="E302"/>
  <c r="O302" s="1"/>
  <c r="Z302" s="1"/>
  <c r="D302"/>
  <c r="N302" s="1"/>
  <c r="C302"/>
  <c r="M302" s="1"/>
  <c r="X302" s="1"/>
  <c r="N301"/>
  <c r="I301"/>
  <c r="S301" s="1"/>
  <c r="H301"/>
  <c r="R301" s="1"/>
  <c r="G301"/>
  <c r="Q301" s="1"/>
  <c r="F301"/>
  <c r="P301" s="1"/>
  <c r="E301"/>
  <c r="O301" s="1"/>
  <c r="Z301" s="1"/>
  <c r="D301"/>
  <c r="C301"/>
  <c r="M301" s="1"/>
  <c r="X301" s="1"/>
  <c r="I300"/>
  <c r="S300" s="1"/>
  <c r="H300"/>
  <c r="R300" s="1"/>
  <c r="G300"/>
  <c r="Q300" s="1"/>
  <c r="F300"/>
  <c r="P300" s="1"/>
  <c r="E300"/>
  <c r="O300" s="1"/>
  <c r="D300"/>
  <c r="N300" s="1"/>
  <c r="C300"/>
  <c r="M300" s="1"/>
  <c r="X300" s="1"/>
  <c r="M299"/>
  <c r="X299" s="1"/>
  <c r="I299"/>
  <c r="S299" s="1"/>
  <c r="H299"/>
  <c r="R299" s="1"/>
  <c r="G299"/>
  <c r="Q299" s="1"/>
  <c r="F299"/>
  <c r="P299" s="1"/>
  <c r="E299"/>
  <c r="O299" s="1"/>
  <c r="Z299" s="1"/>
  <c r="D299"/>
  <c r="N299" s="1"/>
  <c r="C299"/>
  <c r="S298"/>
  <c r="O298"/>
  <c r="Z298" s="1"/>
  <c r="I298"/>
  <c r="H298"/>
  <c r="R298" s="1"/>
  <c r="G298"/>
  <c r="Q298" s="1"/>
  <c r="F298"/>
  <c r="P298" s="1"/>
  <c r="E298"/>
  <c r="D298"/>
  <c r="N298" s="1"/>
  <c r="C298"/>
  <c r="M298" s="1"/>
  <c r="X298" s="1"/>
  <c r="I297"/>
  <c r="S297" s="1"/>
  <c r="H297"/>
  <c r="R297" s="1"/>
  <c r="G297"/>
  <c r="Q297" s="1"/>
  <c r="F297"/>
  <c r="P297" s="1"/>
  <c r="E297"/>
  <c r="O297" s="1"/>
  <c r="Z297" s="1"/>
  <c r="D297"/>
  <c r="N297" s="1"/>
  <c r="C297"/>
  <c r="M297" s="1"/>
  <c r="X297" s="1"/>
  <c r="I296"/>
  <c r="S296" s="1"/>
  <c r="H296"/>
  <c r="R296" s="1"/>
  <c r="G296"/>
  <c r="Q296" s="1"/>
  <c r="F296"/>
  <c r="P296" s="1"/>
  <c r="E296"/>
  <c r="O296" s="1"/>
  <c r="D296"/>
  <c r="N296" s="1"/>
  <c r="C296"/>
  <c r="M296" s="1"/>
  <c r="X296" s="1"/>
  <c r="I295"/>
  <c r="S295" s="1"/>
  <c r="H295"/>
  <c r="R295" s="1"/>
  <c r="G295"/>
  <c r="Q295" s="1"/>
  <c r="F295"/>
  <c r="P295" s="1"/>
  <c r="E295"/>
  <c r="O295" s="1"/>
  <c r="Z295" s="1"/>
  <c r="D295"/>
  <c r="N295" s="1"/>
  <c r="C295"/>
  <c r="M295" s="1"/>
  <c r="X295" s="1"/>
  <c r="I294"/>
  <c r="S294" s="1"/>
  <c r="H294"/>
  <c r="R294" s="1"/>
  <c r="G294"/>
  <c r="Q294" s="1"/>
  <c r="F294"/>
  <c r="P294" s="1"/>
  <c r="E294"/>
  <c r="O294" s="1"/>
  <c r="Z294" s="1"/>
  <c r="D294"/>
  <c r="N294" s="1"/>
  <c r="C294"/>
  <c r="M294" s="1"/>
  <c r="X294" s="1"/>
  <c r="M293"/>
  <c r="X293" s="1"/>
  <c r="I293"/>
  <c r="S293" s="1"/>
  <c r="H293"/>
  <c r="R293" s="1"/>
  <c r="G293"/>
  <c r="Q293" s="1"/>
  <c r="F293"/>
  <c r="P293" s="1"/>
  <c r="E293"/>
  <c r="O293" s="1"/>
  <c r="Z293" s="1"/>
  <c r="D293"/>
  <c r="N293" s="1"/>
  <c r="C293"/>
  <c r="Q292"/>
  <c r="I292"/>
  <c r="S292" s="1"/>
  <c r="H292"/>
  <c r="R292" s="1"/>
  <c r="G292"/>
  <c r="F292"/>
  <c r="P292" s="1"/>
  <c r="E292"/>
  <c r="O292" s="1"/>
  <c r="Z292" s="1"/>
  <c r="D292"/>
  <c r="N292" s="1"/>
  <c r="C292"/>
  <c r="M292" s="1"/>
  <c r="X292" s="1"/>
  <c r="I291"/>
  <c r="S291" s="1"/>
  <c r="H291"/>
  <c r="R291" s="1"/>
  <c r="G291"/>
  <c r="Q291" s="1"/>
  <c r="F291"/>
  <c r="P291" s="1"/>
  <c r="E291"/>
  <c r="O291" s="1"/>
  <c r="Z291" s="1"/>
  <c r="D291"/>
  <c r="N291" s="1"/>
  <c r="C291"/>
  <c r="M291" s="1"/>
  <c r="X291" s="1"/>
  <c r="O290"/>
  <c r="N290"/>
  <c r="I290"/>
  <c r="S290" s="1"/>
  <c r="H290"/>
  <c r="R290" s="1"/>
  <c r="G290"/>
  <c r="Q290" s="1"/>
  <c r="F290"/>
  <c r="P290" s="1"/>
  <c r="E290"/>
  <c r="D290"/>
  <c r="C290"/>
  <c r="M290" s="1"/>
  <c r="X290" s="1"/>
  <c r="S289"/>
  <c r="I289"/>
  <c r="H289"/>
  <c r="R289" s="1"/>
  <c r="G289"/>
  <c r="Q289" s="1"/>
  <c r="F289"/>
  <c r="P289" s="1"/>
  <c r="E289"/>
  <c r="O289" s="1"/>
  <c r="D289"/>
  <c r="N289" s="1"/>
  <c r="C289"/>
  <c r="M289" s="1"/>
  <c r="X289" s="1"/>
  <c r="I288"/>
  <c r="S288" s="1"/>
  <c r="H288"/>
  <c r="R288" s="1"/>
  <c r="G288"/>
  <c r="Q288" s="1"/>
  <c r="F288"/>
  <c r="P288" s="1"/>
  <c r="E288"/>
  <c r="O288" s="1"/>
  <c r="Z288" s="1"/>
  <c r="D288"/>
  <c r="N288" s="1"/>
  <c r="C288"/>
  <c r="M288" s="1"/>
  <c r="X288" s="1"/>
  <c r="M287"/>
  <c r="X287" s="1"/>
  <c r="I287"/>
  <c r="S287" s="1"/>
  <c r="H287"/>
  <c r="R287" s="1"/>
  <c r="G287"/>
  <c r="Q287" s="1"/>
  <c r="F287"/>
  <c r="P287" s="1"/>
  <c r="E287"/>
  <c r="O287" s="1"/>
  <c r="Z287" s="1"/>
  <c r="D287"/>
  <c r="N287" s="1"/>
  <c r="C287"/>
  <c r="I286"/>
  <c r="S286" s="1"/>
  <c r="H286"/>
  <c r="R286" s="1"/>
  <c r="G286"/>
  <c r="Q286" s="1"/>
  <c r="F286"/>
  <c r="P286" s="1"/>
  <c r="E286"/>
  <c r="O286" s="1"/>
  <c r="Z286" s="1"/>
  <c r="D286"/>
  <c r="N286" s="1"/>
  <c r="C286"/>
  <c r="M286" s="1"/>
  <c r="M285"/>
  <c r="X285" s="1"/>
  <c r="I285"/>
  <c r="S285" s="1"/>
  <c r="H285"/>
  <c r="R285" s="1"/>
  <c r="G285"/>
  <c r="Q285" s="1"/>
  <c r="F285"/>
  <c r="P285" s="1"/>
  <c r="E285"/>
  <c r="O285" s="1"/>
  <c r="D285"/>
  <c r="N285" s="1"/>
  <c r="C285"/>
  <c r="R284"/>
  <c r="O284"/>
  <c r="I284"/>
  <c r="S284" s="1"/>
  <c r="H284"/>
  <c r="G284"/>
  <c r="Q284" s="1"/>
  <c r="F284"/>
  <c r="P284" s="1"/>
  <c r="E284"/>
  <c r="D284"/>
  <c r="N284" s="1"/>
  <c r="C284"/>
  <c r="M284" s="1"/>
  <c r="X284" s="1"/>
  <c r="S283"/>
  <c r="I283"/>
  <c r="H283"/>
  <c r="R283" s="1"/>
  <c r="G283"/>
  <c r="Q283" s="1"/>
  <c r="F283"/>
  <c r="P283" s="1"/>
  <c r="E283"/>
  <c r="O283" s="1"/>
  <c r="Z283" s="1"/>
  <c r="D283"/>
  <c r="N283" s="1"/>
  <c r="C283"/>
  <c r="M283" s="1"/>
  <c r="X283" s="1"/>
  <c r="I282"/>
  <c r="S282" s="1"/>
  <c r="H282"/>
  <c r="R282" s="1"/>
  <c r="G282"/>
  <c r="Q282" s="1"/>
  <c r="F282"/>
  <c r="P282" s="1"/>
  <c r="E282"/>
  <c r="O282" s="1"/>
  <c r="Z282" s="1"/>
  <c r="D282"/>
  <c r="N282" s="1"/>
  <c r="C282"/>
  <c r="M282" s="1"/>
  <c r="X282" s="1"/>
  <c r="O281"/>
  <c r="Z281" s="1"/>
  <c r="M281"/>
  <c r="X281" s="1"/>
  <c r="I281"/>
  <c r="S281" s="1"/>
  <c r="H281"/>
  <c r="R281" s="1"/>
  <c r="G281"/>
  <c r="Q281" s="1"/>
  <c r="F281"/>
  <c r="P281" s="1"/>
  <c r="E281"/>
  <c r="D281"/>
  <c r="N281" s="1"/>
  <c r="C281"/>
  <c r="S280"/>
  <c r="O280"/>
  <c r="Z280" s="1"/>
  <c r="I280"/>
  <c r="H280"/>
  <c r="R280" s="1"/>
  <c r="G280"/>
  <c r="Q280" s="1"/>
  <c r="F280"/>
  <c r="P280" s="1"/>
  <c r="E280"/>
  <c r="D280"/>
  <c r="N280" s="1"/>
  <c r="C280"/>
  <c r="M280" s="1"/>
  <c r="X280" s="1"/>
  <c r="O279"/>
  <c r="Z279" s="1"/>
  <c r="M279"/>
  <c r="X279" s="1"/>
  <c r="I279"/>
  <c r="S279" s="1"/>
  <c r="H279"/>
  <c r="R279" s="1"/>
  <c r="G279"/>
  <c r="Q279" s="1"/>
  <c r="F279"/>
  <c r="P279" s="1"/>
  <c r="E279"/>
  <c r="D279"/>
  <c r="N279" s="1"/>
  <c r="C279"/>
  <c r="I278"/>
  <c r="S278" s="1"/>
  <c r="H278"/>
  <c r="R278" s="1"/>
  <c r="G278"/>
  <c r="Q278" s="1"/>
  <c r="F278"/>
  <c r="P278" s="1"/>
  <c r="E278"/>
  <c r="O278" s="1"/>
  <c r="D278"/>
  <c r="N278" s="1"/>
  <c r="C278"/>
  <c r="M278" s="1"/>
  <c r="X278" s="1"/>
  <c r="M277"/>
  <c r="X277" s="1"/>
  <c r="I277"/>
  <c r="S277" s="1"/>
  <c r="H277"/>
  <c r="R277" s="1"/>
  <c r="G277"/>
  <c r="Q277" s="1"/>
  <c r="F277"/>
  <c r="P277" s="1"/>
  <c r="E277"/>
  <c r="O277" s="1"/>
  <c r="Z277" s="1"/>
  <c r="D277"/>
  <c r="N277" s="1"/>
  <c r="C277"/>
  <c r="Q276"/>
  <c r="I276"/>
  <c r="S276" s="1"/>
  <c r="H276"/>
  <c r="R276" s="1"/>
  <c r="G276"/>
  <c r="F276"/>
  <c r="P276" s="1"/>
  <c r="E276"/>
  <c r="O276" s="1"/>
  <c r="Z276" s="1"/>
  <c r="D276"/>
  <c r="N276" s="1"/>
  <c r="C276"/>
  <c r="M276" s="1"/>
  <c r="X276" s="1"/>
  <c r="I275"/>
  <c r="S275" s="1"/>
  <c r="H275"/>
  <c r="R275" s="1"/>
  <c r="G275"/>
  <c r="Q275" s="1"/>
  <c r="F275"/>
  <c r="P275" s="1"/>
  <c r="E275"/>
  <c r="O275" s="1"/>
  <c r="Z275" s="1"/>
  <c r="D275"/>
  <c r="N275" s="1"/>
  <c r="C275"/>
  <c r="M275" s="1"/>
  <c r="X275" s="1"/>
  <c r="R274"/>
  <c r="I274"/>
  <c r="S274" s="1"/>
  <c r="H274"/>
  <c r="G274"/>
  <c r="Q274" s="1"/>
  <c r="F274"/>
  <c r="P274" s="1"/>
  <c r="E274"/>
  <c r="O274" s="1"/>
  <c r="Z274" s="1"/>
  <c r="D274"/>
  <c r="N274" s="1"/>
  <c r="C274"/>
  <c r="M274" s="1"/>
  <c r="X274" s="1"/>
  <c r="I273"/>
  <c r="S273" s="1"/>
  <c r="H273"/>
  <c r="R273" s="1"/>
  <c r="G273"/>
  <c r="Q273" s="1"/>
  <c r="F273"/>
  <c r="P273" s="1"/>
  <c r="E273"/>
  <c r="O273" s="1"/>
  <c r="D273"/>
  <c r="N273" s="1"/>
  <c r="C273"/>
  <c r="M273" s="1"/>
  <c r="X273" s="1"/>
  <c r="I272"/>
  <c r="S272" s="1"/>
  <c r="H272"/>
  <c r="R272" s="1"/>
  <c r="G272"/>
  <c r="Q272" s="1"/>
  <c r="F272"/>
  <c r="P272" s="1"/>
  <c r="E272"/>
  <c r="O272" s="1"/>
  <c r="Z272" s="1"/>
  <c r="D272"/>
  <c r="N272" s="1"/>
  <c r="C272"/>
  <c r="M272" s="1"/>
  <c r="X272" s="1"/>
  <c r="I271"/>
  <c r="S271" s="1"/>
  <c r="H271"/>
  <c r="R271" s="1"/>
  <c r="G271"/>
  <c r="Q271" s="1"/>
  <c r="F271"/>
  <c r="P271" s="1"/>
  <c r="E271"/>
  <c r="O271" s="1"/>
  <c r="Z271" s="1"/>
  <c r="D271"/>
  <c r="N271" s="1"/>
  <c r="C271"/>
  <c r="M271" s="1"/>
  <c r="X271" s="1"/>
  <c r="I270"/>
  <c r="S270" s="1"/>
  <c r="H270"/>
  <c r="R270" s="1"/>
  <c r="G270"/>
  <c r="Q270" s="1"/>
  <c r="F270"/>
  <c r="P270" s="1"/>
  <c r="E270"/>
  <c r="O270" s="1"/>
  <c r="Z270" s="1"/>
  <c r="D270"/>
  <c r="N270" s="1"/>
  <c r="C270"/>
  <c r="M270" s="1"/>
  <c r="X270" s="1"/>
  <c r="I269"/>
  <c r="S269" s="1"/>
  <c r="H269"/>
  <c r="R269" s="1"/>
  <c r="G269"/>
  <c r="Q269" s="1"/>
  <c r="F269"/>
  <c r="P269" s="1"/>
  <c r="E269"/>
  <c r="O269" s="1"/>
  <c r="D269"/>
  <c r="N269" s="1"/>
  <c r="C269"/>
  <c r="M269" s="1"/>
  <c r="X269" s="1"/>
  <c r="I268"/>
  <c r="S268" s="1"/>
  <c r="H268"/>
  <c r="R268" s="1"/>
  <c r="G268"/>
  <c r="Q268" s="1"/>
  <c r="F268"/>
  <c r="P268" s="1"/>
  <c r="E268"/>
  <c r="O268" s="1"/>
  <c r="D268"/>
  <c r="N268" s="1"/>
  <c r="C268"/>
  <c r="M268" s="1"/>
  <c r="X268" s="1"/>
  <c r="I267"/>
  <c r="S267" s="1"/>
  <c r="H267"/>
  <c r="R267" s="1"/>
  <c r="G267"/>
  <c r="Q267" s="1"/>
  <c r="F267"/>
  <c r="P267" s="1"/>
  <c r="E267"/>
  <c r="O267" s="1"/>
  <c r="Z267" s="1"/>
  <c r="D267"/>
  <c r="N267" s="1"/>
  <c r="C267"/>
  <c r="M267" s="1"/>
  <c r="X267" s="1"/>
  <c r="R266"/>
  <c r="N266"/>
  <c r="I266"/>
  <c r="S266" s="1"/>
  <c r="H266"/>
  <c r="G266"/>
  <c r="Q266" s="1"/>
  <c r="F266"/>
  <c r="P266" s="1"/>
  <c r="E266"/>
  <c r="O266" s="1"/>
  <c r="Z266" s="1"/>
  <c r="D266"/>
  <c r="C266"/>
  <c r="M266" s="1"/>
  <c r="X266" s="1"/>
  <c r="Q265"/>
  <c r="I265"/>
  <c r="S265" s="1"/>
  <c r="H265"/>
  <c r="R265" s="1"/>
  <c r="G265"/>
  <c r="F265"/>
  <c r="P265" s="1"/>
  <c r="E265"/>
  <c r="O265" s="1"/>
  <c r="Z265" s="1"/>
  <c r="D265"/>
  <c r="N265" s="1"/>
  <c r="C265"/>
  <c r="M265" s="1"/>
  <c r="X265" s="1"/>
  <c r="O264"/>
  <c r="Z264" s="1"/>
  <c r="I264"/>
  <c r="S264" s="1"/>
  <c r="H264"/>
  <c r="R264" s="1"/>
  <c r="G264"/>
  <c r="Q264" s="1"/>
  <c r="F264"/>
  <c r="P264" s="1"/>
  <c r="E264"/>
  <c r="D264"/>
  <c r="N264" s="1"/>
  <c r="C264"/>
  <c r="M264" s="1"/>
  <c r="X264" s="1"/>
  <c r="M263"/>
  <c r="X263" s="1"/>
  <c r="I263"/>
  <c r="S263" s="1"/>
  <c r="H263"/>
  <c r="R263" s="1"/>
  <c r="G263"/>
  <c r="Q263" s="1"/>
  <c r="F263"/>
  <c r="P263" s="1"/>
  <c r="E263"/>
  <c r="O263" s="1"/>
  <c r="Z263" s="1"/>
  <c r="D263"/>
  <c r="N263" s="1"/>
  <c r="C263"/>
  <c r="S262"/>
  <c r="O262"/>
  <c r="I262"/>
  <c r="H262"/>
  <c r="R262" s="1"/>
  <c r="G262"/>
  <c r="Q262" s="1"/>
  <c r="F262"/>
  <c r="P262" s="1"/>
  <c r="E262"/>
  <c r="D262"/>
  <c r="N262" s="1"/>
  <c r="C262"/>
  <c r="M262" s="1"/>
  <c r="X262" s="1"/>
  <c r="I261"/>
  <c r="S261" s="1"/>
  <c r="H261"/>
  <c r="R261" s="1"/>
  <c r="G261"/>
  <c r="Q261" s="1"/>
  <c r="F261"/>
  <c r="P261" s="1"/>
  <c r="E261"/>
  <c r="O261" s="1"/>
  <c r="Z261" s="1"/>
  <c r="D261"/>
  <c r="N261" s="1"/>
  <c r="C261"/>
  <c r="M261" s="1"/>
  <c r="X261" s="1"/>
  <c r="I260"/>
  <c r="S260" s="1"/>
  <c r="H260"/>
  <c r="R260" s="1"/>
  <c r="G260"/>
  <c r="Q260" s="1"/>
  <c r="F260"/>
  <c r="P260" s="1"/>
  <c r="E260"/>
  <c r="O260" s="1"/>
  <c r="Z260" s="1"/>
  <c r="D260"/>
  <c r="N260" s="1"/>
  <c r="C260"/>
  <c r="M260" s="1"/>
  <c r="X260" s="1"/>
  <c r="I259"/>
  <c r="S259" s="1"/>
  <c r="H259"/>
  <c r="R259" s="1"/>
  <c r="G259"/>
  <c r="Q259" s="1"/>
  <c r="F259"/>
  <c r="P259" s="1"/>
  <c r="E259"/>
  <c r="O259" s="1"/>
  <c r="Z259" s="1"/>
  <c r="D259"/>
  <c r="N259" s="1"/>
  <c r="C259"/>
  <c r="M259" s="1"/>
  <c r="X259" s="1"/>
  <c r="I258"/>
  <c r="S258" s="1"/>
  <c r="H258"/>
  <c r="R258" s="1"/>
  <c r="G258"/>
  <c r="Q258" s="1"/>
  <c r="F258"/>
  <c r="P258" s="1"/>
  <c r="E258"/>
  <c r="O258" s="1"/>
  <c r="D258"/>
  <c r="N258" s="1"/>
  <c r="C258"/>
  <c r="M258" s="1"/>
  <c r="X258" s="1"/>
  <c r="M257"/>
  <c r="X257" s="1"/>
  <c r="I257"/>
  <c r="S257" s="1"/>
  <c r="H257"/>
  <c r="R257" s="1"/>
  <c r="G257"/>
  <c r="Q257" s="1"/>
  <c r="F257"/>
  <c r="P257" s="1"/>
  <c r="E257"/>
  <c r="O257" s="1"/>
  <c r="D257"/>
  <c r="N257" s="1"/>
  <c r="C257"/>
  <c r="S256"/>
  <c r="O256"/>
  <c r="Z256" s="1"/>
  <c r="M256"/>
  <c r="X256" s="1"/>
  <c r="I256"/>
  <c r="H256"/>
  <c r="R256" s="1"/>
  <c r="G256"/>
  <c r="Q256" s="1"/>
  <c r="F256"/>
  <c r="P256" s="1"/>
  <c r="E256"/>
  <c r="D256"/>
  <c r="N256" s="1"/>
  <c r="C256"/>
  <c r="M255"/>
  <c r="X255" s="1"/>
  <c r="I255"/>
  <c r="S255" s="1"/>
  <c r="H255"/>
  <c r="R255" s="1"/>
  <c r="G255"/>
  <c r="Q255" s="1"/>
  <c r="F255"/>
  <c r="P255" s="1"/>
  <c r="E255"/>
  <c r="O255" s="1"/>
  <c r="Z255" s="1"/>
  <c r="D255"/>
  <c r="N255" s="1"/>
  <c r="C255"/>
  <c r="S254"/>
  <c r="I254"/>
  <c r="H254"/>
  <c r="R254" s="1"/>
  <c r="G254"/>
  <c r="Q254" s="1"/>
  <c r="F254"/>
  <c r="P254" s="1"/>
  <c r="E254"/>
  <c r="O254" s="1"/>
  <c r="Z254" s="1"/>
  <c r="D254"/>
  <c r="N254" s="1"/>
  <c r="C254"/>
  <c r="M254" s="1"/>
  <c r="X254" s="1"/>
  <c r="I253"/>
  <c r="S253" s="1"/>
  <c r="H253"/>
  <c r="R253" s="1"/>
  <c r="G253"/>
  <c r="Q253" s="1"/>
  <c r="F253"/>
  <c r="P253" s="1"/>
  <c r="E253"/>
  <c r="O253" s="1"/>
  <c r="Z253" s="1"/>
  <c r="D253"/>
  <c r="N253" s="1"/>
  <c r="C253"/>
  <c r="M253" s="1"/>
  <c r="X253" s="1"/>
  <c r="Q252"/>
  <c r="I252"/>
  <c r="S252" s="1"/>
  <c r="H252"/>
  <c r="R252" s="1"/>
  <c r="G252"/>
  <c r="F252"/>
  <c r="P252" s="1"/>
  <c r="E252"/>
  <c r="O252" s="1"/>
  <c r="Z252" s="1"/>
  <c r="D252"/>
  <c r="N252" s="1"/>
  <c r="C252"/>
  <c r="M252" s="1"/>
  <c r="X252" s="1"/>
  <c r="I251"/>
  <c r="S251" s="1"/>
  <c r="H251"/>
  <c r="R251" s="1"/>
  <c r="G251"/>
  <c r="Q251" s="1"/>
  <c r="F251"/>
  <c r="P251" s="1"/>
  <c r="E251"/>
  <c r="O251" s="1"/>
  <c r="Z251" s="1"/>
  <c r="D251"/>
  <c r="N251" s="1"/>
  <c r="C251"/>
  <c r="M251" s="1"/>
  <c r="X251" s="1"/>
  <c r="M250"/>
  <c r="X250" s="1"/>
  <c r="I250"/>
  <c r="S250" s="1"/>
  <c r="H250"/>
  <c r="R250" s="1"/>
  <c r="G250"/>
  <c r="Q250" s="1"/>
  <c r="F250"/>
  <c r="P250" s="1"/>
  <c r="E250"/>
  <c r="O250" s="1"/>
  <c r="Z250" s="1"/>
  <c r="D250"/>
  <c r="N250" s="1"/>
  <c r="C250"/>
  <c r="M249"/>
  <c r="X249" s="1"/>
  <c r="I249"/>
  <c r="S249" s="1"/>
  <c r="H249"/>
  <c r="R249" s="1"/>
  <c r="G249"/>
  <c r="Q249" s="1"/>
  <c r="F249"/>
  <c r="P249" s="1"/>
  <c r="E249"/>
  <c r="O249" s="1"/>
  <c r="Z249" s="1"/>
  <c r="D249"/>
  <c r="N249" s="1"/>
  <c r="C249"/>
  <c r="R248"/>
  <c r="I248"/>
  <c r="S248" s="1"/>
  <c r="H248"/>
  <c r="G248"/>
  <c r="Q248" s="1"/>
  <c r="F248"/>
  <c r="P248" s="1"/>
  <c r="E248"/>
  <c r="O248" s="1"/>
  <c r="D248"/>
  <c r="N248" s="1"/>
  <c r="C248"/>
  <c r="M248" s="1"/>
  <c r="X248" s="1"/>
  <c r="I247"/>
  <c r="S247" s="1"/>
  <c r="H247"/>
  <c r="R247" s="1"/>
  <c r="G247"/>
  <c r="Q247" s="1"/>
  <c r="F247"/>
  <c r="P247" s="1"/>
  <c r="E247"/>
  <c r="O247" s="1"/>
  <c r="Z247" s="1"/>
  <c r="D247"/>
  <c r="N247" s="1"/>
  <c r="C247"/>
  <c r="M247" s="1"/>
  <c r="X247" s="1"/>
  <c r="I246"/>
  <c r="S246" s="1"/>
  <c r="H246"/>
  <c r="R246" s="1"/>
  <c r="G246"/>
  <c r="Q246" s="1"/>
  <c r="F246"/>
  <c r="P246" s="1"/>
  <c r="E246"/>
  <c r="O246" s="1"/>
  <c r="D246"/>
  <c r="N246" s="1"/>
  <c r="C246"/>
  <c r="M246" s="1"/>
  <c r="X246" s="1"/>
  <c r="I245"/>
  <c r="S245" s="1"/>
  <c r="H245"/>
  <c r="R245" s="1"/>
  <c r="G245"/>
  <c r="Q245" s="1"/>
  <c r="F245"/>
  <c r="P245" s="1"/>
  <c r="E245"/>
  <c r="O245" s="1"/>
  <c r="Z245" s="1"/>
  <c r="D245"/>
  <c r="N245" s="1"/>
  <c r="C245"/>
  <c r="M245" s="1"/>
  <c r="X245" s="1"/>
  <c r="I244"/>
  <c r="S244" s="1"/>
  <c r="H244"/>
  <c r="R244" s="1"/>
  <c r="G244"/>
  <c r="Q244" s="1"/>
  <c r="F244"/>
  <c r="P244" s="1"/>
  <c r="E244"/>
  <c r="O244" s="1"/>
  <c r="Z244" s="1"/>
  <c r="D244"/>
  <c r="N244" s="1"/>
  <c r="C244"/>
  <c r="M244" s="1"/>
  <c r="X244" s="1"/>
  <c r="I243"/>
  <c r="S243" s="1"/>
  <c r="H243"/>
  <c r="R243" s="1"/>
  <c r="G243"/>
  <c r="Q243" s="1"/>
  <c r="F243"/>
  <c r="P243" s="1"/>
  <c r="E243"/>
  <c r="O243" s="1"/>
  <c r="Z243" s="1"/>
  <c r="D243"/>
  <c r="N243" s="1"/>
  <c r="C243"/>
  <c r="M243" s="1"/>
  <c r="X243" s="1"/>
  <c r="H242"/>
  <c r="R242" s="1"/>
  <c r="G242"/>
  <c r="Q242" s="1"/>
  <c r="F242"/>
  <c r="P242" s="1"/>
  <c r="E242"/>
  <c r="O242" s="1"/>
  <c r="Z242" s="1"/>
  <c r="D242"/>
  <c r="N242" s="1"/>
  <c r="C242"/>
  <c r="M242" s="1"/>
  <c r="X242" s="1"/>
  <c r="H241"/>
  <c r="R241" s="1"/>
  <c r="G241"/>
  <c r="Q241" s="1"/>
  <c r="F241"/>
  <c r="P241" s="1"/>
  <c r="E241"/>
  <c r="O241" s="1"/>
  <c r="D241"/>
  <c r="N241" s="1"/>
  <c r="C241"/>
  <c r="M241" s="1"/>
  <c r="X241" s="1"/>
  <c r="R240"/>
  <c r="N240"/>
  <c r="M240"/>
  <c r="X240" s="1"/>
  <c r="H240"/>
  <c r="G240"/>
  <c r="Q240" s="1"/>
  <c r="F240"/>
  <c r="P240" s="1"/>
  <c r="E240"/>
  <c r="O240" s="1"/>
  <c r="Z240" s="1"/>
  <c r="D240"/>
  <c r="C240"/>
  <c r="Q239"/>
  <c r="M239"/>
  <c r="X239" s="1"/>
  <c r="H239"/>
  <c r="R239" s="1"/>
  <c r="G239"/>
  <c r="F239"/>
  <c r="P239" s="1"/>
  <c r="E239"/>
  <c r="O239" s="1"/>
  <c r="Z239" s="1"/>
  <c r="D239"/>
  <c r="N239" s="1"/>
  <c r="C239"/>
  <c r="Q238"/>
  <c r="P238"/>
  <c r="H238"/>
  <c r="R238" s="1"/>
  <c r="G238"/>
  <c r="F238"/>
  <c r="E238"/>
  <c r="O238" s="1"/>
  <c r="Z238" s="1"/>
  <c r="D238"/>
  <c r="N238" s="1"/>
  <c r="C238"/>
  <c r="M238" s="1"/>
  <c r="X238" s="1"/>
  <c r="Q237"/>
  <c r="M237"/>
  <c r="X237" s="1"/>
  <c r="H237"/>
  <c r="R237" s="1"/>
  <c r="G237"/>
  <c r="F237"/>
  <c r="P237" s="1"/>
  <c r="E237"/>
  <c r="O237" s="1"/>
  <c r="D237"/>
  <c r="N237" s="1"/>
  <c r="C237"/>
  <c r="N236"/>
  <c r="M236"/>
  <c r="X236" s="1"/>
  <c r="H236"/>
  <c r="R236" s="1"/>
  <c r="G236"/>
  <c r="Q236" s="1"/>
  <c r="F236"/>
  <c r="P236" s="1"/>
  <c r="E236"/>
  <c r="O236" s="1"/>
  <c r="D236"/>
  <c r="C236"/>
  <c r="Q235"/>
  <c r="N235"/>
  <c r="H235"/>
  <c r="R235" s="1"/>
  <c r="G235"/>
  <c r="F235"/>
  <c r="P235" s="1"/>
  <c r="E235"/>
  <c r="O235" s="1"/>
  <c r="Z235" s="1"/>
  <c r="D235"/>
  <c r="C235"/>
  <c r="M235" s="1"/>
  <c r="X235" s="1"/>
  <c r="Q234"/>
  <c r="M234"/>
  <c r="X234" s="1"/>
  <c r="H234"/>
  <c r="R234" s="1"/>
  <c r="G234"/>
  <c r="F234"/>
  <c r="P234" s="1"/>
  <c r="E234"/>
  <c r="O234" s="1"/>
  <c r="Z234" s="1"/>
  <c r="D234"/>
  <c r="N234" s="1"/>
  <c r="C234"/>
  <c r="N233"/>
  <c r="M233"/>
  <c r="X233" s="1"/>
  <c r="H233"/>
  <c r="R233" s="1"/>
  <c r="G233"/>
  <c r="Q233" s="1"/>
  <c r="F233"/>
  <c r="P233" s="1"/>
  <c r="E233"/>
  <c r="O233" s="1"/>
  <c r="Z233" s="1"/>
  <c r="D233"/>
  <c r="C233"/>
  <c r="P232"/>
  <c r="H232"/>
  <c r="R232" s="1"/>
  <c r="G232"/>
  <c r="Q232" s="1"/>
  <c r="F232"/>
  <c r="E232"/>
  <c r="O232" s="1"/>
  <c r="D232"/>
  <c r="N232" s="1"/>
  <c r="C232"/>
  <c r="M232" s="1"/>
  <c r="H231"/>
  <c r="R231" s="1"/>
  <c r="G231"/>
  <c r="Q231" s="1"/>
  <c r="F231"/>
  <c r="P231" s="1"/>
  <c r="E231"/>
  <c r="O231" s="1"/>
  <c r="Z231" s="1"/>
  <c r="D231"/>
  <c r="N231" s="1"/>
  <c r="C231"/>
  <c r="M231" s="1"/>
  <c r="X231" s="1"/>
  <c r="H230"/>
  <c r="R230" s="1"/>
  <c r="G230"/>
  <c r="Q230" s="1"/>
  <c r="F230"/>
  <c r="P230" s="1"/>
  <c r="E230"/>
  <c r="O230" s="1"/>
  <c r="D230"/>
  <c r="N230" s="1"/>
  <c r="C230"/>
  <c r="M230" s="1"/>
  <c r="X230" s="1"/>
  <c r="H229"/>
  <c r="R229" s="1"/>
  <c r="G229"/>
  <c r="Q229" s="1"/>
  <c r="F229"/>
  <c r="P229" s="1"/>
  <c r="E229"/>
  <c r="O229" s="1"/>
  <c r="Z229" s="1"/>
  <c r="D229"/>
  <c r="N229" s="1"/>
  <c r="C229"/>
  <c r="M229" s="1"/>
  <c r="X229" s="1"/>
  <c r="N228"/>
  <c r="H228"/>
  <c r="R228" s="1"/>
  <c r="G228"/>
  <c r="Q228" s="1"/>
  <c r="F228"/>
  <c r="P228" s="1"/>
  <c r="E228"/>
  <c r="O228" s="1"/>
  <c r="Z228" s="1"/>
  <c r="D228"/>
  <c r="C228"/>
  <c r="M228" s="1"/>
  <c r="X228" s="1"/>
  <c r="H227"/>
  <c r="R227" s="1"/>
  <c r="G227"/>
  <c r="Q227" s="1"/>
  <c r="F227"/>
  <c r="P227" s="1"/>
  <c r="E227"/>
  <c r="O227" s="1"/>
  <c r="Z227" s="1"/>
  <c r="D227"/>
  <c r="N227" s="1"/>
  <c r="C227"/>
  <c r="M227" s="1"/>
  <c r="X227" s="1"/>
  <c r="H226"/>
  <c r="R226" s="1"/>
  <c r="G226"/>
  <c r="Q226" s="1"/>
  <c r="F226"/>
  <c r="P226" s="1"/>
  <c r="E226"/>
  <c r="O226" s="1"/>
  <c r="D226"/>
  <c r="N226" s="1"/>
  <c r="C226"/>
  <c r="M226" s="1"/>
  <c r="X226" s="1"/>
  <c r="H225"/>
  <c r="R225" s="1"/>
  <c r="G225"/>
  <c r="Q225" s="1"/>
  <c r="F225"/>
  <c r="P225" s="1"/>
  <c r="E225"/>
  <c r="O225" s="1"/>
  <c r="D225"/>
  <c r="N225" s="1"/>
  <c r="C225"/>
  <c r="M225" s="1"/>
  <c r="X225" s="1"/>
  <c r="H224"/>
  <c r="R224" s="1"/>
  <c r="G224"/>
  <c r="Q224" s="1"/>
  <c r="F224"/>
  <c r="P224" s="1"/>
  <c r="E224"/>
  <c r="O224" s="1"/>
  <c r="Z224" s="1"/>
  <c r="D224"/>
  <c r="N224" s="1"/>
  <c r="C224"/>
  <c r="M224" s="1"/>
  <c r="X224" s="1"/>
  <c r="H223"/>
  <c r="R223" s="1"/>
  <c r="G223"/>
  <c r="Q223" s="1"/>
  <c r="F223"/>
  <c r="P223" s="1"/>
  <c r="E223"/>
  <c r="O223" s="1"/>
  <c r="Z223" s="1"/>
  <c r="D223"/>
  <c r="N223" s="1"/>
  <c r="C223"/>
  <c r="M223" s="1"/>
  <c r="X223" s="1"/>
  <c r="H222"/>
  <c r="R222" s="1"/>
  <c r="G222"/>
  <c r="Q222" s="1"/>
  <c r="F222"/>
  <c r="P222" s="1"/>
  <c r="E222"/>
  <c r="O222" s="1"/>
  <c r="Z222" s="1"/>
  <c r="D222"/>
  <c r="N222" s="1"/>
  <c r="C222"/>
  <c r="M222" s="1"/>
  <c r="X222" s="1"/>
  <c r="H221"/>
  <c r="R221" s="1"/>
  <c r="G221"/>
  <c r="Q221" s="1"/>
  <c r="F221"/>
  <c r="P221" s="1"/>
  <c r="E221"/>
  <c r="O221" s="1"/>
  <c r="Z221" s="1"/>
  <c r="D221"/>
  <c r="N221" s="1"/>
  <c r="C221"/>
  <c r="M221" s="1"/>
  <c r="X221" s="1"/>
  <c r="R220"/>
  <c r="H220"/>
  <c r="G220"/>
  <c r="Q220" s="1"/>
  <c r="F220"/>
  <c r="P220" s="1"/>
  <c r="E220"/>
  <c r="O220" s="1"/>
  <c r="Z220" s="1"/>
  <c r="D220"/>
  <c r="N220" s="1"/>
  <c r="C220"/>
  <c r="M220" s="1"/>
  <c r="X220" s="1"/>
  <c r="Q219"/>
  <c r="H219"/>
  <c r="R219" s="1"/>
  <c r="G219"/>
  <c r="F219"/>
  <c r="P219" s="1"/>
  <c r="E219"/>
  <c r="O219" s="1"/>
  <c r="Z219" s="1"/>
  <c r="D219"/>
  <c r="N219" s="1"/>
  <c r="C219"/>
  <c r="M219" s="1"/>
  <c r="X219" s="1"/>
  <c r="M218"/>
  <c r="X218" s="1"/>
  <c r="H218"/>
  <c r="R218" s="1"/>
  <c r="G218"/>
  <c r="Q218" s="1"/>
  <c r="F218"/>
  <c r="P218" s="1"/>
  <c r="E218"/>
  <c r="O218" s="1"/>
  <c r="Z218" s="1"/>
  <c r="D218"/>
  <c r="N218" s="1"/>
  <c r="C218"/>
  <c r="H217"/>
  <c r="R217" s="1"/>
  <c r="G217"/>
  <c r="Q217" s="1"/>
  <c r="F217"/>
  <c r="P217" s="1"/>
  <c r="E217"/>
  <c r="O217" s="1"/>
  <c r="Z217" s="1"/>
  <c r="D217"/>
  <c r="N217" s="1"/>
  <c r="C217"/>
  <c r="M217" s="1"/>
  <c r="X217" s="1"/>
  <c r="M216"/>
  <c r="X216" s="1"/>
  <c r="H216"/>
  <c r="R216" s="1"/>
  <c r="G216"/>
  <c r="Q216" s="1"/>
  <c r="F216"/>
  <c r="P216" s="1"/>
  <c r="E216"/>
  <c r="O216" s="1"/>
  <c r="D216"/>
  <c r="N216" s="1"/>
  <c r="C216"/>
  <c r="H215"/>
  <c r="R215" s="1"/>
  <c r="G215"/>
  <c r="Q215" s="1"/>
  <c r="F215"/>
  <c r="P215" s="1"/>
  <c r="E215"/>
  <c r="O215" s="1"/>
  <c r="Z215" s="1"/>
  <c r="D215"/>
  <c r="N215" s="1"/>
  <c r="C215"/>
  <c r="M215" s="1"/>
  <c r="X215" s="1"/>
  <c r="H214"/>
  <c r="R214" s="1"/>
  <c r="G214"/>
  <c r="Q214" s="1"/>
  <c r="F214"/>
  <c r="P214" s="1"/>
  <c r="E214"/>
  <c r="O214" s="1"/>
  <c r="D214"/>
  <c r="N214" s="1"/>
  <c r="C214"/>
  <c r="M214" s="1"/>
  <c r="X214" s="1"/>
  <c r="Q213"/>
  <c r="H213"/>
  <c r="R213" s="1"/>
  <c r="G213"/>
  <c r="F213"/>
  <c r="P213" s="1"/>
  <c r="E213"/>
  <c r="O213" s="1"/>
  <c r="Z213" s="1"/>
  <c r="D213"/>
  <c r="N213" s="1"/>
  <c r="C213"/>
  <c r="M213" s="1"/>
  <c r="X213" s="1"/>
  <c r="Q212"/>
  <c r="M212"/>
  <c r="X212" s="1"/>
  <c r="H212"/>
  <c r="R212" s="1"/>
  <c r="G212"/>
  <c r="F212"/>
  <c r="P212" s="1"/>
  <c r="E212"/>
  <c r="O212" s="1"/>
  <c r="Z212" s="1"/>
  <c r="D212"/>
  <c r="N212" s="1"/>
  <c r="C212"/>
  <c r="N211"/>
  <c r="M211"/>
  <c r="X211" s="1"/>
  <c r="H211"/>
  <c r="R211" s="1"/>
  <c r="G211"/>
  <c r="Q211" s="1"/>
  <c r="F211"/>
  <c r="P211" s="1"/>
  <c r="E211"/>
  <c r="O211" s="1"/>
  <c r="Z211" s="1"/>
  <c r="D211"/>
  <c r="C211"/>
  <c r="R210"/>
  <c r="Q210"/>
  <c r="H210"/>
  <c r="G210"/>
  <c r="F210"/>
  <c r="P210" s="1"/>
  <c r="E210"/>
  <c r="O210" s="1"/>
  <c r="D210"/>
  <c r="N210" s="1"/>
  <c r="C210"/>
  <c r="M210" s="1"/>
  <c r="X210" s="1"/>
  <c r="M209"/>
  <c r="X209" s="1"/>
  <c r="H209"/>
  <c r="R209" s="1"/>
  <c r="G209"/>
  <c r="Q209" s="1"/>
  <c r="F209"/>
  <c r="P209" s="1"/>
  <c r="E209"/>
  <c r="O209" s="1"/>
  <c r="Z209" s="1"/>
  <c r="D209"/>
  <c r="N209" s="1"/>
  <c r="C209"/>
  <c r="H208"/>
  <c r="R208" s="1"/>
  <c r="G208"/>
  <c r="Q208" s="1"/>
  <c r="F208"/>
  <c r="P208" s="1"/>
  <c r="E208"/>
  <c r="O208" s="1"/>
  <c r="Z208" s="1"/>
  <c r="D208"/>
  <c r="N208" s="1"/>
  <c r="C208"/>
  <c r="M208" s="1"/>
  <c r="X208" s="1"/>
  <c r="Q207"/>
  <c r="H207"/>
  <c r="R207" s="1"/>
  <c r="G207"/>
  <c r="F207"/>
  <c r="P207" s="1"/>
  <c r="E207"/>
  <c r="O207" s="1"/>
  <c r="Z207" s="1"/>
  <c r="D207"/>
  <c r="N207" s="1"/>
  <c r="C207"/>
  <c r="M207" s="1"/>
  <c r="X207" s="1"/>
  <c r="H206"/>
  <c r="R206" s="1"/>
  <c r="G206"/>
  <c r="Q206" s="1"/>
  <c r="F206"/>
  <c r="P206" s="1"/>
  <c r="E206"/>
  <c r="O206" s="1"/>
  <c r="Z206" s="1"/>
  <c r="D206"/>
  <c r="N206" s="1"/>
  <c r="C206"/>
  <c r="M206" s="1"/>
  <c r="X206" s="1"/>
  <c r="H205"/>
  <c r="R205" s="1"/>
  <c r="G205"/>
  <c r="Q205" s="1"/>
  <c r="F205"/>
  <c r="P205" s="1"/>
  <c r="E205"/>
  <c r="O205" s="1"/>
  <c r="D205"/>
  <c r="N205" s="1"/>
  <c r="C205"/>
  <c r="M205" s="1"/>
  <c r="X205" s="1"/>
  <c r="N204"/>
  <c r="H204"/>
  <c r="R204" s="1"/>
  <c r="G204"/>
  <c r="Q204" s="1"/>
  <c r="F204"/>
  <c r="P204" s="1"/>
  <c r="E204"/>
  <c r="O204" s="1"/>
  <c r="D204"/>
  <c r="C204"/>
  <c r="M204" s="1"/>
  <c r="X204" s="1"/>
  <c r="N203"/>
  <c r="H203"/>
  <c r="R203" s="1"/>
  <c r="G203"/>
  <c r="Q203" s="1"/>
  <c r="F203"/>
  <c r="P203" s="1"/>
  <c r="E203"/>
  <c r="O203" s="1"/>
  <c r="Z203" s="1"/>
  <c r="D203"/>
  <c r="C203"/>
  <c r="M203" s="1"/>
  <c r="X203" s="1"/>
  <c r="H202"/>
  <c r="R202" s="1"/>
  <c r="G202"/>
  <c r="Q202" s="1"/>
  <c r="F202"/>
  <c r="P202" s="1"/>
  <c r="E202"/>
  <c r="O202" s="1"/>
  <c r="Z202" s="1"/>
  <c r="D202"/>
  <c r="N202" s="1"/>
  <c r="C202"/>
  <c r="M202" s="1"/>
  <c r="X202" s="1"/>
  <c r="H201"/>
  <c r="R201" s="1"/>
  <c r="G201"/>
  <c r="Q201" s="1"/>
  <c r="F201"/>
  <c r="P201" s="1"/>
  <c r="E201"/>
  <c r="O201" s="1"/>
  <c r="Z201" s="1"/>
  <c r="D201"/>
  <c r="N201" s="1"/>
  <c r="C201"/>
  <c r="M201" s="1"/>
  <c r="X201" s="1"/>
  <c r="H200"/>
  <c r="R200" s="1"/>
  <c r="G200"/>
  <c r="Q200" s="1"/>
  <c r="F200"/>
  <c r="P200" s="1"/>
  <c r="E200"/>
  <c r="O200" s="1"/>
  <c r="D200"/>
  <c r="N200" s="1"/>
  <c r="C200"/>
  <c r="M200" s="1"/>
  <c r="X200" s="1"/>
  <c r="H199"/>
  <c r="R199" s="1"/>
  <c r="G199"/>
  <c r="Q199" s="1"/>
  <c r="F199"/>
  <c r="P199" s="1"/>
  <c r="E199"/>
  <c r="O199" s="1"/>
  <c r="Z199" s="1"/>
  <c r="D199"/>
  <c r="N199" s="1"/>
  <c r="C199"/>
  <c r="M199" s="1"/>
  <c r="X199" s="1"/>
  <c r="M198"/>
  <c r="X198" s="1"/>
  <c r="H198"/>
  <c r="R198" s="1"/>
  <c r="G198"/>
  <c r="Q198" s="1"/>
  <c r="F198"/>
  <c r="P198" s="1"/>
  <c r="E198"/>
  <c r="O198" s="1"/>
  <c r="D198"/>
  <c r="N198" s="1"/>
  <c r="C198"/>
  <c r="Q197"/>
  <c r="M197"/>
  <c r="X197" s="1"/>
  <c r="H197"/>
  <c r="R197" s="1"/>
  <c r="G197"/>
  <c r="F197"/>
  <c r="P197" s="1"/>
  <c r="E197"/>
  <c r="O197" s="1"/>
  <c r="Z197" s="1"/>
  <c r="D197"/>
  <c r="N197" s="1"/>
  <c r="C197"/>
  <c r="N196"/>
  <c r="H196"/>
  <c r="R196" s="1"/>
  <c r="G196"/>
  <c r="Q196" s="1"/>
  <c r="F196"/>
  <c r="P196" s="1"/>
  <c r="E196"/>
  <c r="O196" s="1"/>
  <c r="Z196" s="1"/>
  <c r="D196"/>
  <c r="C196"/>
  <c r="M196" s="1"/>
  <c r="X196" s="1"/>
  <c r="N195"/>
  <c r="H195"/>
  <c r="R195" s="1"/>
  <c r="G195"/>
  <c r="Q195" s="1"/>
  <c r="F195"/>
  <c r="P195" s="1"/>
  <c r="E195"/>
  <c r="O195" s="1"/>
  <c r="Z195" s="1"/>
  <c r="D195"/>
  <c r="C195"/>
  <c r="M195" s="1"/>
  <c r="X195" s="1"/>
  <c r="Q194"/>
  <c r="M194"/>
  <c r="X194" s="1"/>
  <c r="H194"/>
  <c r="R194" s="1"/>
  <c r="G194"/>
  <c r="F194"/>
  <c r="P194" s="1"/>
  <c r="E194"/>
  <c r="O194" s="1"/>
  <c r="Z194" s="1"/>
  <c r="D194"/>
  <c r="N194" s="1"/>
  <c r="C194"/>
  <c r="H193"/>
  <c r="R193" s="1"/>
  <c r="G193"/>
  <c r="Q193" s="1"/>
  <c r="F193"/>
  <c r="P193" s="1"/>
  <c r="E193"/>
  <c r="O193" s="1"/>
  <c r="D193"/>
  <c r="N193" s="1"/>
  <c r="C193"/>
  <c r="M193" s="1"/>
  <c r="X193" s="1"/>
  <c r="H192"/>
  <c r="R192" s="1"/>
  <c r="G192"/>
  <c r="Q192" s="1"/>
  <c r="F192"/>
  <c r="P192" s="1"/>
  <c r="E192"/>
  <c r="O192" s="1"/>
  <c r="Z192" s="1"/>
  <c r="D192"/>
  <c r="N192" s="1"/>
  <c r="C192"/>
  <c r="M192" s="1"/>
  <c r="X192" s="1"/>
  <c r="Q191"/>
  <c r="M191"/>
  <c r="X191" s="1"/>
  <c r="H191"/>
  <c r="R191" s="1"/>
  <c r="G191"/>
  <c r="F191"/>
  <c r="P191" s="1"/>
  <c r="E191"/>
  <c r="O191" s="1"/>
  <c r="Z191" s="1"/>
  <c r="D191"/>
  <c r="N191" s="1"/>
  <c r="C191"/>
  <c r="N190"/>
  <c r="M190"/>
  <c r="X190" s="1"/>
  <c r="H190"/>
  <c r="R190" s="1"/>
  <c r="G190"/>
  <c r="Q190" s="1"/>
  <c r="F190"/>
  <c r="P190" s="1"/>
  <c r="E190"/>
  <c r="O190" s="1"/>
  <c r="Z190" s="1"/>
  <c r="D190"/>
  <c r="C190"/>
  <c r="R189"/>
  <c r="Q189"/>
  <c r="H189"/>
  <c r="G189"/>
  <c r="F189"/>
  <c r="P189" s="1"/>
  <c r="E189"/>
  <c r="O189" s="1"/>
  <c r="Z189" s="1"/>
  <c r="D189"/>
  <c r="N189" s="1"/>
  <c r="C189"/>
  <c r="M189" s="1"/>
  <c r="X189" s="1"/>
  <c r="H188"/>
  <c r="R188" s="1"/>
  <c r="G188"/>
  <c r="Q188" s="1"/>
  <c r="F188"/>
  <c r="P188" s="1"/>
  <c r="E188"/>
  <c r="O188" s="1"/>
  <c r="D188"/>
  <c r="N188" s="1"/>
  <c r="C188"/>
  <c r="M188" s="1"/>
  <c r="X188" s="1"/>
  <c r="Q187"/>
  <c r="M187"/>
  <c r="X187" s="1"/>
  <c r="H187"/>
  <c r="R187" s="1"/>
  <c r="G187"/>
  <c r="F187"/>
  <c r="P187" s="1"/>
  <c r="E187"/>
  <c r="O187" s="1"/>
  <c r="Z187" s="1"/>
  <c r="D187"/>
  <c r="N187" s="1"/>
  <c r="C187"/>
  <c r="Q186"/>
  <c r="M186"/>
  <c r="X186" s="1"/>
  <c r="H186"/>
  <c r="R186" s="1"/>
  <c r="G186"/>
  <c r="F186"/>
  <c r="P186" s="1"/>
  <c r="E186"/>
  <c r="O186" s="1"/>
  <c r="Z186" s="1"/>
  <c r="D186"/>
  <c r="N186" s="1"/>
  <c r="C186"/>
  <c r="H185"/>
  <c r="R185" s="1"/>
  <c r="G185"/>
  <c r="Q185" s="1"/>
  <c r="F185"/>
  <c r="P185" s="1"/>
  <c r="E185"/>
  <c r="O185" s="1"/>
  <c r="Z185" s="1"/>
  <c r="D185"/>
  <c r="N185" s="1"/>
  <c r="C185"/>
  <c r="M185" s="1"/>
  <c r="X185" s="1"/>
  <c r="H184"/>
  <c r="R184" s="1"/>
  <c r="G184"/>
  <c r="Q184" s="1"/>
  <c r="F184"/>
  <c r="P184" s="1"/>
  <c r="E184"/>
  <c r="O184" s="1"/>
  <c r="D184"/>
  <c r="N184" s="1"/>
  <c r="C184"/>
  <c r="M184" s="1"/>
  <c r="X184" s="1"/>
  <c r="N183"/>
  <c r="H183"/>
  <c r="R183" s="1"/>
  <c r="G183"/>
  <c r="Q183" s="1"/>
  <c r="F183"/>
  <c r="P183" s="1"/>
  <c r="E183"/>
  <c r="O183" s="1"/>
  <c r="Z183" s="1"/>
  <c r="D183"/>
  <c r="C183"/>
  <c r="M183" s="1"/>
  <c r="X183" s="1"/>
  <c r="O182"/>
  <c r="G182"/>
  <c r="Q182" s="1"/>
  <c r="F182"/>
  <c r="P182" s="1"/>
  <c r="E182"/>
  <c r="D182"/>
  <c r="N182" s="1"/>
  <c r="C182"/>
  <c r="M182" s="1"/>
  <c r="X182" s="1"/>
  <c r="G181"/>
  <c r="Q181" s="1"/>
  <c r="F181"/>
  <c r="P181" s="1"/>
  <c r="E181"/>
  <c r="O181" s="1"/>
  <c r="Z181" s="1"/>
  <c r="D181"/>
  <c r="N181" s="1"/>
  <c r="C181"/>
  <c r="M181" s="1"/>
  <c r="X181" s="1"/>
  <c r="Q180"/>
  <c r="O180"/>
  <c r="Z180" s="1"/>
  <c r="G180"/>
  <c r="F180"/>
  <c r="P180" s="1"/>
  <c r="E180"/>
  <c r="D180"/>
  <c r="N180" s="1"/>
  <c r="C180"/>
  <c r="M180" s="1"/>
  <c r="X180" s="1"/>
  <c r="O179"/>
  <c r="Z179" s="1"/>
  <c r="G179"/>
  <c r="Q179" s="1"/>
  <c r="F179"/>
  <c r="P179" s="1"/>
  <c r="E179"/>
  <c r="D179"/>
  <c r="N179" s="1"/>
  <c r="C179"/>
  <c r="M179" s="1"/>
  <c r="X179" s="1"/>
  <c r="O178"/>
  <c r="Z178" s="1"/>
  <c r="G178"/>
  <c r="Q178" s="1"/>
  <c r="F178"/>
  <c r="P178" s="1"/>
  <c r="E178"/>
  <c r="D178"/>
  <c r="N178" s="1"/>
  <c r="C178"/>
  <c r="M178" s="1"/>
  <c r="X178" s="1"/>
  <c r="G177"/>
  <c r="Q177" s="1"/>
  <c r="F177"/>
  <c r="P177" s="1"/>
  <c r="E177"/>
  <c r="O177" s="1"/>
  <c r="Z177" s="1"/>
  <c r="D177"/>
  <c r="N177" s="1"/>
  <c r="C177"/>
  <c r="M177" s="1"/>
  <c r="X177" s="1"/>
  <c r="Q176"/>
  <c r="G176"/>
  <c r="F176"/>
  <c r="P176" s="1"/>
  <c r="E176"/>
  <c r="O176" s="1"/>
  <c r="Z176" s="1"/>
  <c r="D176"/>
  <c r="N176" s="1"/>
  <c r="C176"/>
  <c r="M176" s="1"/>
  <c r="X176" s="1"/>
  <c r="O175"/>
  <c r="Z175" s="1"/>
  <c r="G175"/>
  <c r="Q175" s="1"/>
  <c r="F175"/>
  <c r="P175" s="1"/>
  <c r="E175"/>
  <c r="D175"/>
  <c r="N175" s="1"/>
  <c r="C175"/>
  <c r="M175" s="1"/>
  <c r="X175" s="1"/>
  <c r="G174"/>
  <c r="Q174" s="1"/>
  <c r="F174"/>
  <c r="P174" s="1"/>
  <c r="E174"/>
  <c r="O174" s="1"/>
  <c r="Z174" s="1"/>
  <c r="D174"/>
  <c r="N174" s="1"/>
  <c r="C174"/>
  <c r="M174" s="1"/>
  <c r="X174" s="1"/>
  <c r="Q173"/>
  <c r="O173"/>
  <c r="G173"/>
  <c r="F173"/>
  <c r="P173" s="1"/>
  <c r="E173"/>
  <c r="D173"/>
  <c r="N173" s="1"/>
  <c r="C173"/>
  <c r="M173" s="1"/>
  <c r="X173" s="1"/>
  <c r="O172"/>
  <c r="G172"/>
  <c r="Q172" s="1"/>
  <c r="F172"/>
  <c r="P172" s="1"/>
  <c r="E172"/>
  <c r="D172"/>
  <c r="N172" s="1"/>
  <c r="C172"/>
  <c r="M172" s="1"/>
  <c r="X172" s="1"/>
  <c r="G171"/>
  <c r="Q171" s="1"/>
  <c r="F171"/>
  <c r="P171" s="1"/>
  <c r="E171"/>
  <c r="O171" s="1"/>
  <c r="Z171" s="1"/>
  <c r="D171"/>
  <c r="N171" s="1"/>
  <c r="C171"/>
  <c r="M171" s="1"/>
  <c r="X171" s="1"/>
  <c r="G170"/>
  <c r="Q170" s="1"/>
  <c r="F170"/>
  <c r="P170" s="1"/>
  <c r="E170"/>
  <c r="O170" s="1"/>
  <c r="Z170" s="1"/>
  <c r="D170"/>
  <c r="N170" s="1"/>
  <c r="C170"/>
  <c r="M170" s="1"/>
  <c r="X170" s="1"/>
  <c r="Q169"/>
  <c r="G169"/>
  <c r="F169"/>
  <c r="P169" s="1"/>
  <c r="E169"/>
  <c r="O169" s="1"/>
  <c r="Z169" s="1"/>
  <c r="D169"/>
  <c r="N169" s="1"/>
  <c r="C169"/>
  <c r="M169" s="1"/>
  <c r="X169" s="1"/>
  <c r="G168"/>
  <c r="Q168" s="1"/>
  <c r="F168"/>
  <c r="P168" s="1"/>
  <c r="E168"/>
  <c r="O168" s="1"/>
  <c r="Z168" s="1"/>
  <c r="D168"/>
  <c r="N168" s="1"/>
  <c r="C168"/>
  <c r="M168" s="1"/>
  <c r="X168" s="1"/>
  <c r="G167"/>
  <c r="Q167" s="1"/>
  <c r="F167"/>
  <c r="P167" s="1"/>
  <c r="E167"/>
  <c r="O167" s="1"/>
  <c r="Z167" s="1"/>
  <c r="D167"/>
  <c r="N167" s="1"/>
  <c r="C167"/>
  <c r="M167" s="1"/>
  <c r="X167" s="1"/>
  <c r="G166"/>
  <c r="Q166" s="1"/>
  <c r="F166"/>
  <c r="P166" s="1"/>
  <c r="E166"/>
  <c r="O166" s="1"/>
  <c r="D166"/>
  <c r="N166" s="1"/>
  <c r="C166"/>
  <c r="M166" s="1"/>
  <c r="X166" s="1"/>
  <c r="G165"/>
  <c r="Q165" s="1"/>
  <c r="F165"/>
  <c r="P165" s="1"/>
  <c r="E165"/>
  <c r="O165" s="1"/>
  <c r="Z165" s="1"/>
  <c r="D165"/>
  <c r="N165" s="1"/>
  <c r="C165"/>
  <c r="M165" s="1"/>
  <c r="X165" s="1"/>
  <c r="G164"/>
  <c r="Q164" s="1"/>
  <c r="F164"/>
  <c r="P164" s="1"/>
  <c r="E164"/>
  <c r="O164" s="1"/>
  <c r="Z164" s="1"/>
  <c r="D164"/>
  <c r="N164" s="1"/>
  <c r="C164"/>
  <c r="M164" s="1"/>
  <c r="X164" s="1"/>
  <c r="G163"/>
  <c r="Q163" s="1"/>
  <c r="F163"/>
  <c r="P163" s="1"/>
  <c r="E163"/>
  <c r="O163" s="1"/>
  <c r="Z163" s="1"/>
  <c r="D163"/>
  <c r="N163" s="1"/>
  <c r="C163"/>
  <c r="M163" s="1"/>
  <c r="X163" s="1"/>
  <c r="G162"/>
  <c r="Q162" s="1"/>
  <c r="F162"/>
  <c r="P162" s="1"/>
  <c r="E162"/>
  <c r="O162" s="1"/>
  <c r="D162"/>
  <c r="N162" s="1"/>
  <c r="C162"/>
  <c r="M162" s="1"/>
  <c r="X162" s="1"/>
  <c r="G161"/>
  <c r="Q161" s="1"/>
  <c r="F161"/>
  <c r="P161" s="1"/>
  <c r="E161"/>
  <c r="O161" s="1"/>
  <c r="D161"/>
  <c r="N161" s="1"/>
  <c r="C161"/>
  <c r="M161" s="1"/>
  <c r="X161" s="1"/>
  <c r="G160"/>
  <c r="Q160" s="1"/>
  <c r="F160"/>
  <c r="P160" s="1"/>
  <c r="E160"/>
  <c r="O160" s="1"/>
  <c r="Z160" s="1"/>
  <c r="D160"/>
  <c r="N160" s="1"/>
  <c r="C160"/>
  <c r="M160" s="1"/>
  <c r="X160" s="1"/>
  <c r="G159"/>
  <c r="Q159" s="1"/>
  <c r="F159"/>
  <c r="P159" s="1"/>
  <c r="E159"/>
  <c r="O159" s="1"/>
  <c r="Z159" s="1"/>
  <c r="D159"/>
  <c r="N159" s="1"/>
  <c r="C159"/>
  <c r="M159" s="1"/>
  <c r="X159" s="1"/>
  <c r="O158"/>
  <c r="Z158" s="1"/>
  <c r="G158"/>
  <c r="Q158" s="1"/>
  <c r="F158"/>
  <c r="P158" s="1"/>
  <c r="E158"/>
  <c r="D158"/>
  <c r="N158" s="1"/>
  <c r="C158"/>
  <c r="M158" s="1"/>
  <c r="X158" s="1"/>
  <c r="G157"/>
  <c r="Q157" s="1"/>
  <c r="F157"/>
  <c r="P157" s="1"/>
  <c r="E157"/>
  <c r="O157" s="1"/>
  <c r="Z157" s="1"/>
  <c r="D157"/>
  <c r="N157" s="1"/>
  <c r="C157"/>
  <c r="M157" s="1"/>
  <c r="X157" s="1"/>
  <c r="G156"/>
  <c r="Q156" s="1"/>
  <c r="F156"/>
  <c r="P156" s="1"/>
  <c r="E156"/>
  <c r="O156" s="1"/>
  <c r="Z156" s="1"/>
  <c r="D156"/>
  <c r="N156" s="1"/>
  <c r="C156"/>
  <c r="M156" s="1"/>
  <c r="X156" s="1"/>
  <c r="Q155"/>
  <c r="G155"/>
  <c r="F155"/>
  <c r="P155" s="1"/>
  <c r="E155"/>
  <c r="O155" s="1"/>
  <c r="Z155" s="1"/>
  <c r="D155"/>
  <c r="N155" s="1"/>
  <c r="C155"/>
  <c r="M155" s="1"/>
  <c r="X155" s="1"/>
  <c r="G154"/>
  <c r="Q154" s="1"/>
  <c r="F154"/>
  <c r="P154" s="1"/>
  <c r="E154"/>
  <c r="O154" s="1"/>
  <c r="Z154" s="1"/>
  <c r="D154"/>
  <c r="N154" s="1"/>
  <c r="C154"/>
  <c r="M154" s="1"/>
  <c r="X154" s="1"/>
  <c r="G153"/>
  <c r="Q153" s="1"/>
  <c r="F153"/>
  <c r="P153" s="1"/>
  <c r="E153"/>
  <c r="O153" s="1"/>
  <c r="Z153" s="1"/>
  <c r="D153"/>
  <c r="N153" s="1"/>
  <c r="C153"/>
  <c r="M153" s="1"/>
  <c r="X153" s="1"/>
  <c r="M152"/>
  <c r="X152" s="1"/>
  <c r="G152"/>
  <c r="Q152" s="1"/>
  <c r="F152"/>
  <c r="P152" s="1"/>
  <c r="E152"/>
  <c r="O152" s="1"/>
  <c r="D152"/>
  <c r="N152" s="1"/>
  <c r="C152"/>
  <c r="G151"/>
  <c r="Q151" s="1"/>
  <c r="F151"/>
  <c r="P151" s="1"/>
  <c r="E151"/>
  <c r="O151" s="1"/>
  <c r="Z151" s="1"/>
  <c r="D151"/>
  <c r="N151" s="1"/>
  <c r="C151"/>
  <c r="M151" s="1"/>
  <c r="X151" s="1"/>
  <c r="G150"/>
  <c r="Q150" s="1"/>
  <c r="F150"/>
  <c r="P150" s="1"/>
  <c r="E150"/>
  <c r="O150" s="1"/>
  <c r="D150"/>
  <c r="N150" s="1"/>
  <c r="C150"/>
  <c r="M150" s="1"/>
  <c r="X150" s="1"/>
  <c r="G149"/>
  <c r="Q149" s="1"/>
  <c r="F149"/>
  <c r="P149" s="1"/>
  <c r="E149"/>
  <c r="O149" s="1"/>
  <c r="Z149" s="1"/>
  <c r="D149"/>
  <c r="N149" s="1"/>
  <c r="C149"/>
  <c r="M149" s="1"/>
  <c r="X149" s="1"/>
  <c r="M148"/>
  <c r="X148" s="1"/>
  <c r="G148"/>
  <c r="Q148" s="1"/>
  <c r="F148"/>
  <c r="P148" s="1"/>
  <c r="E148"/>
  <c r="O148" s="1"/>
  <c r="Z148" s="1"/>
  <c r="D148"/>
  <c r="N148" s="1"/>
  <c r="C148"/>
  <c r="G147"/>
  <c r="Q147" s="1"/>
  <c r="F147"/>
  <c r="P147" s="1"/>
  <c r="E147"/>
  <c r="O147" s="1"/>
  <c r="Z147" s="1"/>
  <c r="D147"/>
  <c r="N147" s="1"/>
  <c r="C147"/>
  <c r="M147" s="1"/>
  <c r="X147" s="1"/>
  <c r="G146"/>
  <c r="Q146" s="1"/>
  <c r="F146"/>
  <c r="P146" s="1"/>
  <c r="E146"/>
  <c r="O146" s="1"/>
  <c r="D146"/>
  <c r="N146" s="1"/>
  <c r="C146"/>
  <c r="M146" s="1"/>
  <c r="X146" s="1"/>
  <c r="Q145"/>
  <c r="G145"/>
  <c r="F145"/>
  <c r="P145" s="1"/>
  <c r="E145"/>
  <c r="O145" s="1"/>
  <c r="Z145" s="1"/>
  <c r="D145"/>
  <c r="N145" s="1"/>
  <c r="C145"/>
  <c r="M145" s="1"/>
  <c r="X145" s="1"/>
  <c r="G144"/>
  <c r="Q144" s="1"/>
  <c r="F144"/>
  <c r="P144" s="1"/>
  <c r="E144"/>
  <c r="O144" s="1"/>
  <c r="Z144" s="1"/>
  <c r="D144"/>
  <c r="N144" s="1"/>
  <c r="C144"/>
  <c r="M144" s="1"/>
  <c r="X144" s="1"/>
  <c r="G143"/>
  <c r="Q143" s="1"/>
  <c r="F143"/>
  <c r="P143" s="1"/>
  <c r="E143"/>
  <c r="O143" s="1"/>
  <c r="Z143" s="1"/>
  <c r="D143"/>
  <c r="N143" s="1"/>
  <c r="C143"/>
  <c r="M143" s="1"/>
  <c r="X143" s="1"/>
  <c r="G142"/>
  <c r="Q142" s="1"/>
  <c r="F142"/>
  <c r="P142" s="1"/>
  <c r="E142"/>
  <c r="O142" s="1"/>
  <c r="Z142" s="1"/>
  <c r="D142"/>
  <c r="N142" s="1"/>
  <c r="C142"/>
  <c r="M142" s="1"/>
  <c r="X142" s="1"/>
  <c r="Q141"/>
  <c r="O141"/>
  <c r="G141"/>
  <c r="F141"/>
  <c r="P141" s="1"/>
  <c r="E141"/>
  <c r="D141"/>
  <c r="N141" s="1"/>
  <c r="C141"/>
  <c r="M141" s="1"/>
  <c r="X141" s="1"/>
  <c r="O140"/>
  <c r="G140"/>
  <c r="Q140" s="1"/>
  <c r="F140"/>
  <c r="P140" s="1"/>
  <c r="E140"/>
  <c r="D140"/>
  <c r="N140" s="1"/>
  <c r="C140"/>
  <c r="M140" s="1"/>
  <c r="X140" s="1"/>
  <c r="G139"/>
  <c r="Q139" s="1"/>
  <c r="F139"/>
  <c r="P139" s="1"/>
  <c r="E139"/>
  <c r="O139" s="1"/>
  <c r="Z139" s="1"/>
  <c r="D139"/>
  <c r="N139" s="1"/>
  <c r="C139"/>
  <c r="M139" s="1"/>
  <c r="X139" s="1"/>
  <c r="M138"/>
  <c r="X138" s="1"/>
  <c r="G138"/>
  <c r="Q138" s="1"/>
  <c r="F138"/>
  <c r="P138" s="1"/>
  <c r="E138"/>
  <c r="O138" s="1"/>
  <c r="Z138" s="1"/>
  <c r="D138"/>
  <c r="N138" s="1"/>
  <c r="C138"/>
  <c r="G137"/>
  <c r="Q137" s="1"/>
  <c r="F137"/>
  <c r="P137" s="1"/>
  <c r="E137"/>
  <c r="O137" s="1"/>
  <c r="Z137" s="1"/>
  <c r="D137"/>
  <c r="N137" s="1"/>
  <c r="C137"/>
  <c r="M137" s="1"/>
  <c r="X137" s="1"/>
  <c r="G136"/>
  <c r="Q136" s="1"/>
  <c r="F136"/>
  <c r="P136" s="1"/>
  <c r="E136"/>
  <c r="O136" s="1"/>
  <c r="Z136" s="1"/>
  <c r="D136"/>
  <c r="N136" s="1"/>
  <c r="C136"/>
  <c r="M136" s="1"/>
  <c r="X136" s="1"/>
  <c r="Q135"/>
  <c r="M135"/>
  <c r="X135" s="1"/>
  <c r="G135"/>
  <c r="F135"/>
  <c r="P135" s="1"/>
  <c r="E135"/>
  <c r="O135" s="1"/>
  <c r="Z135" s="1"/>
  <c r="D135"/>
  <c r="N135" s="1"/>
  <c r="C135"/>
  <c r="G134"/>
  <c r="Q134" s="1"/>
  <c r="F134"/>
  <c r="P134" s="1"/>
  <c r="E134"/>
  <c r="O134" s="1"/>
  <c r="Z134" s="1"/>
  <c r="D134"/>
  <c r="N134" s="1"/>
  <c r="C134"/>
  <c r="M134" s="1"/>
  <c r="X134" s="1"/>
  <c r="M133"/>
  <c r="X133" s="1"/>
  <c r="G133"/>
  <c r="Q133" s="1"/>
  <c r="F133"/>
  <c r="P133" s="1"/>
  <c r="E133"/>
  <c r="O133" s="1"/>
  <c r="Z133" s="1"/>
  <c r="D133"/>
  <c r="N133" s="1"/>
  <c r="C133"/>
  <c r="G132"/>
  <c r="Q132" s="1"/>
  <c r="F132"/>
  <c r="P132" s="1"/>
  <c r="E132"/>
  <c r="O132" s="1"/>
  <c r="Z132" s="1"/>
  <c r="D132"/>
  <c r="N132" s="1"/>
  <c r="C132"/>
  <c r="M132" s="1"/>
  <c r="X132" s="1"/>
  <c r="G131"/>
  <c r="Q131" s="1"/>
  <c r="F131"/>
  <c r="P131" s="1"/>
  <c r="E131"/>
  <c r="O131" s="1"/>
  <c r="Z131" s="1"/>
  <c r="D131"/>
  <c r="N131" s="1"/>
  <c r="C131"/>
  <c r="M131" s="1"/>
  <c r="X131" s="1"/>
  <c r="G130"/>
  <c r="Q130" s="1"/>
  <c r="F130"/>
  <c r="P130" s="1"/>
  <c r="E130"/>
  <c r="O130" s="1"/>
  <c r="D130"/>
  <c r="N130" s="1"/>
  <c r="C130"/>
  <c r="M130" s="1"/>
  <c r="X130" s="1"/>
  <c r="G129"/>
  <c r="Q129" s="1"/>
  <c r="F129"/>
  <c r="P129" s="1"/>
  <c r="E129"/>
  <c r="O129" s="1"/>
  <c r="D129"/>
  <c r="N129" s="1"/>
  <c r="C129"/>
  <c r="M129" s="1"/>
  <c r="X129" s="1"/>
  <c r="M128"/>
  <c r="X128" s="1"/>
  <c r="G128"/>
  <c r="Q128" s="1"/>
  <c r="F128"/>
  <c r="P128" s="1"/>
  <c r="E128"/>
  <c r="O128" s="1"/>
  <c r="Z128" s="1"/>
  <c r="D128"/>
  <c r="N128" s="1"/>
  <c r="C128"/>
  <c r="G127"/>
  <c r="Q127" s="1"/>
  <c r="F127"/>
  <c r="P127" s="1"/>
  <c r="E127"/>
  <c r="O127" s="1"/>
  <c r="Z127" s="1"/>
  <c r="D127"/>
  <c r="N127" s="1"/>
  <c r="C127"/>
  <c r="M127" s="1"/>
  <c r="X127" s="1"/>
  <c r="G126"/>
  <c r="Q126" s="1"/>
  <c r="F126"/>
  <c r="P126" s="1"/>
  <c r="E126"/>
  <c r="O126" s="1"/>
  <c r="Z126" s="1"/>
  <c r="D126"/>
  <c r="N126" s="1"/>
  <c r="C126"/>
  <c r="M126" s="1"/>
  <c r="X126" s="1"/>
  <c r="Q125"/>
  <c r="G125"/>
  <c r="F125"/>
  <c r="P125" s="1"/>
  <c r="E125"/>
  <c r="O125" s="1"/>
  <c r="Z125" s="1"/>
  <c r="D125"/>
  <c r="N125" s="1"/>
  <c r="C125"/>
  <c r="M125" s="1"/>
  <c r="X125" s="1"/>
  <c r="O124"/>
  <c r="Z124" s="1"/>
  <c r="G124"/>
  <c r="Q124" s="1"/>
  <c r="F124"/>
  <c r="P124" s="1"/>
  <c r="E124"/>
  <c r="D124"/>
  <c r="N124" s="1"/>
  <c r="C124"/>
  <c r="M124" s="1"/>
  <c r="X124" s="1"/>
  <c r="G123"/>
  <c r="Q123" s="1"/>
  <c r="F123"/>
  <c r="P123" s="1"/>
  <c r="E123"/>
  <c r="O123" s="1"/>
  <c r="Z123" s="1"/>
  <c r="D123"/>
  <c r="N123" s="1"/>
  <c r="C123"/>
  <c r="M123" s="1"/>
  <c r="X123" s="1"/>
  <c r="O122"/>
  <c r="Z122" s="1"/>
  <c r="F122"/>
  <c r="P122" s="1"/>
  <c r="E122"/>
  <c r="D122"/>
  <c r="N122" s="1"/>
  <c r="C122"/>
  <c r="M122" s="1"/>
  <c r="X122" s="1"/>
  <c r="F121"/>
  <c r="P121" s="1"/>
  <c r="E121"/>
  <c r="O121" s="1"/>
  <c r="Z121" s="1"/>
  <c r="D121"/>
  <c r="N121" s="1"/>
  <c r="C121"/>
  <c r="M121" s="1"/>
  <c r="X121" s="1"/>
  <c r="F120"/>
  <c r="P120" s="1"/>
  <c r="E120"/>
  <c r="O120" s="1"/>
  <c r="Z120" s="1"/>
  <c r="D120"/>
  <c r="N120" s="1"/>
  <c r="C120"/>
  <c r="M120" s="1"/>
  <c r="X120" s="1"/>
  <c r="F119"/>
  <c r="P119" s="1"/>
  <c r="E119"/>
  <c r="O119" s="1"/>
  <c r="Z119" s="1"/>
  <c r="D119"/>
  <c r="N119" s="1"/>
  <c r="C119"/>
  <c r="M119" s="1"/>
  <c r="X119" s="1"/>
  <c r="F118"/>
  <c r="P118" s="1"/>
  <c r="E118"/>
  <c r="O118" s="1"/>
  <c r="D118"/>
  <c r="N118" s="1"/>
  <c r="C118"/>
  <c r="M118" s="1"/>
  <c r="X118" s="1"/>
  <c r="N117"/>
  <c r="F117"/>
  <c r="P117" s="1"/>
  <c r="E117"/>
  <c r="O117" s="1"/>
  <c r="Z117" s="1"/>
  <c r="D117"/>
  <c r="C117"/>
  <c r="M117" s="1"/>
  <c r="X117" s="1"/>
  <c r="F116"/>
  <c r="P116" s="1"/>
  <c r="E116"/>
  <c r="O116" s="1"/>
  <c r="Z116" s="1"/>
  <c r="D116"/>
  <c r="N116" s="1"/>
  <c r="C116"/>
  <c r="M116" s="1"/>
  <c r="X116" s="1"/>
  <c r="F115"/>
  <c r="P115" s="1"/>
  <c r="E115"/>
  <c r="O115" s="1"/>
  <c r="Z115" s="1"/>
  <c r="D115"/>
  <c r="N115" s="1"/>
  <c r="C115"/>
  <c r="M115" s="1"/>
  <c r="X115" s="1"/>
  <c r="F114"/>
  <c r="P114" s="1"/>
  <c r="E114"/>
  <c r="O114" s="1"/>
  <c r="D114"/>
  <c r="N114" s="1"/>
  <c r="C114"/>
  <c r="M114" s="1"/>
  <c r="X114" s="1"/>
  <c r="N113"/>
  <c r="F113"/>
  <c r="P113" s="1"/>
  <c r="E113"/>
  <c r="O113" s="1"/>
  <c r="D113"/>
  <c r="C113"/>
  <c r="M113" s="1"/>
  <c r="X113" s="1"/>
  <c r="F112"/>
  <c r="P112" s="1"/>
  <c r="E112"/>
  <c r="O112" s="1"/>
  <c r="Z112" s="1"/>
  <c r="D112"/>
  <c r="N112" s="1"/>
  <c r="C112"/>
  <c r="M112" s="1"/>
  <c r="X112" s="1"/>
  <c r="F111"/>
  <c r="P111" s="1"/>
  <c r="E111"/>
  <c r="O111" s="1"/>
  <c r="Z111" s="1"/>
  <c r="D111"/>
  <c r="N111" s="1"/>
  <c r="C111"/>
  <c r="M111" s="1"/>
  <c r="X111" s="1"/>
  <c r="O110"/>
  <c r="Z110" s="1"/>
  <c r="F110"/>
  <c r="P110" s="1"/>
  <c r="E110"/>
  <c r="D110"/>
  <c r="N110" s="1"/>
  <c r="C110"/>
  <c r="M110" s="1"/>
  <c r="X110" s="1"/>
  <c r="F109"/>
  <c r="P109" s="1"/>
  <c r="E109"/>
  <c r="O109" s="1"/>
  <c r="Z109" s="1"/>
  <c r="D109"/>
  <c r="N109" s="1"/>
  <c r="C109"/>
  <c r="M109" s="1"/>
  <c r="X109" s="1"/>
  <c r="F108"/>
  <c r="P108" s="1"/>
  <c r="E108"/>
  <c r="O108" s="1"/>
  <c r="D108"/>
  <c r="N108" s="1"/>
  <c r="C108"/>
  <c r="M108" s="1"/>
  <c r="X108" s="1"/>
  <c r="P107"/>
  <c r="F107"/>
  <c r="E107"/>
  <c r="O107" s="1"/>
  <c r="Z107" s="1"/>
  <c r="D107"/>
  <c r="N107" s="1"/>
  <c r="C107"/>
  <c r="M107" s="1"/>
  <c r="X107" s="1"/>
  <c r="F106"/>
  <c r="P106" s="1"/>
  <c r="E106"/>
  <c r="O106" s="1"/>
  <c r="Z106" s="1"/>
  <c r="D106"/>
  <c r="N106" s="1"/>
  <c r="C106"/>
  <c r="M106" s="1"/>
  <c r="X106" s="1"/>
  <c r="N105"/>
  <c r="F105"/>
  <c r="P105" s="1"/>
  <c r="E105"/>
  <c r="O105" s="1"/>
  <c r="Z105" s="1"/>
  <c r="D105"/>
  <c r="C105"/>
  <c r="M105" s="1"/>
  <c r="X105" s="1"/>
  <c r="F104"/>
  <c r="P104" s="1"/>
  <c r="E104"/>
  <c r="O104" s="1"/>
  <c r="D104"/>
  <c r="N104" s="1"/>
  <c r="C104"/>
  <c r="M104" s="1"/>
  <c r="X104" s="1"/>
  <c r="F103"/>
  <c r="P103" s="1"/>
  <c r="E103"/>
  <c r="O103" s="1"/>
  <c r="Z103" s="1"/>
  <c r="D103"/>
  <c r="N103" s="1"/>
  <c r="C103"/>
  <c r="M103" s="1"/>
  <c r="X103" s="1"/>
  <c r="O102"/>
  <c r="Z102" s="1"/>
  <c r="F102"/>
  <c r="P102" s="1"/>
  <c r="E102"/>
  <c r="D102"/>
  <c r="N102" s="1"/>
  <c r="C102"/>
  <c r="M102" s="1"/>
  <c r="X102" s="1"/>
  <c r="F101"/>
  <c r="P101" s="1"/>
  <c r="E101"/>
  <c r="O101" s="1"/>
  <c r="Z101" s="1"/>
  <c r="D101"/>
  <c r="N101" s="1"/>
  <c r="C101"/>
  <c r="M101" s="1"/>
  <c r="X101" s="1"/>
  <c r="F100"/>
  <c r="P100" s="1"/>
  <c r="E100"/>
  <c r="O100" s="1"/>
  <c r="Z100" s="1"/>
  <c r="D100"/>
  <c r="N100" s="1"/>
  <c r="C100"/>
  <c r="M100" s="1"/>
  <c r="X100" s="1"/>
  <c r="F99"/>
  <c r="P99" s="1"/>
  <c r="E99"/>
  <c r="O99" s="1"/>
  <c r="Z99" s="1"/>
  <c r="D99"/>
  <c r="N99" s="1"/>
  <c r="C99"/>
  <c r="M99" s="1"/>
  <c r="X99" s="1"/>
  <c r="F98"/>
  <c r="P98" s="1"/>
  <c r="E98"/>
  <c r="O98" s="1"/>
  <c r="D98"/>
  <c r="N98" s="1"/>
  <c r="C98"/>
  <c r="M98" s="1"/>
  <c r="X98" s="1"/>
  <c r="N97"/>
  <c r="F97"/>
  <c r="P97" s="1"/>
  <c r="E97"/>
  <c r="O97" s="1"/>
  <c r="D97"/>
  <c r="C97"/>
  <c r="M97" s="1"/>
  <c r="X97" s="1"/>
  <c r="F96"/>
  <c r="P96" s="1"/>
  <c r="E96"/>
  <c r="O96" s="1"/>
  <c r="Z96" s="1"/>
  <c r="D96"/>
  <c r="N96" s="1"/>
  <c r="C96"/>
  <c r="M96" s="1"/>
  <c r="X96" s="1"/>
  <c r="F95"/>
  <c r="P95" s="1"/>
  <c r="E95"/>
  <c r="O95" s="1"/>
  <c r="Z95" s="1"/>
  <c r="D95"/>
  <c r="N95" s="1"/>
  <c r="C95"/>
  <c r="M95" s="1"/>
  <c r="X95" s="1"/>
  <c r="O94"/>
  <c r="Z94" s="1"/>
  <c r="F94"/>
  <c r="P94" s="1"/>
  <c r="E94"/>
  <c r="D94"/>
  <c r="N94" s="1"/>
  <c r="C94"/>
  <c r="M94" s="1"/>
  <c r="X94" s="1"/>
  <c r="F93"/>
  <c r="P93" s="1"/>
  <c r="E93"/>
  <c r="O93" s="1"/>
  <c r="Z93" s="1"/>
  <c r="D93"/>
  <c r="N93" s="1"/>
  <c r="C93"/>
  <c r="M93" s="1"/>
  <c r="X93" s="1"/>
  <c r="F92"/>
  <c r="P92" s="1"/>
  <c r="E92"/>
  <c r="O92" s="1"/>
  <c r="Z92" s="1"/>
  <c r="D92"/>
  <c r="N92" s="1"/>
  <c r="C92"/>
  <c r="M92" s="1"/>
  <c r="X92" s="1"/>
  <c r="F91"/>
  <c r="P91" s="1"/>
  <c r="E91"/>
  <c r="O91" s="1"/>
  <c r="Z91" s="1"/>
  <c r="D91"/>
  <c r="N91" s="1"/>
  <c r="C91"/>
  <c r="M91" s="1"/>
  <c r="X91" s="1"/>
  <c r="O90"/>
  <c r="Z90" s="1"/>
  <c r="F90"/>
  <c r="P90" s="1"/>
  <c r="E90"/>
  <c r="D90"/>
  <c r="N90" s="1"/>
  <c r="C90"/>
  <c r="M90" s="1"/>
  <c r="X90" s="1"/>
  <c r="F89"/>
  <c r="P89" s="1"/>
  <c r="E89"/>
  <c r="O89" s="1"/>
  <c r="Z89" s="1"/>
  <c r="D89"/>
  <c r="N89" s="1"/>
  <c r="C89"/>
  <c r="M89" s="1"/>
  <c r="X89" s="1"/>
  <c r="F88"/>
  <c r="P88" s="1"/>
  <c r="E88"/>
  <c r="O88" s="1"/>
  <c r="D88"/>
  <c r="N88" s="1"/>
  <c r="C88"/>
  <c r="M88" s="1"/>
  <c r="X88" s="1"/>
  <c r="F87"/>
  <c r="P87" s="1"/>
  <c r="E87"/>
  <c r="O87" s="1"/>
  <c r="Z87" s="1"/>
  <c r="D87"/>
  <c r="N87" s="1"/>
  <c r="C87"/>
  <c r="M87" s="1"/>
  <c r="X87" s="1"/>
  <c r="F86"/>
  <c r="P86" s="1"/>
  <c r="E86"/>
  <c r="O86" s="1"/>
  <c r="D86"/>
  <c r="N86" s="1"/>
  <c r="C86"/>
  <c r="M86" s="1"/>
  <c r="X86" s="1"/>
  <c r="F85"/>
  <c r="P85" s="1"/>
  <c r="E85"/>
  <c r="O85" s="1"/>
  <c r="Z85" s="1"/>
  <c r="D85"/>
  <c r="N85" s="1"/>
  <c r="C85"/>
  <c r="M85" s="1"/>
  <c r="X85" s="1"/>
  <c r="F84"/>
  <c r="P84" s="1"/>
  <c r="E84"/>
  <c r="O84" s="1"/>
  <c r="Z84" s="1"/>
  <c r="D84"/>
  <c r="N84" s="1"/>
  <c r="C84"/>
  <c r="M84" s="1"/>
  <c r="X84" s="1"/>
  <c r="F83"/>
  <c r="P83" s="1"/>
  <c r="E83"/>
  <c r="O83" s="1"/>
  <c r="Z83" s="1"/>
  <c r="D83"/>
  <c r="N83" s="1"/>
  <c r="C83"/>
  <c r="M83" s="1"/>
  <c r="X83" s="1"/>
  <c r="F82"/>
  <c r="P82" s="1"/>
  <c r="E82"/>
  <c r="O82" s="1"/>
  <c r="D82"/>
  <c r="N82" s="1"/>
  <c r="C82"/>
  <c r="M82" s="1"/>
  <c r="X82" s="1"/>
  <c r="N81"/>
  <c r="F81"/>
  <c r="P81" s="1"/>
  <c r="E81"/>
  <c r="O81" s="1"/>
  <c r="D81"/>
  <c r="C81"/>
  <c r="M81" s="1"/>
  <c r="X81" s="1"/>
  <c r="F80"/>
  <c r="P80" s="1"/>
  <c r="E80"/>
  <c r="O80" s="1"/>
  <c r="Z80" s="1"/>
  <c r="D80"/>
  <c r="N80" s="1"/>
  <c r="C80"/>
  <c r="M80" s="1"/>
  <c r="X80" s="1"/>
  <c r="F79"/>
  <c r="P79" s="1"/>
  <c r="E79"/>
  <c r="O79" s="1"/>
  <c r="Z79" s="1"/>
  <c r="D79"/>
  <c r="N79" s="1"/>
  <c r="C79"/>
  <c r="M79" s="1"/>
  <c r="X79" s="1"/>
  <c r="F78"/>
  <c r="P78" s="1"/>
  <c r="E78"/>
  <c r="O78" s="1"/>
  <c r="Z78" s="1"/>
  <c r="D78"/>
  <c r="N78" s="1"/>
  <c r="C78"/>
  <c r="M78" s="1"/>
  <c r="X78" s="1"/>
  <c r="F77"/>
  <c r="P77" s="1"/>
  <c r="E77"/>
  <c r="O77" s="1"/>
  <c r="D77"/>
  <c r="N77" s="1"/>
  <c r="C77"/>
  <c r="M77" s="1"/>
  <c r="X77" s="1"/>
  <c r="F76"/>
  <c r="P76" s="1"/>
  <c r="E76"/>
  <c r="O76" s="1"/>
  <c r="D76"/>
  <c r="N76" s="1"/>
  <c r="C76"/>
  <c r="M76" s="1"/>
  <c r="X76" s="1"/>
  <c r="F75"/>
  <c r="P75" s="1"/>
  <c r="E75"/>
  <c r="O75" s="1"/>
  <c r="Z75" s="1"/>
  <c r="D75"/>
  <c r="N75" s="1"/>
  <c r="C75"/>
  <c r="M75" s="1"/>
  <c r="X75" s="1"/>
  <c r="F74"/>
  <c r="P74" s="1"/>
  <c r="E74"/>
  <c r="O74" s="1"/>
  <c r="Z74" s="1"/>
  <c r="D74"/>
  <c r="N74" s="1"/>
  <c r="C74"/>
  <c r="M74" s="1"/>
  <c r="X74" s="1"/>
  <c r="N73"/>
  <c r="F73"/>
  <c r="P73" s="1"/>
  <c r="E73"/>
  <c r="O73" s="1"/>
  <c r="Z73" s="1"/>
  <c r="D73"/>
  <c r="C73"/>
  <c r="M73" s="1"/>
  <c r="X73" s="1"/>
  <c r="F72"/>
  <c r="P72" s="1"/>
  <c r="E72"/>
  <c r="O72" s="1"/>
  <c r="Z72" s="1"/>
  <c r="D72"/>
  <c r="N72" s="1"/>
  <c r="C72"/>
  <c r="M72" s="1"/>
  <c r="X72" s="1"/>
  <c r="F71"/>
  <c r="P71" s="1"/>
  <c r="E71"/>
  <c r="O71" s="1"/>
  <c r="Z71" s="1"/>
  <c r="D71"/>
  <c r="N71" s="1"/>
  <c r="C71"/>
  <c r="M71" s="1"/>
  <c r="X71" s="1"/>
  <c r="F70"/>
  <c r="P70" s="1"/>
  <c r="E70"/>
  <c r="O70" s="1"/>
  <c r="Z70" s="1"/>
  <c r="D70"/>
  <c r="N70" s="1"/>
  <c r="C70"/>
  <c r="M70" s="1"/>
  <c r="X70" s="1"/>
  <c r="N69"/>
  <c r="F69"/>
  <c r="P69" s="1"/>
  <c r="E69"/>
  <c r="O69" s="1"/>
  <c r="Z69" s="1"/>
  <c r="D69"/>
  <c r="C69"/>
  <c r="M69" s="1"/>
  <c r="X69" s="1"/>
  <c r="F68"/>
  <c r="P68" s="1"/>
  <c r="E68"/>
  <c r="O68" s="1"/>
  <c r="D68"/>
  <c r="N68" s="1"/>
  <c r="C68"/>
  <c r="M68" s="1"/>
  <c r="X68" s="1"/>
  <c r="F67"/>
  <c r="P67" s="1"/>
  <c r="E67"/>
  <c r="O67" s="1"/>
  <c r="Z67" s="1"/>
  <c r="D67"/>
  <c r="N67" s="1"/>
  <c r="C67"/>
  <c r="M67" s="1"/>
  <c r="X67" s="1"/>
  <c r="F66"/>
  <c r="P66" s="1"/>
  <c r="E66"/>
  <c r="O66" s="1"/>
  <c r="Z66" s="1"/>
  <c r="D66"/>
  <c r="N66" s="1"/>
  <c r="C66"/>
  <c r="M66" s="1"/>
  <c r="X66" s="1"/>
  <c r="N65"/>
  <c r="F65"/>
  <c r="P65" s="1"/>
  <c r="E65"/>
  <c r="O65" s="1"/>
  <c r="D65"/>
  <c r="C65"/>
  <c r="M65" s="1"/>
  <c r="X65" s="1"/>
  <c r="F64"/>
  <c r="P64" s="1"/>
  <c r="E64"/>
  <c r="O64" s="1"/>
  <c r="D64"/>
  <c r="N64" s="1"/>
  <c r="C64"/>
  <c r="M64" s="1"/>
  <c r="X64" s="1"/>
  <c r="F63"/>
  <c r="P63" s="1"/>
  <c r="E63"/>
  <c r="O63" s="1"/>
  <c r="Z63" s="1"/>
  <c r="D63"/>
  <c r="N63" s="1"/>
  <c r="C63"/>
  <c r="M63" s="1"/>
  <c r="X63" s="1"/>
  <c r="E62"/>
  <c r="O62" s="1"/>
  <c r="Z62" s="1"/>
  <c r="D62"/>
  <c r="N62" s="1"/>
  <c r="C62"/>
  <c r="M62" s="1"/>
  <c r="X62" s="1"/>
  <c r="M61"/>
  <c r="X61" s="1"/>
  <c r="E61"/>
  <c r="O61" s="1"/>
  <c r="Z61" s="1"/>
  <c r="D61"/>
  <c r="N61" s="1"/>
  <c r="C61"/>
  <c r="M60"/>
  <c r="X60" s="1"/>
  <c r="E60"/>
  <c r="O60" s="1"/>
  <c r="D60"/>
  <c r="N60" s="1"/>
  <c r="C60"/>
  <c r="M59"/>
  <c r="X59" s="1"/>
  <c r="E59"/>
  <c r="O59" s="1"/>
  <c r="Z59" s="1"/>
  <c r="D59"/>
  <c r="N59" s="1"/>
  <c r="C59"/>
  <c r="E58"/>
  <c r="O58" s="1"/>
  <c r="Z58" s="1"/>
  <c r="D58"/>
  <c r="N58" s="1"/>
  <c r="C58"/>
  <c r="M58" s="1"/>
  <c r="X58" s="1"/>
  <c r="M57"/>
  <c r="X57" s="1"/>
  <c r="E57"/>
  <c r="O57" s="1"/>
  <c r="Z57" s="1"/>
  <c r="D57"/>
  <c r="N57" s="1"/>
  <c r="C57"/>
  <c r="E56"/>
  <c r="O56" s="1"/>
  <c r="D56"/>
  <c r="N56" s="1"/>
  <c r="C56"/>
  <c r="M56" s="1"/>
  <c r="X56" s="1"/>
  <c r="E55"/>
  <c r="O55" s="1"/>
  <c r="Z55" s="1"/>
  <c r="D55"/>
  <c r="N55" s="1"/>
  <c r="C55"/>
  <c r="M55" s="1"/>
  <c r="X55" s="1"/>
  <c r="E54"/>
  <c r="O54" s="1"/>
  <c r="Z54" s="1"/>
  <c r="D54"/>
  <c r="N54" s="1"/>
  <c r="C54"/>
  <c r="M54" s="1"/>
  <c r="X54" s="1"/>
  <c r="E53"/>
  <c r="O53" s="1"/>
  <c r="Z53" s="1"/>
  <c r="D53"/>
  <c r="N53" s="1"/>
  <c r="C53"/>
  <c r="M53" s="1"/>
  <c r="X53" s="1"/>
  <c r="E52"/>
  <c r="O52" s="1"/>
  <c r="D52"/>
  <c r="N52" s="1"/>
  <c r="C52"/>
  <c r="M52" s="1"/>
  <c r="X52" s="1"/>
  <c r="E51"/>
  <c r="O51" s="1"/>
  <c r="Z51" s="1"/>
  <c r="D51"/>
  <c r="N51" s="1"/>
  <c r="C51"/>
  <c r="M51" s="1"/>
  <c r="X51" s="1"/>
  <c r="E50"/>
  <c r="O50" s="1"/>
  <c r="Z50" s="1"/>
  <c r="D50"/>
  <c r="N50" s="1"/>
  <c r="C50"/>
  <c r="M50" s="1"/>
  <c r="X50" s="1"/>
  <c r="E49"/>
  <c r="O49" s="1"/>
  <c r="Z49" s="1"/>
  <c r="D49"/>
  <c r="N49" s="1"/>
  <c r="C49"/>
  <c r="M49" s="1"/>
  <c r="X49" s="1"/>
  <c r="E48"/>
  <c r="O48" s="1"/>
  <c r="D48"/>
  <c r="N48" s="1"/>
  <c r="C48"/>
  <c r="M48" s="1"/>
  <c r="X48" s="1"/>
  <c r="E47"/>
  <c r="O47" s="1"/>
  <c r="Z47" s="1"/>
  <c r="D47"/>
  <c r="N47" s="1"/>
  <c r="C47"/>
  <c r="M47" s="1"/>
  <c r="X47" s="1"/>
  <c r="N46"/>
  <c r="E46"/>
  <c r="O46" s="1"/>
  <c r="Z46" s="1"/>
  <c r="D46"/>
  <c r="C46"/>
  <c r="M46" s="1"/>
  <c r="X46" s="1"/>
  <c r="E45"/>
  <c r="O45" s="1"/>
  <c r="Z45" s="1"/>
  <c r="D45"/>
  <c r="N45" s="1"/>
  <c r="C45"/>
  <c r="M45" s="1"/>
  <c r="X45" s="1"/>
  <c r="E44"/>
  <c r="O44" s="1"/>
  <c r="D44"/>
  <c r="N44" s="1"/>
  <c r="C44"/>
  <c r="M44" s="1"/>
  <c r="X44" s="1"/>
  <c r="E43"/>
  <c r="O43" s="1"/>
  <c r="Z43" s="1"/>
  <c r="D43"/>
  <c r="N43" s="1"/>
  <c r="C43"/>
  <c r="M43" s="1"/>
  <c r="X43" s="1"/>
  <c r="E42"/>
  <c r="O42" s="1"/>
  <c r="Z42" s="1"/>
  <c r="D42"/>
  <c r="N42" s="1"/>
  <c r="C42"/>
  <c r="M42" s="1"/>
  <c r="X42" s="1"/>
  <c r="E41"/>
  <c r="O41" s="1"/>
  <c r="Z41" s="1"/>
  <c r="D41"/>
  <c r="N41" s="1"/>
  <c r="C41"/>
  <c r="M41" s="1"/>
  <c r="X41" s="1"/>
  <c r="E40"/>
  <c r="O40" s="1"/>
  <c r="Z40" s="1"/>
  <c r="D40"/>
  <c r="N40" s="1"/>
  <c r="C40"/>
  <c r="M40" s="1"/>
  <c r="X40" s="1"/>
  <c r="E39"/>
  <c r="O39" s="1"/>
  <c r="Z39" s="1"/>
  <c r="D39"/>
  <c r="N39" s="1"/>
  <c r="C39"/>
  <c r="M39" s="1"/>
  <c r="X39" s="1"/>
  <c r="D38"/>
  <c r="N38" s="1"/>
  <c r="C38"/>
  <c r="M38" s="1"/>
  <c r="X38" s="1"/>
  <c r="M37"/>
  <c r="X37" s="1"/>
  <c r="D37"/>
  <c r="N37" s="1"/>
  <c r="C37"/>
  <c r="D36"/>
  <c r="N36" s="1"/>
  <c r="C36"/>
  <c r="M36" s="1"/>
  <c r="X36" s="1"/>
  <c r="D35"/>
  <c r="N35" s="1"/>
  <c r="C35"/>
  <c r="M35" s="1"/>
  <c r="X35" s="1"/>
  <c r="M34"/>
  <c r="X34" s="1"/>
  <c r="D34"/>
  <c r="N34" s="1"/>
  <c r="C34"/>
  <c r="D33"/>
  <c r="N33" s="1"/>
  <c r="C33"/>
  <c r="M33" s="1"/>
  <c r="X33" s="1"/>
  <c r="D32"/>
  <c r="N32" s="1"/>
  <c r="C32"/>
  <c r="M32" s="1"/>
  <c r="X32" s="1"/>
  <c r="M31"/>
  <c r="X31" s="1"/>
  <c r="D31"/>
  <c r="N31" s="1"/>
  <c r="C31"/>
  <c r="D30"/>
  <c r="N30" s="1"/>
  <c r="C30"/>
  <c r="M30" s="1"/>
  <c r="X30" s="1"/>
  <c r="D29"/>
  <c r="N29" s="1"/>
  <c r="C29"/>
  <c r="M29" s="1"/>
  <c r="X29" s="1"/>
  <c r="D28"/>
  <c r="N28" s="1"/>
  <c r="C28"/>
  <c r="M28" s="1"/>
  <c r="X28" s="1"/>
  <c r="D27"/>
  <c r="N27" s="1"/>
  <c r="C27"/>
  <c r="M27" s="1"/>
  <c r="X27" s="1"/>
  <c r="C26"/>
  <c r="M26" s="1"/>
  <c r="X26" s="1"/>
  <c r="C25"/>
  <c r="M25" s="1"/>
  <c r="X25" s="1"/>
  <c r="C24"/>
  <c r="M24" s="1"/>
  <c r="X24" s="1"/>
  <c r="C23"/>
  <c r="M23" s="1"/>
  <c r="X23" s="1"/>
  <c r="C22"/>
  <c r="M22" s="1"/>
  <c r="X22" s="1"/>
  <c r="C21"/>
  <c r="M21" s="1"/>
  <c r="X21" s="1"/>
  <c r="C20"/>
  <c r="M20" s="1"/>
  <c r="X20" s="1"/>
  <c r="C19"/>
  <c r="M19" s="1"/>
  <c r="X19" s="1"/>
  <c r="C18"/>
  <c r="M18" s="1"/>
  <c r="X18" s="1"/>
  <c r="C17"/>
  <c r="M17" s="1"/>
  <c r="X17" s="1"/>
  <c r="C16"/>
  <c r="M16" s="1"/>
  <c r="X16" s="1"/>
  <c r="C15"/>
  <c r="M15" s="1"/>
  <c r="X15" s="1"/>
  <c r="Z422" l="1"/>
  <c r="Z425"/>
  <c r="Z424"/>
  <c r="Z420"/>
  <c r="Z418"/>
  <c r="Z423"/>
  <c r="Z419"/>
  <c r="Z421"/>
  <c r="O421"/>
  <c r="O422"/>
  <c r="AF420"/>
  <c r="AF425"/>
  <c r="AF419"/>
  <c r="AF426" s="1"/>
  <c r="AF422"/>
  <c r="AF424"/>
  <c r="AE418"/>
  <c r="AE419"/>
  <c r="AE420"/>
  <c r="AE421"/>
  <c r="AE424"/>
  <c r="AE425"/>
  <c r="AD425"/>
  <c r="AD421"/>
  <c r="AD422"/>
  <c r="AD423"/>
  <c r="AD424"/>
  <c r="AC423"/>
  <c r="AC418"/>
  <c r="AC421"/>
  <c r="AC419"/>
  <c r="AC422"/>
  <c r="AC425"/>
  <c r="AC420"/>
  <c r="AB421"/>
  <c r="AB418"/>
  <c r="AB420"/>
  <c r="AB426" s="1"/>
  <c r="AB425"/>
  <c r="AB422"/>
  <c r="AA418"/>
  <c r="AA422"/>
  <c r="AA420"/>
  <c r="AA419"/>
  <c r="U418"/>
  <c r="U419"/>
  <c r="T418"/>
  <c r="T419"/>
  <c r="S418"/>
  <c r="S419"/>
  <c r="R418"/>
  <c r="R419"/>
  <c r="Q418"/>
  <c r="Q419"/>
  <c r="P418"/>
  <c r="P419"/>
  <c r="O418"/>
  <c r="O419"/>
  <c r="N418"/>
  <c r="N419"/>
  <c r="C1"/>
  <c r="Z426" l="1"/>
  <c r="AE426"/>
  <c r="AD426"/>
  <c r="AC426"/>
  <c r="AA426"/>
  <c r="M419"/>
  <c r="C418"/>
  <c r="M418"/>
  <c r="C419"/>
  <c r="F418"/>
  <c r="J418"/>
  <c r="E419"/>
  <c r="I419"/>
  <c r="G418"/>
  <c r="K418"/>
  <c r="F419"/>
  <c r="J419"/>
  <c r="D418"/>
  <c r="H418"/>
  <c r="G419"/>
  <c r="K419"/>
  <c r="E418"/>
  <c r="I418"/>
  <c r="D419"/>
  <c r="H419"/>
  <c r="AJ39" i="5" l="1"/>
  <c r="AJ37"/>
  <c r="AJ40" s="1"/>
  <c r="C37"/>
  <c r="D2" l="1"/>
  <c r="D37" s="1"/>
  <c r="D10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D16" l="1"/>
  <c r="D32"/>
  <c r="C40"/>
  <c r="C39"/>
  <c r="D35"/>
  <c r="E2"/>
  <c r="E37" s="1"/>
  <c r="D33"/>
  <c r="D28"/>
  <c r="D22"/>
  <c r="D17"/>
  <c r="D12"/>
  <c r="D6"/>
  <c r="D36"/>
  <c r="D30"/>
  <c r="D25"/>
  <c r="D20"/>
  <c r="D14"/>
  <c r="D9"/>
  <c r="D34"/>
  <c r="D29"/>
  <c r="D24"/>
  <c r="D18"/>
  <c r="D13"/>
  <c r="D8"/>
  <c r="D21"/>
  <c r="D5"/>
  <c r="D26"/>
  <c r="E8"/>
  <c r="E12"/>
  <c r="E16"/>
  <c r="E20"/>
  <c r="E24"/>
  <c r="E28"/>
  <c r="E32"/>
  <c r="E36"/>
  <c r="E9"/>
  <c r="E13"/>
  <c r="E17"/>
  <c r="E21"/>
  <c r="E25"/>
  <c r="E29"/>
  <c r="E33"/>
  <c r="D7"/>
  <c r="D11"/>
  <c r="D15"/>
  <c r="D19"/>
  <c r="D23"/>
  <c r="D27"/>
  <c r="D31"/>
  <c r="D40" l="1"/>
  <c r="D39"/>
  <c r="F2"/>
  <c r="F37" s="1"/>
  <c r="E31"/>
  <c r="E23"/>
  <c r="E15"/>
  <c r="E7"/>
  <c r="E35"/>
  <c r="E27"/>
  <c r="E19"/>
  <c r="E11"/>
  <c r="E34"/>
  <c r="E26"/>
  <c r="E18"/>
  <c r="E10"/>
  <c r="E22"/>
  <c r="E14"/>
  <c r="E6"/>
  <c r="E30"/>
  <c r="E39" l="1"/>
  <c r="E40"/>
  <c r="F36"/>
  <c r="F32"/>
  <c r="F28"/>
  <c r="F24"/>
  <c r="F20"/>
  <c r="F16"/>
  <c r="F12"/>
  <c r="F8"/>
  <c r="F34"/>
  <c r="F30"/>
  <c r="F26"/>
  <c r="F22"/>
  <c r="F18"/>
  <c r="F14"/>
  <c r="F10"/>
  <c r="F33"/>
  <c r="F29"/>
  <c r="F25"/>
  <c r="F21"/>
  <c r="F17"/>
  <c r="F13"/>
  <c r="F9"/>
  <c r="G2"/>
  <c r="G37" s="1"/>
  <c r="F27"/>
  <c r="F11"/>
  <c r="F23"/>
  <c r="F7"/>
  <c r="F35"/>
  <c r="F19"/>
  <c r="F31"/>
  <c r="F15"/>
  <c r="F40" l="1"/>
  <c r="F39"/>
  <c r="H2"/>
  <c r="H37" s="1"/>
  <c r="G36"/>
  <c r="G32"/>
  <c r="G28"/>
  <c r="G24"/>
  <c r="G20"/>
  <c r="G35"/>
  <c r="G30"/>
  <c r="G25"/>
  <c r="G19"/>
  <c r="G15"/>
  <c r="G11"/>
  <c r="G33"/>
  <c r="G27"/>
  <c r="G22"/>
  <c r="G17"/>
  <c r="G13"/>
  <c r="G9"/>
  <c r="G31"/>
  <c r="G26"/>
  <c r="G21"/>
  <c r="G16"/>
  <c r="G12"/>
  <c r="G8"/>
  <c r="G34"/>
  <c r="G14"/>
  <c r="G29"/>
  <c r="G10"/>
  <c r="G23"/>
  <c r="G18"/>
  <c r="G40" l="1"/>
  <c r="G39"/>
  <c r="I2"/>
  <c r="I37" s="1"/>
  <c r="H36"/>
  <c r="H32"/>
  <c r="H28"/>
  <c r="H24"/>
  <c r="H20"/>
  <c r="H16"/>
  <c r="H12"/>
  <c r="H34"/>
  <c r="H29"/>
  <c r="H23"/>
  <c r="H18"/>
  <c r="H13"/>
  <c r="H31"/>
  <c r="H26"/>
  <c r="H21"/>
  <c r="H15"/>
  <c r="H10"/>
  <c r="H35"/>
  <c r="H30"/>
  <c r="H25"/>
  <c r="H19"/>
  <c r="H14"/>
  <c r="H9"/>
  <c r="H27"/>
  <c r="H22"/>
  <c r="H17"/>
  <c r="H33"/>
  <c r="H11"/>
  <c r="H40" l="1"/>
  <c r="H39"/>
  <c r="J2"/>
  <c r="J37" s="1"/>
  <c r="I33"/>
  <c r="I29"/>
  <c r="I25"/>
  <c r="I21"/>
  <c r="I17"/>
  <c r="I13"/>
  <c r="I34"/>
  <c r="I28"/>
  <c r="I23"/>
  <c r="I18"/>
  <c r="I12"/>
  <c r="I36"/>
  <c r="I31"/>
  <c r="I26"/>
  <c r="I20"/>
  <c r="I15"/>
  <c r="I10"/>
  <c r="I35"/>
  <c r="I30"/>
  <c r="I24"/>
  <c r="I19"/>
  <c r="I14"/>
  <c r="I22"/>
  <c r="I16"/>
  <c r="I32"/>
  <c r="I11"/>
  <c r="I27"/>
  <c r="I39" l="1"/>
  <c r="I40"/>
  <c r="K2"/>
  <c r="K37" s="1"/>
  <c r="J35"/>
  <c r="J31"/>
  <c r="J27"/>
  <c r="J23"/>
  <c r="J34"/>
  <c r="J29"/>
  <c r="J24"/>
  <c r="J19"/>
  <c r="J15"/>
  <c r="J11"/>
  <c r="J32"/>
  <c r="J25"/>
  <c r="J18"/>
  <c r="J13"/>
  <c r="J36"/>
  <c r="J28"/>
  <c r="J21"/>
  <c r="J16"/>
  <c r="J33"/>
  <c r="J26"/>
  <c r="J20"/>
  <c r="J14"/>
  <c r="J17"/>
  <c r="J12"/>
  <c r="J30"/>
  <c r="J22"/>
  <c r="J40" l="1"/>
  <c r="J39"/>
  <c r="L2"/>
  <c r="L37" s="1"/>
  <c r="K34"/>
  <c r="K30"/>
  <c r="K26"/>
  <c r="K22"/>
  <c r="K18"/>
  <c r="K14"/>
  <c r="K36"/>
  <c r="K31"/>
  <c r="K25"/>
  <c r="K20"/>
  <c r="K15"/>
  <c r="K35"/>
  <c r="K28"/>
  <c r="K21"/>
  <c r="K13"/>
  <c r="K32"/>
  <c r="K24"/>
  <c r="K17"/>
  <c r="K29"/>
  <c r="K23"/>
  <c r="K16"/>
  <c r="K19"/>
  <c r="K12"/>
  <c r="K33"/>
  <c r="K27"/>
  <c r="K40" l="1"/>
  <c r="K39"/>
  <c r="M2"/>
  <c r="M37" s="1"/>
  <c r="L34"/>
  <c r="L30"/>
  <c r="L26"/>
  <c r="L22"/>
  <c r="L18"/>
  <c r="L14"/>
  <c r="L33"/>
  <c r="L28"/>
  <c r="L23"/>
  <c r="L17"/>
  <c r="L32"/>
  <c r="L25"/>
  <c r="L19"/>
  <c r="L36"/>
  <c r="L29"/>
  <c r="L21"/>
  <c r="L15"/>
  <c r="L35"/>
  <c r="L27"/>
  <c r="L20"/>
  <c r="L13"/>
  <c r="L24"/>
  <c r="L16"/>
  <c r="L31"/>
  <c r="L40" l="1"/>
  <c r="L39"/>
  <c r="N2"/>
  <c r="N37" s="1"/>
  <c r="M35"/>
  <c r="M31"/>
  <c r="M27"/>
  <c r="M23"/>
  <c r="M19"/>
  <c r="M15"/>
  <c r="M32"/>
  <c r="M26"/>
  <c r="M21"/>
  <c r="M16"/>
  <c r="M30"/>
  <c r="M24"/>
  <c r="M17"/>
  <c r="M34"/>
  <c r="M28"/>
  <c r="M20"/>
  <c r="M33"/>
  <c r="M25"/>
  <c r="M18"/>
  <c r="M29"/>
  <c r="M22"/>
  <c r="M14"/>
  <c r="M36"/>
  <c r="M39" l="1"/>
  <c r="M40"/>
  <c r="O2"/>
  <c r="O37" s="1"/>
  <c r="N33"/>
  <c r="N29"/>
  <c r="N25"/>
  <c r="N21"/>
  <c r="N17"/>
  <c r="N36"/>
  <c r="N31"/>
  <c r="N26"/>
  <c r="N20"/>
  <c r="N15"/>
  <c r="N30"/>
  <c r="N23"/>
  <c r="N16"/>
  <c r="N34"/>
  <c r="N27"/>
  <c r="N19"/>
  <c r="N32"/>
  <c r="N24"/>
  <c r="N18"/>
  <c r="N35"/>
  <c r="N28"/>
  <c r="N22"/>
  <c r="N40" l="1"/>
  <c r="N39"/>
  <c r="P2"/>
  <c r="P37" s="1"/>
  <c r="O36"/>
  <c r="O32"/>
  <c r="O28"/>
  <c r="O24"/>
  <c r="O20"/>
  <c r="O16"/>
  <c r="O33"/>
  <c r="O31"/>
  <c r="O26"/>
  <c r="O21"/>
  <c r="O30"/>
  <c r="O23"/>
  <c r="O17"/>
  <c r="O35"/>
  <c r="O27"/>
  <c r="O19"/>
  <c r="O34"/>
  <c r="O25"/>
  <c r="O18"/>
  <c r="O29"/>
  <c r="O22"/>
  <c r="O40" l="1"/>
  <c r="O39"/>
  <c r="Q2"/>
  <c r="Q37" s="1"/>
  <c r="P36"/>
  <c r="P32"/>
  <c r="P28"/>
  <c r="P24"/>
  <c r="P20"/>
  <c r="P34"/>
  <c r="P29"/>
  <c r="P23"/>
  <c r="P18"/>
  <c r="P33"/>
  <c r="P27"/>
  <c r="P22"/>
  <c r="P17"/>
  <c r="P31"/>
  <c r="P21"/>
  <c r="P26"/>
  <c r="P35"/>
  <c r="P25"/>
  <c r="P30"/>
  <c r="P19"/>
  <c r="P40" l="1"/>
  <c r="P39"/>
  <c r="R2"/>
  <c r="R37" s="1"/>
  <c r="Q33"/>
  <c r="Q29"/>
  <c r="Q25"/>
  <c r="Q21"/>
  <c r="Q36"/>
  <c r="Q31"/>
  <c r="Q26"/>
  <c r="Q20"/>
  <c r="Q35"/>
  <c r="Q30"/>
  <c r="Q24"/>
  <c r="Q19"/>
  <c r="Q34"/>
  <c r="Q23"/>
  <c r="Q28"/>
  <c r="Q18"/>
  <c r="Q27"/>
  <c r="Q32"/>
  <c r="Q22"/>
  <c r="Q39" l="1"/>
  <c r="Q40"/>
  <c r="S2"/>
  <c r="S37" s="1"/>
  <c r="R35"/>
  <c r="R31"/>
  <c r="R27"/>
  <c r="R23"/>
  <c r="R19"/>
  <c r="R34"/>
  <c r="R29"/>
  <c r="R24"/>
  <c r="R33"/>
  <c r="R28"/>
  <c r="R22"/>
  <c r="R26"/>
  <c r="R32"/>
  <c r="R21"/>
  <c r="R30"/>
  <c r="R20"/>
  <c r="R36"/>
  <c r="R25"/>
  <c r="R40" l="1"/>
  <c r="R39"/>
  <c r="T2"/>
  <c r="T37" s="1"/>
  <c r="S34"/>
  <c r="S30"/>
  <c r="S26"/>
  <c r="S22"/>
  <c r="S33"/>
  <c r="S28"/>
  <c r="S23"/>
  <c r="S32"/>
  <c r="S27"/>
  <c r="S21"/>
  <c r="S31"/>
  <c r="S20"/>
  <c r="S36"/>
  <c r="S25"/>
  <c r="S35"/>
  <c r="S24"/>
  <c r="S29"/>
  <c r="S40" l="1"/>
  <c r="S39"/>
  <c r="U2"/>
  <c r="U37" s="1"/>
  <c r="T34"/>
  <c r="T30"/>
  <c r="T26"/>
  <c r="T22"/>
  <c r="T33"/>
  <c r="T28"/>
  <c r="T23"/>
  <c r="T32"/>
  <c r="T27"/>
  <c r="T21"/>
  <c r="T36"/>
  <c r="T25"/>
  <c r="T31"/>
  <c r="T29"/>
  <c r="T35"/>
  <c r="T24"/>
  <c r="T40" l="1"/>
  <c r="T39"/>
  <c r="V2"/>
  <c r="V37" s="1"/>
  <c r="U35"/>
  <c r="U31"/>
  <c r="U27"/>
  <c r="U23"/>
  <c r="U34"/>
  <c r="U29"/>
  <c r="U24"/>
  <c r="U33"/>
  <c r="U28"/>
  <c r="U22"/>
  <c r="U32"/>
  <c r="U26"/>
  <c r="U36"/>
  <c r="U25"/>
  <c r="U30"/>
  <c r="U39" l="1"/>
  <c r="U40"/>
  <c r="W2"/>
  <c r="W37" s="1"/>
  <c r="V33"/>
  <c r="V29"/>
  <c r="V25"/>
  <c r="V36"/>
  <c r="V31"/>
  <c r="V26"/>
  <c r="V35"/>
  <c r="V30"/>
  <c r="V24"/>
  <c r="V28"/>
  <c r="V27"/>
  <c r="V34"/>
  <c r="V23"/>
  <c r="V32"/>
  <c r="V40" l="1"/>
  <c r="V39"/>
  <c r="X2"/>
  <c r="X37" s="1"/>
  <c r="W36"/>
  <c r="W32"/>
  <c r="W28"/>
  <c r="W24"/>
  <c r="W34"/>
  <c r="W29"/>
  <c r="W33"/>
  <c r="W27"/>
  <c r="W26"/>
  <c r="W35"/>
  <c r="W25"/>
  <c r="W31"/>
  <c r="W30"/>
  <c r="W40" l="1"/>
  <c r="W39"/>
  <c r="Y2"/>
  <c r="Y37" s="1"/>
  <c r="X36"/>
  <c r="X32"/>
  <c r="X28"/>
  <c r="X33"/>
  <c r="X27"/>
  <c r="X31"/>
  <c r="X26"/>
  <c r="X35"/>
  <c r="X25"/>
  <c r="X34"/>
  <c r="X30"/>
  <c r="X29"/>
  <c r="X40" l="1"/>
  <c r="X39"/>
  <c r="Z2"/>
  <c r="Z37" s="1"/>
  <c r="Y33"/>
  <c r="Y29"/>
  <c r="Y32"/>
  <c r="Y27"/>
  <c r="Y36"/>
  <c r="Y31"/>
  <c r="Y26"/>
  <c r="Y35"/>
  <c r="Y34"/>
  <c r="Y30"/>
  <c r="Y28"/>
  <c r="Y39" l="1"/>
  <c r="Y40"/>
  <c r="AA2"/>
  <c r="AA37" s="1"/>
  <c r="Z35"/>
  <c r="Z31"/>
  <c r="Z27"/>
  <c r="Z33"/>
  <c r="Z28"/>
  <c r="Z32"/>
  <c r="Z36"/>
  <c r="Z34"/>
  <c r="Z30"/>
  <c r="Z29"/>
  <c r="Z40" l="1"/>
  <c r="Z39"/>
  <c r="AB2"/>
  <c r="AB37" s="1"/>
  <c r="AA34"/>
  <c r="AA30"/>
  <c r="AA35"/>
  <c r="AA29"/>
  <c r="AA33"/>
  <c r="AA28"/>
  <c r="AA36"/>
  <c r="AA32"/>
  <c r="AA31"/>
  <c r="AA40" l="1"/>
  <c r="AA39"/>
  <c r="AC2"/>
  <c r="AC37" s="1"/>
  <c r="AB34"/>
  <c r="AB30"/>
  <c r="AB32"/>
  <c r="AB36"/>
  <c r="AB31"/>
  <c r="AB29"/>
  <c r="AB35"/>
  <c r="AB33"/>
  <c r="AB40" l="1"/>
  <c r="AB39"/>
  <c r="AD2"/>
  <c r="AD37" s="1"/>
  <c r="AC35"/>
  <c r="AC31"/>
  <c r="AC36"/>
  <c r="AC30"/>
  <c r="AC34"/>
  <c r="AC33"/>
  <c r="AC32"/>
  <c r="AC39" l="1"/>
  <c r="AC40"/>
  <c r="AD33"/>
  <c r="AD35"/>
  <c r="AD34"/>
  <c r="AD36"/>
  <c r="AD32"/>
  <c r="AE2"/>
  <c r="AE37" s="1"/>
  <c r="AD31"/>
  <c r="AD40" l="1"/>
  <c r="AD39"/>
  <c r="AF2"/>
  <c r="AF37" s="1"/>
  <c r="AE36"/>
  <c r="AE32"/>
  <c r="AE35"/>
  <c r="AE34"/>
  <c r="AE33"/>
  <c r="AE40" l="1"/>
  <c r="AE39"/>
  <c r="AG2"/>
  <c r="AG37" s="1"/>
  <c r="AF36"/>
  <c r="AF35"/>
  <c r="AF34"/>
  <c r="AF33"/>
  <c r="AF40" l="1"/>
  <c r="AF39"/>
  <c r="AH2"/>
  <c r="AH37" s="1"/>
  <c r="AG34"/>
  <c r="AG36"/>
  <c r="AG35"/>
  <c r="AG39" l="1"/>
  <c r="AG40"/>
  <c r="AI2"/>
  <c r="AH35"/>
  <c r="AH36"/>
  <c r="AH40" l="1"/>
  <c r="AH39"/>
  <c r="AI36"/>
  <c r="AI37"/>
  <c r="AI40" l="1"/>
  <c r="AI39"/>
</calcChain>
</file>

<file path=xl/sharedStrings.xml><?xml version="1.0" encoding="utf-8"?>
<sst xmlns="http://schemas.openxmlformats.org/spreadsheetml/2006/main" count="25" uniqueCount="23">
  <si>
    <t>Date</t>
  </si>
  <si>
    <t>Close</t>
  </si>
  <si>
    <t>Amt</t>
  </si>
  <si>
    <t>Max</t>
  </si>
  <si>
    <t>Min</t>
  </si>
  <si>
    <t>Year</t>
  </si>
  <si>
    <t>Closing</t>
  </si>
  <si>
    <t>Years</t>
  </si>
  <si>
    <t>CAGR Retrun</t>
  </si>
  <si>
    <t>Value</t>
  </si>
  <si>
    <t>Invst Amt</t>
  </si>
  <si>
    <t>Aprox Return</t>
  </si>
  <si>
    <t>Probability</t>
  </si>
  <si>
    <t>above 15%</t>
  </si>
  <si>
    <t>10% to 15%</t>
  </si>
  <si>
    <t>5% to 10%</t>
  </si>
  <si>
    <t>0% to 5%</t>
  </si>
  <si>
    <t>-5% to 0%</t>
  </si>
  <si>
    <t>-10% to -5%</t>
  </si>
  <si>
    <t>-15% to -10%</t>
  </si>
  <si>
    <t>below -15%</t>
  </si>
  <si>
    <t>Avg</t>
  </si>
  <si>
    <t>SD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</si>
</sst>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 * #,##0_ ;_ * \-#,##0_ ;_ * &quot;-&quot;??_ ;_ @_ "/>
    <numFmt numFmtId="165" formatCode="#,##0_ ;\-#,##0\ "/>
    <numFmt numFmtId="166" formatCode="yyyy"/>
  </numFmts>
  <fonts count="3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15" fontId="0" fillId="0" borderId="0" xfId="0" applyNumberFormat="1"/>
    <xf numFmtId="164" fontId="0" fillId="0" borderId="0" xfId="1" applyNumberFormat="1" applyFont="1"/>
    <xf numFmtId="0" fontId="2" fillId="0" borderId="0" xfId="0" applyFont="1"/>
    <xf numFmtId="43" fontId="0" fillId="0" borderId="0" xfId="0" applyNumberFormat="1"/>
    <xf numFmtId="9" fontId="0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>
      <alignment vertical="distributed"/>
    </xf>
    <xf numFmtId="165" fontId="0" fillId="0" borderId="0" xfId="1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4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42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91" sqref="B91"/>
    </sheetView>
  </sheetViews>
  <sheetFormatPr defaultRowHeight="13.8"/>
  <cols>
    <col min="1" max="1" width="9.5" bestFit="1" customWidth="1"/>
    <col min="2" max="2" width="11.3984375" bestFit="1" customWidth="1"/>
    <col min="3" max="4" width="9" bestFit="1" customWidth="1"/>
    <col min="5" max="5" width="8.8984375" bestFit="1" customWidth="1"/>
    <col min="6" max="6" width="9" bestFit="1" customWidth="1"/>
    <col min="7" max="11" width="9.8984375" bestFit="1" customWidth="1"/>
    <col min="12" max="13" width="9.8984375" customWidth="1"/>
    <col min="23" max="23" width="11.8984375" style="6" bestFit="1" customWidth="1"/>
    <col min="24" max="24" width="11.8984375" customWidth="1"/>
    <col min="25" max="27" width="11.8984375" bestFit="1" customWidth="1"/>
    <col min="28" max="32" width="10.59765625" bestFit="1" customWidth="1"/>
  </cols>
  <sheetData>
    <row r="1" spans="1:32">
      <c r="A1" s="3" t="s">
        <v>2</v>
      </c>
      <c r="B1" s="7">
        <v>100</v>
      </c>
      <c r="C1" s="8" t="str">
        <f>"Value of INR "&amp;B1&amp;" invested per month"</f>
        <v>Value of INR 100 invested per month</v>
      </c>
      <c r="D1" s="9"/>
      <c r="E1" s="9"/>
      <c r="F1" s="9"/>
      <c r="G1" s="9"/>
      <c r="H1" s="9"/>
      <c r="I1" s="9"/>
      <c r="J1" s="9"/>
      <c r="K1" s="9"/>
      <c r="M1" s="8" t="s">
        <v>11</v>
      </c>
      <c r="N1" s="9"/>
      <c r="O1" s="9"/>
      <c r="P1" s="9"/>
      <c r="Q1" s="9"/>
      <c r="R1" s="9"/>
      <c r="S1" s="9"/>
      <c r="T1" s="9"/>
      <c r="U1" s="9"/>
      <c r="V1" s="9"/>
      <c r="X1" s="8" t="s">
        <v>12</v>
      </c>
      <c r="Y1" s="9"/>
      <c r="Z1" s="9"/>
      <c r="AA1" s="9"/>
      <c r="AB1" s="9"/>
      <c r="AC1" s="9"/>
      <c r="AD1" s="9"/>
      <c r="AE1" s="9"/>
      <c r="AF1" s="9"/>
    </row>
    <row r="2" spans="1:32" s="7" customFormat="1">
      <c r="A2" s="7" t="s">
        <v>0</v>
      </c>
      <c r="B2" s="7" t="s">
        <v>1</v>
      </c>
      <c r="C2" s="7">
        <v>1</v>
      </c>
      <c r="D2" s="7">
        <v>2</v>
      </c>
      <c r="E2" s="7">
        <v>3</v>
      </c>
      <c r="F2" s="7">
        <v>5</v>
      </c>
      <c r="G2" s="7">
        <v>10</v>
      </c>
      <c r="H2" s="7">
        <v>15</v>
      </c>
      <c r="I2" s="7">
        <v>20</v>
      </c>
      <c r="J2" s="7">
        <v>25</v>
      </c>
      <c r="K2" s="7">
        <v>30</v>
      </c>
      <c r="M2" s="7">
        <v>1</v>
      </c>
      <c r="N2" s="7">
        <v>2</v>
      </c>
      <c r="O2" s="7">
        <v>3</v>
      </c>
      <c r="P2" s="7">
        <v>5</v>
      </c>
      <c r="Q2" s="7">
        <v>10</v>
      </c>
      <c r="R2" s="7">
        <v>15</v>
      </c>
      <c r="S2" s="7">
        <v>20</v>
      </c>
      <c r="T2" s="7">
        <v>25</v>
      </c>
      <c r="U2" s="7">
        <v>30</v>
      </c>
      <c r="X2" s="7">
        <v>1</v>
      </c>
      <c r="Y2" s="7">
        <v>2</v>
      </c>
      <c r="Z2" s="7">
        <v>3</v>
      </c>
      <c r="AA2" s="7">
        <v>5</v>
      </c>
      <c r="AB2" s="7">
        <v>10</v>
      </c>
      <c r="AC2" s="7">
        <v>15</v>
      </c>
      <c r="AD2" s="7">
        <v>20</v>
      </c>
      <c r="AE2" s="7">
        <v>25</v>
      </c>
      <c r="AF2" s="7">
        <v>30</v>
      </c>
    </row>
    <row r="3" spans="1:32">
      <c r="A3" s="1">
        <v>28951</v>
      </c>
      <c r="B3" s="11">
        <v>123.52</v>
      </c>
      <c r="C3" s="13"/>
      <c r="D3" s="4"/>
      <c r="E3" s="4"/>
      <c r="M3" s="6"/>
      <c r="X3" s="6"/>
    </row>
    <row r="4" spans="1:32">
      <c r="A4" s="1">
        <v>28980</v>
      </c>
      <c r="B4" s="11">
        <v>124.93</v>
      </c>
      <c r="C4" s="13"/>
      <c r="D4" s="4"/>
      <c r="E4" s="4"/>
      <c r="M4" s="6"/>
      <c r="X4" s="6"/>
    </row>
    <row r="5" spans="1:32">
      <c r="A5" s="1">
        <v>29011</v>
      </c>
      <c r="B5" s="11">
        <v>125.86</v>
      </c>
      <c r="C5" s="13"/>
      <c r="D5" s="4"/>
      <c r="E5" s="4"/>
      <c r="M5" s="6"/>
      <c r="X5" s="6"/>
    </row>
    <row r="6" spans="1:32">
      <c r="A6" s="1">
        <v>29041</v>
      </c>
      <c r="B6" s="11">
        <v>124.29</v>
      </c>
      <c r="C6" s="13"/>
      <c r="D6" s="4"/>
      <c r="E6" s="4"/>
      <c r="M6" s="6"/>
      <c r="X6" s="6"/>
    </row>
    <row r="7" spans="1:32">
      <c r="A7" s="1">
        <v>29075</v>
      </c>
      <c r="B7" s="11">
        <v>117.14</v>
      </c>
      <c r="C7" s="13"/>
      <c r="D7" s="4"/>
      <c r="E7" s="4"/>
      <c r="M7" s="6"/>
      <c r="X7" s="6"/>
    </row>
    <row r="8" spans="1:32">
      <c r="A8" s="1">
        <v>29103</v>
      </c>
      <c r="B8" s="11">
        <v>117.27</v>
      </c>
      <c r="C8" s="13"/>
      <c r="D8" s="4"/>
      <c r="E8" s="4"/>
      <c r="M8" s="6"/>
      <c r="X8" s="6"/>
    </row>
    <row r="9" spans="1:32">
      <c r="A9" s="1">
        <v>29133</v>
      </c>
      <c r="B9" s="11">
        <v>119.45</v>
      </c>
      <c r="C9" s="13"/>
      <c r="D9" s="4"/>
      <c r="E9" s="4"/>
      <c r="M9" s="6"/>
      <c r="X9" s="6"/>
    </row>
    <row r="10" spans="1:32">
      <c r="A10" s="1">
        <v>29164</v>
      </c>
      <c r="B10" s="11">
        <v>123.1</v>
      </c>
      <c r="C10" s="13"/>
      <c r="D10" s="4"/>
      <c r="E10" s="4"/>
      <c r="M10" s="6"/>
      <c r="X10" s="6"/>
    </row>
    <row r="11" spans="1:32">
      <c r="A11" s="1">
        <v>29194</v>
      </c>
      <c r="B11" s="11">
        <v>116.42</v>
      </c>
      <c r="C11" s="13"/>
      <c r="D11" s="4"/>
      <c r="E11" s="4"/>
      <c r="M11" s="6"/>
      <c r="X11" s="6"/>
    </row>
    <row r="12" spans="1:32">
      <c r="A12" s="1">
        <v>29228</v>
      </c>
      <c r="B12" s="11">
        <v>122.14</v>
      </c>
      <c r="C12" s="13"/>
      <c r="D12" s="4"/>
      <c r="E12" s="4"/>
      <c r="M12" s="6"/>
      <c r="X12" s="6"/>
    </row>
    <row r="13" spans="1:32">
      <c r="A13" s="1">
        <v>29256</v>
      </c>
      <c r="B13" s="11">
        <v>123.42</v>
      </c>
      <c r="C13" s="13"/>
      <c r="D13" s="4"/>
      <c r="E13" s="4"/>
      <c r="M13" s="6"/>
      <c r="X13" s="6"/>
    </row>
    <row r="14" spans="1:32">
      <c r="A14" s="1">
        <v>29285</v>
      </c>
      <c r="B14" s="11">
        <v>129.66</v>
      </c>
      <c r="C14" s="13"/>
      <c r="D14" s="4"/>
      <c r="E14" s="4"/>
      <c r="M14" s="6"/>
      <c r="X14" s="6"/>
    </row>
    <row r="15" spans="1:32">
      <c r="A15" s="1">
        <v>29316</v>
      </c>
      <c r="B15" s="11">
        <v>129.61000000000001</v>
      </c>
      <c r="C15" s="13">
        <f t="shared" ref="C15:C78" si="0">((sipamt/$B3)+(sipamt/$B4)+(sipamt/$B5)+(sipamt/$B6)+(sipamt/$B7)+(sipamt/$B8)+(sipamt/$B9)+(sipamt/$B10)+(sipamt/$B11)+(sipamt/$B12)+(sipamt/$B13)+(sipamt/$B14))*$B15</f>
        <v>1273.320861097834</v>
      </c>
      <c r="D15" s="4"/>
      <c r="E15" s="4"/>
      <c r="F15" s="4"/>
      <c r="M15" s="14">
        <f t="shared" ref="M15:M78" si="1">RATE(M$2*12,-sipamt,,C15,1)*12</f>
        <v>0.10908159048424598</v>
      </c>
      <c r="X15" s="6" t="str">
        <f>IF(M15&gt;15%,"above 15%",IF(M15&gt;10%,"10% to 15%",IF(M15&gt;5%,"5% to 10%",IF(M15&gt;0%,"0% to 5%",IF(M15&gt;-5%,"-5% to 0%",IF(M15&gt;-10%,"-10% to -5%",IF(M15&gt;-15%,"-15% to -10%","below -15%")))))))</f>
        <v>10% to 15%</v>
      </c>
    </row>
    <row r="16" spans="1:32">
      <c r="A16" s="1">
        <v>29346</v>
      </c>
      <c r="B16" s="11">
        <v>124.39</v>
      </c>
      <c r="C16" s="13">
        <f t="shared" si="0"/>
        <v>1217.3064770090739</v>
      </c>
      <c r="D16" s="4"/>
      <c r="E16" s="4"/>
      <c r="M16" s="14">
        <f t="shared" si="1"/>
        <v>2.6411033898180204E-2</v>
      </c>
      <c r="X16" s="6" t="str">
        <f t="shared" ref="X16:AA79" si="2">IF(M16&gt;15%,"above 15%",IF(M16&gt;10%,"10% to 15%",IF(M16&gt;5%,"5% to 10%",IF(M16&gt;0%,"0% to 5%",IF(M16&gt;-5%,"-5% to 0%",IF(M16&gt;-10%,"-10% to -5%",IF(M16&gt;-15%,"-15% to -10%","below -15%")))))))</f>
        <v>0% to 5%</v>
      </c>
    </row>
    <row r="17" spans="1:32">
      <c r="A17" s="1">
        <v>29378</v>
      </c>
      <c r="B17" s="11">
        <v>122.55</v>
      </c>
      <c r="C17" s="13">
        <f t="shared" si="0"/>
        <v>1199.7257015947403</v>
      </c>
      <c r="M17" s="14">
        <f t="shared" si="1"/>
        <v>-4.2205196825853937E-4</v>
      </c>
      <c r="X17" s="6" t="str">
        <f t="shared" si="2"/>
        <v>-5% to 0%</v>
      </c>
    </row>
    <row r="18" spans="1:32">
      <c r="A18" s="1">
        <v>29410</v>
      </c>
      <c r="B18" s="11">
        <v>124.9</v>
      </c>
      <c r="C18" s="13">
        <f t="shared" si="0"/>
        <v>1225.4117945262169</v>
      </c>
      <c r="M18" s="14">
        <f t="shared" si="1"/>
        <v>3.8635277984098146E-2</v>
      </c>
      <c r="X18" s="6" t="str">
        <f t="shared" si="2"/>
        <v>0% to 5%</v>
      </c>
    </row>
    <row r="19" spans="1:32">
      <c r="A19" s="1">
        <v>29438</v>
      </c>
      <c r="B19" s="11">
        <v>135.52000000000001</v>
      </c>
      <c r="C19" s="13">
        <f t="shared" si="0"/>
        <v>1329.0736176830585</v>
      </c>
      <c r="M19" s="14">
        <f t="shared" si="1"/>
        <v>0.18741167454756474</v>
      </c>
      <c r="X19" s="6" t="str">
        <f t="shared" si="2"/>
        <v>above 15%</v>
      </c>
    </row>
    <row r="20" spans="1:32">
      <c r="A20" s="1">
        <v>29470</v>
      </c>
      <c r="B20" s="11">
        <v>140.91999999999999</v>
      </c>
      <c r="C20" s="13">
        <f t="shared" si="0"/>
        <v>1365.7167289206991</v>
      </c>
      <c r="M20" s="14">
        <f t="shared" si="1"/>
        <v>0.23692017549001665</v>
      </c>
      <c r="X20" s="6" t="str">
        <f t="shared" si="2"/>
        <v>above 15%</v>
      </c>
    </row>
    <row r="21" spans="1:32">
      <c r="A21" s="1">
        <v>29500</v>
      </c>
      <c r="B21" s="11">
        <v>131.94</v>
      </c>
      <c r="C21" s="13">
        <f t="shared" si="0"/>
        <v>1259.8056580579107</v>
      </c>
      <c r="M21" s="14">
        <f t="shared" si="1"/>
        <v>8.9514080331629262E-2</v>
      </c>
      <c r="X21" s="6" t="str">
        <f t="shared" si="2"/>
        <v>5% to 10%</v>
      </c>
    </row>
    <row r="22" spans="1:32">
      <c r="A22" s="1">
        <v>29532</v>
      </c>
      <c r="B22" s="11">
        <v>130.68</v>
      </c>
      <c r="C22" s="13">
        <f t="shared" si="0"/>
        <v>1237.4183691023911</v>
      </c>
      <c r="M22" s="14">
        <f t="shared" si="1"/>
        <v>5.6577023908917792E-2</v>
      </c>
      <c r="X22" s="6" t="str">
        <f t="shared" si="2"/>
        <v>5% to 10%</v>
      </c>
    </row>
    <row r="23" spans="1:32">
      <c r="A23" s="1">
        <v>29565</v>
      </c>
      <c r="B23" s="11">
        <v>142.88</v>
      </c>
      <c r="C23" s="13">
        <f t="shared" si="0"/>
        <v>1346.2085961075277</v>
      </c>
      <c r="M23" s="14">
        <f t="shared" si="1"/>
        <v>0.21074975712613642</v>
      </c>
      <c r="X23" s="6" t="str">
        <f t="shared" si="2"/>
        <v>above 15%</v>
      </c>
    </row>
    <row r="24" spans="1:32">
      <c r="A24" s="1">
        <v>29592</v>
      </c>
      <c r="B24" s="11">
        <v>151.54</v>
      </c>
      <c r="C24" s="13">
        <f t="shared" si="0"/>
        <v>1403.6970983464205</v>
      </c>
      <c r="M24" s="14">
        <f t="shared" si="1"/>
        <v>0.28669804960432932</v>
      </c>
      <c r="X24" s="6" t="str">
        <f t="shared" si="2"/>
        <v>above 15%</v>
      </c>
    </row>
    <row r="25" spans="1:32">
      <c r="A25" s="1">
        <v>29622</v>
      </c>
      <c r="B25" s="11">
        <v>151.75</v>
      </c>
      <c r="C25" s="13">
        <f t="shared" si="0"/>
        <v>1381.5382084411963</v>
      </c>
      <c r="M25" s="14">
        <f t="shared" si="1"/>
        <v>0.25784097648294113</v>
      </c>
      <c r="X25" s="6" t="str">
        <f t="shared" si="2"/>
        <v>above 15%</v>
      </c>
    </row>
    <row r="26" spans="1:32">
      <c r="A26" s="1">
        <v>29650</v>
      </c>
      <c r="B26" s="11">
        <v>165.21</v>
      </c>
      <c r="C26" s="13">
        <f t="shared" si="0"/>
        <v>1479.0884605734411</v>
      </c>
      <c r="M26" s="14">
        <f t="shared" si="1"/>
        <v>0.38122286841939801</v>
      </c>
      <c r="X26" s="6" t="str">
        <f t="shared" si="2"/>
        <v>above 15%</v>
      </c>
    </row>
    <row r="27" spans="1:32">
      <c r="A27" s="1">
        <v>29682</v>
      </c>
      <c r="B27" s="11">
        <v>174.6</v>
      </c>
      <c r="C27" s="13">
        <f t="shared" si="0"/>
        <v>1534.1788420392788</v>
      </c>
      <c r="D27" s="13">
        <f t="shared" ref="D27:D90" si="3">((sipamt/$B3)+(sipamt/$B4)+(sipamt/$B5)+(sipamt/$B6)+(sipamt/$B7)+(sipamt/$B8)+(sipamt/$B9)+(sipamt/$B10)+(sipamt/$B11)+(sipamt/$B12)+(sipamt/$B13)+(sipamt/$B14)+(sipamt/$B15)+(sipamt/$B16)+(sipamt/$B17)+(sipamt/$B18)+(sipamt/$B19)+(sipamt/$B20)+(sipamt/$B21)+(sipamt/$B22)+(sipamt/$B23)+(sipamt/$B24)+(sipamt/$B25)+(sipamt/$B26))*$B27</f>
        <v>3249.4926476691053</v>
      </c>
      <c r="E27" s="13"/>
      <c r="F27" s="4"/>
      <c r="M27" s="14">
        <f t="shared" si="1"/>
        <v>0.44698641298936265</v>
      </c>
      <c r="N27" s="14">
        <f t="shared" ref="N27:N90" si="4">RATE(N$2*12,-sipamt,,D27,1)*12</f>
        <v>0.28180621958961921</v>
      </c>
      <c r="X27" s="6" t="str">
        <f t="shared" si="2"/>
        <v>above 15%</v>
      </c>
      <c r="Y27" s="6" t="str">
        <f t="shared" si="2"/>
        <v>above 15%</v>
      </c>
      <c r="Z27" s="6"/>
      <c r="AA27" s="6"/>
      <c r="AB27" s="6"/>
      <c r="AC27" s="6"/>
      <c r="AD27" s="6"/>
      <c r="AE27" s="6"/>
      <c r="AF27" s="6"/>
    </row>
    <row r="28" spans="1:32">
      <c r="A28" s="1">
        <v>29712</v>
      </c>
      <c r="B28" s="11">
        <v>181.28</v>
      </c>
      <c r="C28" s="13">
        <f t="shared" si="0"/>
        <v>1556.8349389628647</v>
      </c>
      <c r="D28" s="13">
        <f t="shared" si="3"/>
        <v>3330.8788183117267</v>
      </c>
      <c r="E28" s="13"/>
      <c r="M28" s="14">
        <f t="shared" si="1"/>
        <v>0.47328036527601269</v>
      </c>
      <c r="N28" s="14">
        <f t="shared" si="4"/>
        <v>0.30408539909040933</v>
      </c>
      <c r="X28" s="6" t="str">
        <f t="shared" si="2"/>
        <v>above 15%</v>
      </c>
      <c r="Y28" s="6" t="str">
        <f t="shared" si="2"/>
        <v>above 15%</v>
      </c>
      <c r="Z28" s="6"/>
      <c r="AA28" s="6"/>
      <c r="AB28" s="6"/>
      <c r="AC28" s="6"/>
      <c r="AD28" s="6"/>
      <c r="AE28" s="6"/>
      <c r="AF28" s="6"/>
    </row>
    <row r="29" spans="1:32">
      <c r="A29" s="1">
        <v>29742</v>
      </c>
      <c r="B29" s="11">
        <v>184.99</v>
      </c>
      <c r="C29" s="13">
        <f t="shared" si="0"/>
        <v>1542.0252812397807</v>
      </c>
      <c r="D29" s="13">
        <f t="shared" si="3"/>
        <v>3353.0188148016832</v>
      </c>
      <c r="E29" s="13"/>
      <c r="M29" s="14">
        <f t="shared" si="1"/>
        <v>0.45614083639078051</v>
      </c>
      <c r="N29" s="14">
        <f t="shared" si="4"/>
        <v>0.31003527686936755</v>
      </c>
      <c r="X29" s="6" t="str">
        <f t="shared" si="2"/>
        <v>above 15%</v>
      </c>
      <c r="Y29" s="6" t="str">
        <f t="shared" si="2"/>
        <v>above 15%</v>
      </c>
      <c r="Z29" s="6"/>
      <c r="AA29" s="6"/>
      <c r="AB29" s="6"/>
      <c r="AC29" s="6"/>
      <c r="AD29" s="6"/>
      <c r="AE29" s="6"/>
      <c r="AF29" s="6"/>
    </row>
    <row r="30" spans="1:32">
      <c r="A30" s="1">
        <v>29784</v>
      </c>
      <c r="B30" s="11">
        <v>197.1</v>
      </c>
      <c r="C30" s="13">
        <f t="shared" si="0"/>
        <v>1588.684865599859</v>
      </c>
      <c r="D30" s="13">
        <f t="shared" si="3"/>
        <v>3522.4612042797421</v>
      </c>
      <c r="E30" s="13"/>
      <c r="M30" s="14">
        <f t="shared" si="1"/>
        <v>0.50954141543325804</v>
      </c>
      <c r="N30" s="14">
        <f t="shared" si="4"/>
        <v>0.35409470993468029</v>
      </c>
      <c r="X30" s="6" t="str">
        <f t="shared" si="2"/>
        <v>above 15%</v>
      </c>
      <c r="Y30" s="6" t="str">
        <f t="shared" si="2"/>
        <v>above 15%</v>
      </c>
      <c r="Z30" s="6"/>
      <c r="AA30" s="6"/>
      <c r="AB30" s="6"/>
      <c r="AC30" s="6"/>
      <c r="AD30" s="6"/>
      <c r="AE30" s="6"/>
      <c r="AF30" s="6"/>
    </row>
    <row r="31" spans="1:32">
      <c r="A31" s="1">
        <v>29803</v>
      </c>
      <c r="B31" s="11">
        <v>202.28</v>
      </c>
      <c r="C31" s="13">
        <f t="shared" si="0"/>
        <v>1571.1117573604731</v>
      </c>
      <c r="D31" s="13">
        <f t="shared" si="3"/>
        <v>3554.9149700591825</v>
      </c>
      <c r="E31" s="13"/>
      <c r="M31" s="14">
        <f t="shared" si="1"/>
        <v>0.48963432704886528</v>
      </c>
      <c r="N31" s="14">
        <f t="shared" si="4"/>
        <v>0.36224996714087287</v>
      </c>
      <c r="X31" s="6" t="str">
        <f t="shared" si="2"/>
        <v>above 15%</v>
      </c>
      <c r="Y31" s="6" t="str">
        <f t="shared" si="2"/>
        <v>above 15%</v>
      </c>
      <c r="Z31" s="6"/>
      <c r="AA31" s="6"/>
      <c r="AB31" s="6"/>
      <c r="AC31" s="6"/>
      <c r="AD31" s="6"/>
      <c r="AE31" s="6"/>
      <c r="AF31" s="6"/>
    </row>
    <row r="32" spans="1:32">
      <c r="A32" s="1">
        <v>29836</v>
      </c>
      <c r="B32" s="11">
        <v>192.23</v>
      </c>
      <c r="C32" s="13">
        <f t="shared" si="0"/>
        <v>1446.2386757927802</v>
      </c>
      <c r="D32" s="13">
        <f t="shared" si="3"/>
        <v>3309.2228285065603</v>
      </c>
      <c r="E32" s="13"/>
      <c r="M32" s="14">
        <f t="shared" si="1"/>
        <v>0.34070793234769259</v>
      </c>
      <c r="N32" s="14">
        <f t="shared" si="4"/>
        <v>0.29822034865982461</v>
      </c>
      <c r="X32" s="6" t="str">
        <f t="shared" si="2"/>
        <v>above 15%</v>
      </c>
      <c r="Y32" s="6" t="str">
        <f t="shared" si="2"/>
        <v>above 15%</v>
      </c>
      <c r="Z32" s="6"/>
      <c r="AA32" s="6"/>
      <c r="AB32" s="6"/>
      <c r="AC32" s="6"/>
      <c r="AD32" s="6"/>
      <c r="AE32" s="6"/>
      <c r="AF32" s="6"/>
    </row>
    <row r="33" spans="1:32">
      <c r="A33" s="1">
        <v>29864</v>
      </c>
      <c r="B33" s="11">
        <v>207.71</v>
      </c>
      <c r="C33" s="13">
        <f t="shared" si="0"/>
        <v>1523.3593233426295</v>
      </c>
      <c r="D33" s="13">
        <f t="shared" si="3"/>
        <v>3506.6413699942032</v>
      </c>
      <c r="E33" s="13"/>
      <c r="M33" s="14">
        <f t="shared" si="1"/>
        <v>0.43427837973102418</v>
      </c>
      <c r="N33" s="14">
        <f t="shared" si="4"/>
        <v>0.35008742145583815</v>
      </c>
      <c r="X33" s="6" t="str">
        <f t="shared" si="2"/>
        <v>above 15%</v>
      </c>
      <c r="Y33" s="6" t="str">
        <f t="shared" si="2"/>
        <v>above 15%</v>
      </c>
      <c r="Z33" s="6"/>
      <c r="AA33" s="6"/>
      <c r="AB33" s="6"/>
      <c r="AC33" s="6"/>
      <c r="AD33" s="6"/>
      <c r="AE33" s="6"/>
      <c r="AF33" s="6"/>
    </row>
    <row r="34" spans="1:32">
      <c r="A34" s="1">
        <v>29895</v>
      </c>
      <c r="B34" s="11">
        <v>216.26</v>
      </c>
      <c r="C34" s="13">
        <f t="shared" si="0"/>
        <v>1526.2740862957999</v>
      </c>
      <c r="D34" s="13">
        <f t="shared" si="3"/>
        <v>3574.0556634467262</v>
      </c>
      <c r="E34" s="13"/>
      <c r="M34" s="14">
        <f t="shared" si="1"/>
        <v>0.43771166766142178</v>
      </c>
      <c r="N34" s="14">
        <f t="shared" si="4"/>
        <v>0.36701908472907607</v>
      </c>
      <c r="X34" s="6" t="str">
        <f t="shared" si="2"/>
        <v>above 15%</v>
      </c>
      <c r="Y34" s="6" t="str">
        <f t="shared" si="2"/>
        <v>above 15%</v>
      </c>
      <c r="Z34" s="6"/>
      <c r="AA34" s="6"/>
      <c r="AB34" s="6"/>
      <c r="AC34" s="6"/>
      <c r="AD34" s="6"/>
      <c r="AE34" s="6"/>
      <c r="AF34" s="6"/>
    </row>
    <row r="35" spans="1:32">
      <c r="A35" s="1">
        <v>29927</v>
      </c>
      <c r="B35" s="11">
        <v>215.14</v>
      </c>
      <c r="C35" s="13">
        <f t="shared" si="0"/>
        <v>1453.2205319779141</v>
      </c>
      <c r="D35" s="13">
        <f t="shared" si="3"/>
        <v>3480.2594273206732</v>
      </c>
      <c r="E35" s="13"/>
      <c r="M35" s="14">
        <f t="shared" si="1"/>
        <v>0.34940356873186529</v>
      </c>
      <c r="N35" s="14">
        <f t="shared" si="4"/>
        <v>0.34335733532692936</v>
      </c>
      <c r="X35" s="6" t="str">
        <f t="shared" si="2"/>
        <v>above 15%</v>
      </c>
      <c r="Y35" s="6" t="str">
        <f t="shared" si="2"/>
        <v>above 15%</v>
      </c>
      <c r="Z35" s="6"/>
      <c r="AA35" s="6"/>
      <c r="AB35" s="6"/>
      <c r="AC35" s="6"/>
      <c r="AD35" s="6"/>
      <c r="AE35" s="6"/>
      <c r="AF35" s="6"/>
    </row>
    <row r="36" spans="1:32">
      <c r="A36" s="1">
        <v>29956</v>
      </c>
      <c r="B36" s="11">
        <v>252.89</v>
      </c>
      <c r="C36" s="13">
        <f t="shared" si="0"/>
        <v>1648.7650120553913</v>
      </c>
      <c r="D36" s="13">
        <f t="shared" si="3"/>
        <v>3991.2551743942199</v>
      </c>
      <c r="E36" s="13"/>
      <c r="M36" s="14">
        <f t="shared" si="1"/>
        <v>0.57582076161425144</v>
      </c>
      <c r="N36" s="14">
        <f t="shared" si="4"/>
        <v>0.46414548442218484</v>
      </c>
      <c r="X36" s="6" t="str">
        <f t="shared" si="2"/>
        <v>above 15%</v>
      </c>
      <c r="Y36" s="6" t="str">
        <f t="shared" si="2"/>
        <v>above 15%</v>
      </c>
      <c r="Z36" s="6"/>
      <c r="AA36" s="6"/>
      <c r="AB36" s="6"/>
      <c r="AC36" s="6"/>
      <c r="AD36" s="6"/>
      <c r="AE36" s="6"/>
      <c r="AF36" s="6"/>
    </row>
    <row r="37" spans="1:32">
      <c r="A37" s="1">
        <v>29987</v>
      </c>
      <c r="B37" s="11">
        <v>230.4</v>
      </c>
      <c r="C37" s="13">
        <f t="shared" si="0"/>
        <v>1441.204869625873</v>
      </c>
      <c r="D37" s="13">
        <f t="shared" si="3"/>
        <v>3538.7758958192926</v>
      </c>
      <c r="E37" s="13"/>
      <c r="M37" s="14">
        <f t="shared" si="1"/>
        <v>0.33440962753441572</v>
      </c>
      <c r="N37" s="14">
        <f t="shared" si="4"/>
        <v>0.35820534237134843</v>
      </c>
      <c r="X37" s="6" t="str">
        <f t="shared" si="2"/>
        <v>above 15%</v>
      </c>
      <c r="Y37" s="6" t="str">
        <f t="shared" si="2"/>
        <v>above 15%</v>
      </c>
      <c r="Z37" s="6"/>
      <c r="AA37" s="6"/>
      <c r="AB37" s="6"/>
      <c r="AC37" s="6"/>
      <c r="AD37" s="6"/>
      <c r="AE37" s="6"/>
      <c r="AF37" s="6"/>
    </row>
    <row r="38" spans="1:32">
      <c r="A38" s="1">
        <v>30015</v>
      </c>
      <c r="B38" s="11">
        <v>240.11</v>
      </c>
      <c r="C38" s="13">
        <f t="shared" si="0"/>
        <v>1447.9302098795454</v>
      </c>
      <c r="D38" s="13">
        <f t="shared" si="3"/>
        <v>3597.5817459142218</v>
      </c>
      <c r="E38" s="13"/>
      <c r="M38" s="14">
        <f t="shared" si="1"/>
        <v>0.34281893355186843</v>
      </c>
      <c r="N38" s="14">
        <f t="shared" si="4"/>
        <v>0.37284014192931692</v>
      </c>
      <c r="X38" s="6" t="str">
        <f t="shared" si="2"/>
        <v>above 15%</v>
      </c>
      <c r="Y38" s="6" t="str">
        <f t="shared" si="2"/>
        <v>above 15%</v>
      </c>
      <c r="Z38" s="6"/>
      <c r="AA38" s="6"/>
      <c r="AB38" s="6"/>
      <c r="AC38" s="6"/>
      <c r="AD38" s="6"/>
      <c r="AE38" s="6"/>
      <c r="AF38" s="6"/>
    </row>
    <row r="39" spans="1:32">
      <c r="A39" s="1">
        <v>30051</v>
      </c>
      <c r="B39" s="11">
        <v>225.58</v>
      </c>
      <c r="C39" s="13">
        <f t="shared" si="0"/>
        <v>1317.7174962005367</v>
      </c>
      <c r="D39" s="13">
        <f t="shared" si="3"/>
        <v>3299.8484422900015</v>
      </c>
      <c r="E39" s="13">
        <f t="shared" ref="E39:E102" si="5">((sipamt/$B3)+(sipamt/$B4)+(sipamt/$B5)+(sipamt/$B6)+(sipamt/$B7)+(sipamt/$B8)+(sipamt/$B9)+(sipamt/$B10)+(sipamt/$B11)+(sipamt/$B12)+(sipamt/$B13)+(sipamt/$B14)+(sipamt/$B15)+(sipamt/$B16)+(sipamt/$B17)+(sipamt/$B18)+(sipamt/$B19)+(sipamt/$B20)+(sipamt/$B21)+(sipamt/$B22)+(sipamt/$B23)+(sipamt/$B24)+(sipamt/$B25)+(sipamt/$B26)+(sipamt/$B27)+(sipamt/$B28)+(sipamt/$B29)+(sipamt/$B30)+(sipamt/$B31)+(sipamt/$B32)+(sipamt/$B33)+(sipamt/$B34)+(sipamt/$B35)+(sipamt/$B36)+(sipamt/$B37)+(sipamt/$B38))*$B39</f>
        <v>5516.0024415682165</v>
      </c>
      <c r="M39" s="14">
        <f t="shared" si="1"/>
        <v>0.17175861274894838</v>
      </c>
      <c r="N39" s="14">
        <f t="shared" si="4"/>
        <v>0.2956674544609923</v>
      </c>
      <c r="O39" s="14">
        <f t="shared" ref="O39:O102" si="6">RATE(O$2*12,-sipamt,,E39,1)*12</f>
        <v>0.26323952385511218</v>
      </c>
      <c r="X39" s="6" t="str">
        <f t="shared" si="2"/>
        <v>above 15%</v>
      </c>
      <c r="Y39" s="6" t="str">
        <f t="shared" si="2"/>
        <v>above 15%</v>
      </c>
      <c r="Z39" s="6" t="str">
        <f t="shared" si="2"/>
        <v>above 15%</v>
      </c>
      <c r="AA39" s="6"/>
      <c r="AB39" s="6"/>
      <c r="AC39" s="6"/>
      <c r="AD39" s="6"/>
      <c r="AE39" s="6"/>
      <c r="AF39" s="6"/>
    </row>
    <row r="40" spans="1:32">
      <c r="A40" s="1">
        <v>30076</v>
      </c>
      <c r="B40" s="11">
        <v>231.38</v>
      </c>
      <c r="C40" s="13">
        <f t="shared" si="0"/>
        <v>1321.6490927166719</v>
      </c>
      <c r="D40" s="13">
        <f t="shared" si="3"/>
        <v>3308.7434670394182</v>
      </c>
      <c r="E40" s="13">
        <f t="shared" si="5"/>
        <v>5573.0763929205968</v>
      </c>
      <c r="M40" s="14">
        <f t="shared" si="1"/>
        <v>0.1771948489121255</v>
      </c>
      <c r="N40" s="14">
        <f t="shared" si="4"/>
        <v>0.29809001276617869</v>
      </c>
      <c r="O40" s="14">
        <f t="shared" si="6"/>
        <v>0.26929719894488802</v>
      </c>
      <c r="X40" s="6" t="str">
        <f t="shared" si="2"/>
        <v>above 15%</v>
      </c>
      <c r="Y40" s="6" t="str">
        <f t="shared" si="2"/>
        <v>above 15%</v>
      </c>
      <c r="Z40" s="6" t="str">
        <f t="shared" si="2"/>
        <v>above 15%</v>
      </c>
      <c r="AA40" s="6"/>
      <c r="AB40" s="6"/>
      <c r="AC40" s="6"/>
      <c r="AD40" s="6"/>
      <c r="AE40" s="6"/>
      <c r="AF40" s="6"/>
    </row>
    <row r="41" spans="1:32">
      <c r="A41" s="1">
        <v>30109</v>
      </c>
      <c r="B41" s="11">
        <v>225.18</v>
      </c>
      <c r="C41" s="13">
        <f t="shared" si="0"/>
        <v>1259.338261565212</v>
      </c>
      <c r="D41" s="13">
        <f t="shared" si="3"/>
        <v>3136.3762248582211</v>
      </c>
      <c r="E41" s="13">
        <f t="shared" si="5"/>
        <v>5340.8171345693909</v>
      </c>
      <c r="M41" s="14">
        <f t="shared" si="1"/>
        <v>8.8833167836512489E-2</v>
      </c>
      <c r="N41" s="14">
        <f t="shared" si="4"/>
        <v>0.24972106431751101</v>
      </c>
      <c r="O41" s="14">
        <f t="shared" si="6"/>
        <v>0.24416773336840603</v>
      </c>
      <c r="X41" s="6" t="str">
        <f t="shared" si="2"/>
        <v>5% to 10%</v>
      </c>
      <c r="Y41" s="6" t="str">
        <f t="shared" si="2"/>
        <v>above 15%</v>
      </c>
      <c r="Z41" s="6" t="str">
        <f t="shared" si="2"/>
        <v>above 15%</v>
      </c>
      <c r="AA41" s="6"/>
      <c r="AB41" s="6"/>
      <c r="AC41" s="6"/>
      <c r="AD41" s="6"/>
      <c r="AE41" s="6"/>
      <c r="AF41" s="6"/>
    </row>
    <row r="42" spans="1:32">
      <c r="A42" s="1">
        <v>30137</v>
      </c>
      <c r="B42" s="11">
        <v>211.74</v>
      </c>
      <c r="C42" s="13">
        <f t="shared" si="0"/>
        <v>1163.7451212996073</v>
      </c>
      <c r="D42" s="13">
        <f t="shared" si="3"/>
        <v>2870.4327592606123</v>
      </c>
      <c r="E42" s="13">
        <f t="shared" si="5"/>
        <v>4947.8442354253939</v>
      </c>
      <c r="M42" s="14">
        <f t="shared" si="1"/>
        <v>-5.6749235113094168E-2</v>
      </c>
      <c r="N42" s="14">
        <f t="shared" si="4"/>
        <v>0.16853708720860938</v>
      </c>
      <c r="O42" s="14">
        <f t="shared" si="6"/>
        <v>0.19851139801648368</v>
      </c>
      <c r="X42" s="6" t="str">
        <f t="shared" si="2"/>
        <v>-10% to -5%</v>
      </c>
      <c r="Y42" s="6" t="str">
        <f t="shared" si="2"/>
        <v>above 15%</v>
      </c>
      <c r="Z42" s="6" t="str">
        <f t="shared" si="2"/>
        <v>above 15%</v>
      </c>
      <c r="AA42" s="6"/>
      <c r="AB42" s="6"/>
      <c r="AC42" s="6"/>
      <c r="AD42" s="6"/>
      <c r="AE42" s="6"/>
      <c r="AF42" s="6"/>
    </row>
    <row r="43" spans="1:32">
      <c r="A43" s="1">
        <v>30168</v>
      </c>
      <c r="B43" s="11">
        <v>214.71</v>
      </c>
      <c r="C43" s="13">
        <f t="shared" si="0"/>
        <v>1172.536663680715</v>
      </c>
      <c r="D43" s="13">
        <f t="shared" si="3"/>
        <v>2840.1924152274187</v>
      </c>
      <c r="E43" s="13">
        <f t="shared" si="5"/>
        <v>4945.8992957817982</v>
      </c>
      <c r="M43" s="14">
        <f t="shared" si="1"/>
        <v>-4.2806216971320109E-2</v>
      </c>
      <c r="N43" s="14">
        <f t="shared" si="4"/>
        <v>0.15873890004789598</v>
      </c>
      <c r="O43" s="14">
        <f t="shared" si="6"/>
        <v>0.19827466864328996</v>
      </c>
      <c r="X43" s="6" t="str">
        <f t="shared" si="2"/>
        <v>-5% to 0%</v>
      </c>
      <c r="Y43" s="6" t="str">
        <f t="shared" si="2"/>
        <v>above 15%</v>
      </c>
      <c r="Z43" s="6" t="str">
        <f t="shared" si="2"/>
        <v>above 15%</v>
      </c>
      <c r="AA43" s="6"/>
      <c r="AB43" s="6"/>
      <c r="AC43" s="6"/>
      <c r="AD43" s="6"/>
      <c r="AE43" s="6"/>
      <c r="AF43" s="6"/>
    </row>
    <row r="44" spans="1:32">
      <c r="A44" s="1">
        <v>30200</v>
      </c>
      <c r="B44" s="11">
        <v>217.13</v>
      </c>
      <c r="C44" s="13">
        <f t="shared" si="0"/>
        <v>1179.538136617635</v>
      </c>
      <c r="D44" s="13">
        <f t="shared" si="3"/>
        <v>2813.1114793575111</v>
      </c>
      <c r="E44" s="13">
        <f t="shared" si="5"/>
        <v>4917.4123121034045</v>
      </c>
      <c r="M44" s="14">
        <f t="shared" si="1"/>
        <v>-3.1786482447937456E-2</v>
      </c>
      <c r="N44" s="14">
        <f t="shared" si="4"/>
        <v>0.14985750776433182</v>
      </c>
      <c r="O44" s="14">
        <f t="shared" si="6"/>
        <v>0.19479440566538514</v>
      </c>
      <c r="X44" s="6" t="str">
        <f t="shared" si="2"/>
        <v>-5% to 0%</v>
      </c>
      <c r="Y44" s="6" t="str">
        <f t="shared" si="2"/>
        <v>10% to 15%</v>
      </c>
      <c r="Z44" s="6" t="str">
        <f t="shared" si="2"/>
        <v>above 15%</v>
      </c>
      <c r="AA44" s="6"/>
      <c r="AB44" s="6"/>
      <c r="AC44" s="6"/>
      <c r="AD44" s="6"/>
      <c r="AE44" s="6"/>
      <c r="AF44" s="6"/>
    </row>
    <row r="45" spans="1:32">
      <c r="A45" s="1">
        <v>30229</v>
      </c>
      <c r="B45" s="11">
        <v>227.14</v>
      </c>
      <c r="C45" s="13">
        <f t="shared" si="0"/>
        <v>1220.3661169971585</v>
      </c>
      <c r="D45" s="13">
        <f t="shared" si="3"/>
        <v>2886.2263871047357</v>
      </c>
      <c r="E45" s="13">
        <f t="shared" si="5"/>
        <v>5055.0323380769487</v>
      </c>
      <c r="M45" s="14">
        <f t="shared" si="1"/>
        <v>3.1036249802187929E-2</v>
      </c>
      <c r="N45" s="14">
        <f t="shared" si="4"/>
        <v>0.17360531060407375</v>
      </c>
      <c r="O45" s="14">
        <f t="shared" si="6"/>
        <v>0.21138676465240835</v>
      </c>
      <c r="X45" s="6" t="str">
        <f t="shared" si="2"/>
        <v>0% to 5%</v>
      </c>
      <c r="Y45" s="6" t="str">
        <f t="shared" si="2"/>
        <v>above 15%</v>
      </c>
      <c r="Z45" s="6" t="str">
        <f t="shared" si="2"/>
        <v>above 15%</v>
      </c>
      <c r="AA45" s="6"/>
      <c r="AB45" s="6"/>
      <c r="AC45" s="6"/>
      <c r="AD45" s="6"/>
      <c r="AE45" s="6"/>
      <c r="AF45" s="6"/>
    </row>
    <row r="46" spans="1:32">
      <c r="A46" s="1">
        <v>30260</v>
      </c>
      <c r="B46" s="11">
        <v>217.64</v>
      </c>
      <c r="C46" s="13">
        <f t="shared" si="0"/>
        <v>1160.3618588850306</v>
      </c>
      <c r="D46" s="13">
        <f t="shared" si="3"/>
        <v>2696.3754172935105</v>
      </c>
      <c r="E46" s="13">
        <f t="shared" si="5"/>
        <v>4757.2243142283469</v>
      </c>
      <c r="M46" s="14">
        <f t="shared" si="1"/>
        <v>-6.2146739634731454E-2</v>
      </c>
      <c r="N46" s="14">
        <f t="shared" si="4"/>
        <v>0.11035970484796587</v>
      </c>
      <c r="O46" s="14">
        <f t="shared" si="6"/>
        <v>0.17475856739443058</v>
      </c>
      <c r="X46" s="6" t="str">
        <f t="shared" si="2"/>
        <v>-10% to -5%</v>
      </c>
      <c r="Y46" s="6" t="str">
        <f t="shared" si="2"/>
        <v>10% to 15%</v>
      </c>
      <c r="Z46" s="6" t="str">
        <f t="shared" si="2"/>
        <v>above 15%</v>
      </c>
      <c r="AA46" s="6"/>
      <c r="AB46" s="6"/>
      <c r="AC46" s="6"/>
      <c r="AD46" s="6"/>
      <c r="AE46" s="6"/>
      <c r="AF46" s="6"/>
    </row>
    <row r="47" spans="1:32">
      <c r="A47" s="1">
        <v>30291</v>
      </c>
      <c r="B47" s="11">
        <v>231.15</v>
      </c>
      <c r="C47" s="13">
        <f t="shared" si="0"/>
        <v>1231.7135731614253</v>
      </c>
      <c r="D47" s="13">
        <f t="shared" si="3"/>
        <v>2793.0779218027515</v>
      </c>
      <c r="E47" s="13">
        <f t="shared" si="5"/>
        <v>4970.9622792373466</v>
      </c>
      <c r="M47" s="14">
        <f t="shared" si="1"/>
        <v>4.8076734846230207E-2</v>
      </c>
      <c r="N47" s="14">
        <f t="shared" si="4"/>
        <v>0.14322097315148835</v>
      </c>
      <c r="O47" s="14">
        <f t="shared" si="6"/>
        <v>0.2013166375005182</v>
      </c>
      <c r="X47" s="6" t="str">
        <f t="shared" si="2"/>
        <v>0% to 5%</v>
      </c>
      <c r="Y47" s="6" t="str">
        <f t="shared" si="2"/>
        <v>10% to 15%</v>
      </c>
      <c r="Z47" s="6" t="str">
        <f t="shared" si="2"/>
        <v>above 15%</v>
      </c>
      <c r="AA47" s="6"/>
      <c r="AB47" s="6"/>
      <c r="AC47" s="6"/>
      <c r="AD47" s="6"/>
      <c r="AE47" s="6"/>
      <c r="AF47" s="6"/>
    </row>
    <row r="48" spans="1:32">
      <c r="A48" s="1">
        <v>30321</v>
      </c>
      <c r="B48" s="11">
        <v>235.14</v>
      </c>
      <c r="C48" s="13">
        <f t="shared" si="0"/>
        <v>1245.4046994390567</v>
      </c>
      <c r="D48" s="13">
        <f t="shared" si="3"/>
        <v>2778.4451713228982</v>
      </c>
      <c r="E48" s="13">
        <f t="shared" si="5"/>
        <v>4956.5191828391789</v>
      </c>
      <c r="M48" s="14">
        <f t="shared" si="1"/>
        <v>6.8403109192675421E-2</v>
      </c>
      <c r="N48" s="14">
        <f t="shared" si="4"/>
        <v>0.13833727979602817</v>
      </c>
      <c r="O48" s="14">
        <f t="shared" si="6"/>
        <v>0.19956590567492977</v>
      </c>
      <c r="X48" s="6" t="str">
        <f t="shared" si="2"/>
        <v>5% to 10%</v>
      </c>
      <c r="Y48" s="6" t="str">
        <f t="shared" si="2"/>
        <v>10% to 15%</v>
      </c>
      <c r="Z48" s="6" t="str">
        <f t="shared" si="2"/>
        <v>above 15%</v>
      </c>
      <c r="AA48" s="6"/>
      <c r="AB48" s="6"/>
      <c r="AC48" s="6"/>
      <c r="AD48" s="6"/>
      <c r="AE48" s="6"/>
      <c r="AF48" s="6"/>
    </row>
    <row r="49" spans="1:32">
      <c r="A49" s="1">
        <v>30355</v>
      </c>
      <c r="B49" s="11">
        <v>220.14</v>
      </c>
      <c r="C49" s="13">
        <f t="shared" si="0"/>
        <v>1172.5292285679247</v>
      </c>
      <c r="D49" s="13">
        <f t="shared" si="3"/>
        <v>2549.5554438432705</v>
      </c>
      <c r="E49" s="13">
        <f t="shared" si="5"/>
        <v>4553.7190102765144</v>
      </c>
      <c r="M49" s="14">
        <f t="shared" si="1"/>
        <v>-4.2817958730400028E-2</v>
      </c>
      <c r="N49" s="14">
        <f t="shared" si="4"/>
        <v>5.7642161021258048E-2</v>
      </c>
      <c r="O49" s="14">
        <f t="shared" si="6"/>
        <v>0.14808880254426543</v>
      </c>
      <c r="X49" s="6" t="str">
        <f t="shared" si="2"/>
        <v>-5% to 0%</v>
      </c>
      <c r="Y49" s="6" t="str">
        <f t="shared" si="2"/>
        <v>5% to 10%</v>
      </c>
      <c r="Z49" s="6" t="str">
        <f t="shared" si="2"/>
        <v>10% to 15%</v>
      </c>
      <c r="AA49" s="6"/>
      <c r="AB49" s="6"/>
      <c r="AC49" s="6"/>
      <c r="AD49" s="6"/>
      <c r="AE49" s="6"/>
      <c r="AF49" s="6"/>
    </row>
    <row r="50" spans="1:32">
      <c r="A50" s="1">
        <v>30383</v>
      </c>
      <c r="B50" s="11">
        <v>218.55</v>
      </c>
      <c r="C50" s="13">
        <f t="shared" si="0"/>
        <v>1168.4813908070771</v>
      </c>
      <c r="D50" s="13">
        <f t="shared" si="3"/>
        <v>2486.3987927027692</v>
      </c>
      <c r="E50" s="13">
        <f t="shared" si="5"/>
        <v>4443.028434118698</v>
      </c>
      <c r="M50" s="14">
        <f t="shared" si="1"/>
        <v>-4.9222962371580019E-2</v>
      </c>
      <c r="N50" s="14">
        <f t="shared" si="4"/>
        <v>3.3817412593924692E-2</v>
      </c>
      <c r="O50" s="14">
        <f t="shared" si="6"/>
        <v>0.13296407600118612</v>
      </c>
      <c r="X50" s="6" t="str">
        <f t="shared" si="2"/>
        <v>-5% to 0%</v>
      </c>
      <c r="Y50" s="6" t="str">
        <f t="shared" si="2"/>
        <v>0% to 5%</v>
      </c>
      <c r="Z50" s="6" t="str">
        <f t="shared" si="2"/>
        <v>10% to 15%</v>
      </c>
      <c r="AA50" s="6"/>
      <c r="AB50" s="6"/>
      <c r="AC50" s="6"/>
      <c r="AD50" s="6"/>
      <c r="AE50" s="6"/>
      <c r="AF50" s="6"/>
    </row>
    <row r="51" spans="1:32">
      <c r="A51" s="1">
        <v>30411</v>
      </c>
      <c r="B51" s="11">
        <v>212.78</v>
      </c>
      <c r="C51" s="13">
        <f t="shared" si="0"/>
        <v>1146.3741400679824</v>
      </c>
      <c r="D51" s="13">
        <f t="shared" si="3"/>
        <v>2389.3208943970462</v>
      </c>
      <c r="E51" s="13">
        <f t="shared" si="5"/>
        <v>4258.9805393519018</v>
      </c>
      <c r="M51" s="14">
        <f t="shared" si="1"/>
        <v>-8.4652834594911242E-2</v>
      </c>
      <c r="N51" s="14">
        <f t="shared" si="4"/>
        <v>-4.2833409641311404E-3</v>
      </c>
      <c r="O51" s="14">
        <f t="shared" si="6"/>
        <v>0.10676367591947758</v>
      </c>
      <c r="X51" s="6" t="str">
        <f t="shared" si="2"/>
        <v>-10% to -5%</v>
      </c>
      <c r="Y51" s="6" t="str">
        <f t="shared" si="2"/>
        <v>-5% to 0%</v>
      </c>
      <c r="Z51" s="6" t="str">
        <f t="shared" si="2"/>
        <v>10% to 15%</v>
      </c>
      <c r="AA51" s="6"/>
      <c r="AB51" s="6"/>
      <c r="AC51" s="6"/>
      <c r="AD51" s="6"/>
      <c r="AE51" s="6"/>
      <c r="AF51" s="6"/>
    </row>
    <row r="52" spans="1:32">
      <c r="A52" s="1">
        <v>30441</v>
      </c>
      <c r="B52" s="11">
        <v>219.93</v>
      </c>
      <c r="C52" s="13">
        <f t="shared" si="0"/>
        <v>1190.7604335247738</v>
      </c>
      <c r="D52" s="13">
        <f t="shared" si="3"/>
        <v>2447.0068029654244</v>
      </c>
      <c r="E52" s="13">
        <f t="shared" si="5"/>
        <v>4335.7684320811723</v>
      </c>
      <c r="M52" s="14">
        <f t="shared" si="1"/>
        <v>-1.4276813401509839E-2</v>
      </c>
      <c r="N52" s="14">
        <f t="shared" si="4"/>
        <v>1.8580269301967899E-2</v>
      </c>
      <c r="O52" s="14">
        <f t="shared" si="6"/>
        <v>0.117860967207608</v>
      </c>
      <c r="X52" s="6" t="str">
        <f t="shared" si="2"/>
        <v>-5% to 0%</v>
      </c>
      <c r="Y52" s="6" t="str">
        <f t="shared" si="2"/>
        <v>0% to 5%</v>
      </c>
      <c r="Z52" s="6" t="str">
        <f t="shared" si="2"/>
        <v>10% to 15%</v>
      </c>
      <c r="AA52" s="6"/>
      <c r="AB52" s="6"/>
      <c r="AC52" s="6"/>
      <c r="AD52" s="6"/>
      <c r="AE52" s="6"/>
      <c r="AF52" s="6"/>
    </row>
    <row r="53" spans="1:32">
      <c r="A53" s="1">
        <v>30473</v>
      </c>
      <c r="B53" s="11">
        <v>240.04</v>
      </c>
      <c r="C53" s="13">
        <f t="shared" si="0"/>
        <v>1305.0424638509905</v>
      </c>
      <c r="D53" s="13">
        <f t="shared" si="3"/>
        <v>2647.4865366199465</v>
      </c>
      <c r="E53" s="13">
        <f t="shared" si="5"/>
        <v>4648.3933343322396</v>
      </c>
      <c r="M53" s="14">
        <f t="shared" si="1"/>
        <v>0.15410855074779514</v>
      </c>
      <c r="N53" s="14">
        <f t="shared" si="4"/>
        <v>9.3200068461894936E-2</v>
      </c>
      <c r="O53" s="14">
        <f t="shared" si="6"/>
        <v>0.16067294834595502</v>
      </c>
      <c r="X53" s="6" t="str">
        <f t="shared" si="2"/>
        <v>above 15%</v>
      </c>
      <c r="Y53" s="6" t="str">
        <f t="shared" si="2"/>
        <v>5% to 10%</v>
      </c>
      <c r="Z53" s="6" t="str">
        <f t="shared" si="2"/>
        <v>above 15%</v>
      </c>
      <c r="AA53" s="6"/>
      <c r="AB53" s="6"/>
      <c r="AC53" s="6"/>
      <c r="AD53" s="6"/>
      <c r="AE53" s="6"/>
      <c r="AF53" s="6"/>
    </row>
    <row r="54" spans="1:32">
      <c r="A54" s="1">
        <v>30523</v>
      </c>
      <c r="B54" s="11">
        <v>236.97</v>
      </c>
      <c r="C54" s="13">
        <f t="shared" si="0"/>
        <v>1281.8368126232901</v>
      </c>
      <c r="D54" s="13">
        <f t="shared" si="3"/>
        <v>2584.2486450326978</v>
      </c>
      <c r="E54" s="13">
        <f t="shared" si="5"/>
        <v>4494.2976181488757</v>
      </c>
      <c r="M54" s="14">
        <f t="shared" si="1"/>
        <v>0.12129185679855053</v>
      </c>
      <c r="N54" s="14">
        <f t="shared" si="4"/>
        <v>7.0425843126554602E-2</v>
      </c>
      <c r="O54" s="14">
        <f t="shared" si="6"/>
        <v>0.14002613530627783</v>
      </c>
      <c r="X54" s="6" t="str">
        <f t="shared" si="2"/>
        <v>10% to 15%</v>
      </c>
      <c r="Y54" s="6" t="str">
        <f t="shared" si="2"/>
        <v>5% to 10%</v>
      </c>
      <c r="Z54" s="6" t="str">
        <f t="shared" si="2"/>
        <v>10% to 15%</v>
      </c>
      <c r="AA54" s="6"/>
      <c r="AB54" s="6"/>
      <c r="AC54" s="6"/>
      <c r="AD54" s="6"/>
      <c r="AE54" s="6"/>
      <c r="AF54" s="6"/>
    </row>
    <row r="55" spans="1:32">
      <c r="A55" s="1">
        <v>30533</v>
      </c>
      <c r="B55" s="11">
        <v>234.38</v>
      </c>
      <c r="C55" s="13">
        <f t="shared" si="0"/>
        <v>1256.0414564559057</v>
      </c>
      <c r="D55" s="13">
        <f t="shared" si="3"/>
        <v>2535.9964805977065</v>
      </c>
      <c r="E55" s="13">
        <f t="shared" si="5"/>
        <v>4356.4294136120816</v>
      </c>
      <c r="M55" s="14">
        <f t="shared" si="1"/>
        <v>8.4022243046932329E-2</v>
      </c>
      <c r="N55" s="14">
        <f t="shared" si="4"/>
        <v>5.258834127031059E-2</v>
      </c>
      <c r="O55" s="14">
        <f t="shared" si="6"/>
        <v>0.12080564223557536</v>
      </c>
      <c r="X55" s="6" t="str">
        <f t="shared" si="2"/>
        <v>5% to 10%</v>
      </c>
      <c r="Y55" s="6" t="str">
        <f t="shared" si="2"/>
        <v>5% to 10%</v>
      </c>
      <c r="Z55" s="6" t="str">
        <f t="shared" si="2"/>
        <v>10% to 15%</v>
      </c>
      <c r="AA55" s="6"/>
      <c r="AB55" s="6"/>
      <c r="AC55" s="6"/>
      <c r="AD55" s="6"/>
      <c r="AE55" s="6"/>
      <c r="AF55" s="6"/>
    </row>
    <row r="56" spans="1:32">
      <c r="A56" s="1">
        <v>30565</v>
      </c>
      <c r="B56" s="11">
        <v>232.31</v>
      </c>
      <c r="C56" s="13">
        <f t="shared" si="0"/>
        <v>1235.8680507376876</v>
      </c>
      <c r="D56" s="13">
        <f t="shared" si="3"/>
        <v>2497.8700979796295</v>
      </c>
      <c r="E56" s="13">
        <f t="shared" si="5"/>
        <v>4245.6498762318315</v>
      </c>
      <c r="M56" s="14">
        <f t="shared" si="1"/>
        <v>5.4271379590682997E-2</v>
      </c>
      <c r="N56" s="14">
        <f t="shared" si="4"/>
        <v>3.8199241525327866E-2</v>
      </c>
      <c r="O56" s="14">
        <f t="shared" si="6"/>
        <v>0.10481204326116089</v>
      </c>
      <c r="X56" s="6" t="str">
        <f t="shared" si="2"/>
        <v>5% to 10%</v>
      </c>
      <c r="Y56" s="6" t="str">
        <f t="shared" si="2"/>
        <v>0% to 5%</v>
      </c>
      <c r="Z56" s="6" t="str">
        <f t="shared" si="2"/>
        <v>10% to 15%</v>
      </c>
      <c r="AA56" s="6"/>
      <c r="AB56" s="6"/>
      <c r="AC56" s="6"/>
      <c r="AD56" s="6"/>
      <c r="AE56" s="6"/>
      <c r="AF56" s="6"/>
    </row>
    <row r="57" spans="1:32">
      <c r="A57" s="1">
        <v>30594</v>
      </c>
      <c r="B57" s="11">
        <v>237.11</v>
      </c>
      <c r="C57" s="13">
        <f t="shared" si="0"/>
        <v>1254.2679577545146</v>
      </c>
      <c r="D57" s="13">
        <f t="shared" si="3"/>
        <v>2528.2003782933734</v>
      </c>
      <c r="E57" s="13">
        <f t="shared" si="5"/>
        <v>4267.1813091959339</v>
      </c>
      <c r="M57" s="14">
        <f t="shared" si="1"/>
        <v>8.1428362466628879E-2</v>
      </c>
      <c r="N57" s="14">
        <f t="shared" si="4"/>
        <v>4.9667585867710855E-2</v>
      </c>
      <c r="O57" s="14">
        <f t="shared" si="6"/>
        <v>0.10796054695016613</v>
      </c>
      <c r="X57" s="6" t="str">
        <f t="shared" si="2"/>
        <v>5% to 10%</v>
      </c>
      <c r="Y57" s="6" t="str">
        <f t="shared" si="2"/>
        <v>0% to 5%</v>
      </c>
      <c r="Z57" s="6" t="str">
        <f t="shared" si="2"/>
        <v>10% to 15%</v>
      </c>
      <c r="AA57" s="6"/>
      <c r="AB57" s="6"/>
      <c r="AC57" s="6"/>
      <c r="AD57" s="6"/>
      <c r="AE57" s="6"/>
      <c r="AF57" s="6"/>
    </row>
    <row r="58" spans="1:32">
      <c r="A58" s="1">
        <v>30627</v>
      </c>
      <c r="B58" s="11">
        <v>238.49</v>
      </c>
      <c r="C58" s="13">
        <f t="shared" si="0"/>
        <v>1257.1529921573024</v>
      </c>
      <c r="D58" s="13">
        <f t="shared" si="3"/>
        <v>2528.6779863012603</v>
      </c>
      <c r="E58" s="13">
        <f t="shared" si="5"/>
        <v>4211.8422646730596</v>
      </c>
      <c r="M58" s="14">
        <f t="shared" si="1"/>
        <v>8.5645855138581917E-2</v>
      </c>
      <c r="N58" s="14">
        <f t="shared" si="4"/>
        <v>4.9846833677832436E-2</v>
      </c>
      <c r="O58" s="14">
        <f t="shared" si="6"/>
        <v>9.9828480354608881E-2</v>
      </c>
      <c r="X58" s="6" t="str">
        <f t="shared" si="2"/>
        <v>5% to 10%</v>
      </c>
      <c r="Y58" s="6" t="str">
        <f t="shared" si="2"/>
        <v>0% to 5%</v>
      </c>
      <c r="Z58" s="6" t="str">
        <f t="shared" si="2"/>
        <v>5% to 10%</v>
      </c>
      <c r="AA58" s="6"/>
      <c r="AB58" s="6"/>
      <c r="AC58" s="6"/>
      <c r="AD58" s="6"/>
      <c r="AE58" s="6"/>
      <c r="AF58" s="6"/>
    </row>
    <row r="59" spans="1:32">
      <c r="A59" s="1">
        <v>30655</v>
      </c>
      <c r="B59" s="11">
        <v>241.37</v>
      </c>
      <c r="C59" s="13">
        <f t="shared" si="0"/>
        <v>1262.6386152774342</v>
      </c>
      <c r="D59" s="13">
        <f t="shared" si="3"/>
        <v>2548.8108201399614</v>
      </c>
      <c r="E59" s="13">
        <f t="shared" si="5"/>
        <v>4179.2088856020291</v>
      </c>
      <c r="M59" s="14">
        <f t="shared" si="1"/>
        <v>9.36351294721703E-2</v>
      </c>
      <c r="N59" s="14">
        <f t="shared" si="4"/>
        <v>5.7365467902270484E-2</v>
      </c>
      <c r="O59" s="14">
        <f t="shared" si="6"/>
        <v>9.4970962295628153E-2</v>
      </c>
      <c r="X59" s="6" t="str">
        <f t="shared" si="2"/>
        <v>5% to 10%</v>
      </c>
      <c r="Y59" s="6" t="str">
        <f t="shared" si="2"/>
        <v>5% to 10%</v>
      </c>
      <c r="Z59" s="6" t="str">
        <f t="shared" si="2"/>
        <v>5% to 10%</v>
      </c>
      <c r="AA59" s="6"/>
      <c r="AB59" s="6"/>
      <c r="AC59" s="6"/>
      <c r="AD59" s="6"/>
      <c r="AE59" s="6"/>
      <c r="AF59" s="6"/>
    </row>
    <row r="60" spans="1:32">
      <c r="A60" s="1">
        <v>30686</v>
      </c>
      <c r="B60" s="11">
        <v>255.84</v>
      </c>
      <c r="C60" s="13">
        <f t="shared" si="0"/>
        <v>1333.6466821585852</v>
      </c>
      <c r="D60" s="13">
        <f t="shared" si="3"/>
        <v>2688.6876718008757</v>
      </c>
      <c r="E60" s="13">
        <f t="shared" si="5"/>
        <v>4356.6857764481583</v>
      </c>
      <c r="M60" s="14">
        <f t="shared" si="1"/>
        <v>0.19367296211230434</v>
      </c>
      <c r="N60" s="14">
        <f t="shared" si="4"/>
        <v>0.10768640693695493</v>
      </c>
      <c r="O60" s="14">
        <f t="shared" si="6"/>
        <v>0.12084207210371004</v>
      </c>
      <c r="X60" s="6" t="str">
        <f t="shared" si="2"/>
        <v>above 15%</v>
      </c>
      <c r="Y60" s="6" t="str">
        <f t="shared" si="2"/>
        <v>10% to 15%</v>
      </c>
      <c r="Z60" s="6" t="str">
        <f t="shared" si="2"/>
        <v>10% to 15%</v>
      </c>
      <c r="AA60" s="6"/>
      <c r="AB60" s="6"/>
      <c r="AC60" s="6"/>
      <c r="AD60" s="6"/>
      <c r="AE60" s="6"/>
      <c r="AF60" s="6"/>
    </row>
    <row r="61" spans="1:32">
      <c r="A61" s="1">
        <v>30719</v>
      </c>
      <c r="B61" s="11">
        <v>247.35</v>
      </c>
      <c r="C61" s="13">
        <f t="shared" si="0"/>
        <v>1280.8787482503319</v>
      </c>
      <c r="D61" s="13">
        <f t="shared" si="3"/>
        <v>2598.3362965662955</v>
      </c>
      <c r="E61" s="13">
        <f t="shared" si="5"/>
        <v>4145.5673056893838</v>
      </c>
      <c r="M61" s="14">
        <f t="shared" si="1"/>
        <v>0.119922719779509</v>
      </c>
      <c r="N61" s="14">
        <f t="shared" si="4"/>
        <v>7.5557428145072214E-2</v>
      </c>
      <c r="O61" s="14">
        <f t="shared" si="6"/>
        <v>8.9914072130593825E-2</v>
      </c>
      <c r="X61" s="6" t="str">
        <f t="shared" si="2"/>
        <v>10% to 15%</v>
      </c>
      <c r="Y61" s="6" t="str">
        <f t="shared" si="2"/>
        <v>5% to 10%</v>
      </c>
      <c r="Z61" s="6" t="str">
        <f t="shared" si="2"/>
        <v>5% to 10%</v>
      </c>
      <c r="AA61" s="6"/>
      <c r="AB61" s="6"/>
      <c r="AC61" s="6"/>
      <c r="AD61" s="6"/>
      <c r="AE61" s="6"/>
      <c r="AF61" s="6"/>
    </row>
    <row r="62" spans="1:32">
      <c r="A62" s="1">
        <v>30747</v>
      </c>
      <c r="B62" s="11">
        <v>247.39</v>
      </c>
      <c r="C62" s="13">
        <f t="shared" si="0"/>
        <v>1268.7235694935237</v>
      </c>
      <c r="D62" s="13">
        <f t="shared" si="3"/>
        <v>2591.3985238369814</v>
      </c>
      <c r="E62" s="13">
        <f t="shared" si="5"/>
        <v>4083.2291623863994</v>
      </c>
      <c r="M62" s="14">
        <f t="shared" si="1"/>
        <v>0.10245182294507602</v>
      </c>
      <c r="N62" s="14">
        <f t="shared" si="4"/>
        <v>7.3034500482448084E-2</v>
      </c>
      <c r="O62" s="14">
        <f t="shared" si="6"/>
        <v>8.0408030727671595E-2</v>
      </c>
      <c r="X62" s="6" t="str">
        <f t="shared" si="2"/>
        <v>10% to 15%</v>
      </c>
      <c r="Y62" s="6" t="str">
        <f t="shared" si="2"/>
        <v>5% to 10%</v>
      </c>
      <c r="Z62" s="6" t="str">
        <f t="shared" si="2"/>
        <v>5% to 10%</v>
      </c>
      <c r="AA62" s="6"/>
      <c r="AB62" s="6"/>
      <c r="AC62" s="6"/>
      <c r="AD62" s="6"/>
      <c r="AE62" s="6"/>
      <c r="AF62" s="6"/>
    </row>
    <row r="63" spans="1:32">
      <c r="A63" s="1">
        <v>30777</v>
      </c>
      <c r="B63" s="11">
        <v>243.57</v>
      </c>
      <c r="C63" s="13">
        <f t="shared" si="0"/>
        <v>1236.140645441998</v>
      </c>
      <c r="D63" s="13">
        <f t="shared" si="3"/>
        <v>2548.3990780783283</v>
      </c>
      <c r="E63" s="13">
        <f t="shared" si="5"/>
        <v>3971.2045153935373</v>
      </c>
      <c r="F63" s="13">
        <f t="shared" ref="F63:F126" si="7">((sipamt/$B3)+(sipamt/$B4)+(sipamt/$B5)+(sipamt/$B6)+(sipamt/$B7)+(sipamt/$B8)+(sipamt/$B9)+(sipamt/$B10)+(sipamt/$B11)+(sipamt/$B12)+(sipamt/$B13)+(sipamt/$B14)+(sipamt/$B15)+(sipamt/$B16)+(sipamt/$B17)+(sipamt/$B18)+(sipamt/$B19)+(sipamt/$B20)+(sipamt/$B21)+(sipamt/$B22)+(sipamt/$B23)+(sipamt/$B24)+(sipamt/$B25)+(sipamt/$B26)+(sipamt/$B27)+(sipamt/$B28)+(sipamt/$B29)+(sipamt/$B30)+(sipamt/$B31)+(sipamt/$B32)+(sipamt/$B33)+(sipamt/$B34)+(sipamt/$B35)+(sipamt/$B36)+(sipamt/$B37)+(sipamt/$B38)+(sipamt/$B39)+(sipamt/$B40)+(sipamt/$B41)+(sipamt/$B42)+(sipamt/$B43)+(sipamt/$B44)+(sipamt/$B45)+(sipamt/$B46)+(sipamt/$B47)+(sipamt/$B48)+(sipamt/$B49)+(sipamt/$B50)+(sipamt/$B51)+(sipamt/$B52)+(sipamt/$B53)+(sipamt/$B54)+(sipamt/$B55)+(sipamt/$B56)+(sipamt/$B57)+(sipamt/$B58)+(sipamt/$B59)+(sipamt/$B60)+(sipamt/$B61)+(sipamt/$B62))*$B63</f>
        <v>8504.3025920989476</v>
      </c>
      <c r="M63" s="14">
        <f t="shared" si="1"/>
        <v>5.4677019975356768E-2</v>
      </c>
      <c r="N63" s="14">
        <f t="shared" si="4"/>
        <v>5.7212427314669502E-2</v>
      </c>
      <c r="O63" s="14">
        <f t="shared" si="6"/>
        <v>6.2864371511331882E-2</v>
      </c>
      <c r="P63" s="14">
        <f t="shared" ref="P63:P126" si="8">RATE(P$2*12,-sipamt,,F63,1)*12</f>
        <v>0.13101542744238867</v>
      </c>
      <c r="X63" s="6" t="str">
        <f t="shared" si="2"/>
        <v>5% to 10%</v>
      </c>
      <c r="Y63" s="6" t="str">
        <f t="shared" si="2"/>
        <v>5% to 10%</v>
      </c>
      <c r="Z63" s="6" t="str">
        <f t="shared" si="2"/>
        <v>5% to 10%</v>
      </c>
      <c r="AA63" s="6" t="str">
        <f t="shared" si="2"/>
        <v>10% to 15%</v>
      </c>
      <c r="AB63" s="6"/>
      <c r="AC63" s="6"/>
      <c r="AD63" s="6"/>
      <c r="AE63" s="6"/>
      <c r="AF63" s="6"/>
    </row>
    <row r="64" spans="1:32">
      <c r="A64" s="1">
        <v>30809</v>
      </c>
      <c r="B64" s="11">
        <v>234</v>
      </c>
      <c r="C64" s="13">
        <f t="shared" si="0"/>
        <v>1173.6701987660017</v>
      </c>
      <c r="D64" s="13">
        <f t="shared" si="3"/>
        <v>2440.6094132651469</v>
      </c>
      <c r="E64" s="13">
        <f t="shared" si="5"/>
        <v>3777.2240199541493</v>
      </c>
      <c r="F64" s="13">
        <f t="shared" si="7"/>
        <v>8076.7917796901629</v>
      </c>
      <c r="M64" s="14">
        <f t="shared" si="1"/>
        <v>-4.1017087718529646E-2</v>
      </c>
      <c r="N64" s="14">
        <f t="shared" si="4"/>
        <v>1.6077399752008115E-2</v>
      </c>
      <c r="O64" s="14">
        <f t="shared" si="6"/>
        <v>3.0978423755372953E-2</v>
      </c>
      <c r="P64" s="14">
        <f t="shared" si="8"/>
        <v>0.11235672378868711</v>
      </c>
      <c r="X64" s="6" t="str">
        <f t="shared" si="2"/>
        <v>-5% to 0%</v>
      </c>
      <c r="Y64" s="6" t="str">
        <f t="shared" si="2"/>
        <v>0% to 5%</v>
      </c>
      <c r="Z64" s="6" t="str">
        <f t="shared" si="2"/>
        <v>0% to 5%</v>
      </c>
      <c r="AA64" s="6" t="str">
        <f t="shared" si="2"/>
        <v>10% to 15%</v>
      </c>
      <c r="AB64" s="6"/>
      <c r="AC64" s="6"/>
      <c r="AD64" s="6"/>
      <c r="AE64" s="6"/>
      <c r="AF64" s="6"/>
    </row>
    <row r="65" spans="1:32">
      <c r="A65" s="1">
        <v>30838</v>
      </c>
      <c r="B65" s="11">
        <v>240.83</v>
      </c>
      <c r="C65" s="13">
        <f t="shared" si="0"/>
        <v>1201.3431043825083</v>
      </c>
      <c r="D65" s="13">
        <f t="shared" si="3"/>
        <v>2510.6806171688527</v>
      </c>
      <c r="E65" s="13">
        <f t="shared" si="5"/>
        <v>3857.5428319869989</v>
      </c>
      <c r="F65" s="13">
        <f t="shared" si="7"/>
        <v>8222.6843054109104</v>
      </c>
      <c r="M65" s="14">
        <f t="shared" si="1"/>
        <v>2.0650109013474532E-3</v>
      </c>
      <c r="N65" s="14">
        <f t="shared" si="4"/>
        <v>4.3063697016950973E-2</v>
      </c>
      <c r="O65" s="14">
        <f t="shared" si="6"/>
        <v>4.4423598098660595E-2</v>
      </c>
      <c r="P65" s="14">
        <f t="shared" si="8"/>
        <v>0.11885836252388679</v>
      </c>
      <c r="X65" s="6" t="str">
        <f t="shared" si="2"/>
        <v>0% to 5%</v>
      </c>
      <c r="Y65" s="6" t="str">
        <f t="shared" si="2"/>
        <v>0% to 5%</v>
      </c>
      <c r="Z65" s="6" t="str">
        <f t="shared" si="2"/>
        <v>0% to 5%</v>
      </c>
      <c r="AA65" s="6" t="str">
        <f t="shared" si="2"/>
        <v>10% to 15%</v>
      </c>
      <c r="AB65" s="6"/>
      <c r="AC65" s="6"/>
      <c r="AD65" s="6"/>
      <c r="AE65" s="6"/>
      <c r="AF65" s="6"/>
    </row>
    <row r="66" spans="1:32">
      <c r="A66" s="1">
        <v>30868</v>
      </c>
      <c r="B66" s="11">
        <v>254.67</v>
      </c>
      <c r="C66" s="13">
        <f t="shared" si="0"/>
        <v>1270.0337727328172</v>
      </c>
      <c r="D66" s="13">
        <f t="shared" si="3"/>
        <v>2647.6148212654302</v>
      </c>
      <c r="E66" s="13">
        <f t="shared" si="5"/>
        <v>4047.3076995188117</v>
      </c>
      <c r="F66" s="13">
        <f t="shared" si="7"/>
        <v>8598.627815672653</v>
      </c>
      <c r="M66" s="14">
        <f t="shared" si="1"/>
        <v>0.10434401280226774</v>
      </c>
      <c r="N66" s="14">
        <f t="shared" si="4"/>
        <v>9.3245595974603093E-2</v>
      </c>
      <c r="O66" s="14">
        <f t="shared" si="6"/>
        <v>7.484827428884358E-2</v>
      </c>
      <c r="P66" s="14">
        <f t="shared" si="8"/>
        <v>0.13497708142239542</v>
      </c>
      <c r="X66" s="6" t="str">
        <f t="shared" si="2"/>
        <v>10% to 15%</v>
      </c>
      <c r="Y66" s="6" t="str">
        <f t="shared" si="2"/>
        <v>5% to 10%</v>
      </c>
      <c r="Z66" s="6" t="str">
        <f t="shared" si="2"/>
        <v>5% to 10%</v>
      </c>
      <c r="AA66" s="6" t="str">
        <f t="shared" si="2"/>
        <v>10% to 15%</v>
      </c>
      <c r="AB66" s="6"/>
      <c r="AC66" s="6"/>
      <c r="AD66" s="6"/>
      <c r="AE66" s="6"/>
      <c r="AF66" s="6"/>
    </row>
    <row r="67" spans="1:32">
      <c r="A67" s="1">
        <v>30901</v>
      </c>
      <c r="B67" s="11">
        <v>252.06</v>
      </c>
      <c r="C67" s="13">
        <f t="shared" si="0"/>
        <v>1249.6250089110265</v>
      </c>
      <c r="D67" s="13">
        <f t="shared" si="3"/>
        <v>2600.4135126838551</v>
      </c>
      <c r="E67" s="13">
        <f t="shared" si="5"/>
        <v>3976.9194576671403</v>
      </c>
      <c r="F67" s="13">
        <f t="shared" si="7"/>
        <v>8406.6795296125511</v>
      </c>
      <c r="M67" s="14">
        <f t="shared" si="1"/>
        <v>7.4618129616480247E-2</v>
      </c>
      <c r="N67" s="14">
        <f t="shared" si="4"/>
        <v>7.6311219213913706E-2</v>
      </c>
      <c r="O67" s="14">
        <f t="shared" si="6"/>
        <v>6.3774176150705741E-2</v>
      </c>
      <c r="P67" s="14">
        <f t="shared" si="8"/>
        <v>0.12685801495447638</v>
      </c>
      <c r="X67" s="6" t="str">
        <f t="shared" si="2"/>
        <v>5% to 10%</v>
      </c>
      <c r="Y67" s="6" t="str">
        <f t="shared" si="2"/>
        <v>5% to 10%</v>
      </c>
      <c r="Z67" s="6" t="str">
        <f t="shared" si="2"/>
        <v>5% to 10%</v>
      </c>
      <c r="AA67" s="6" t="str">
        <f t="shared" si="2"/>
        <v>10% to 15%</v>
      </c>
      <c r="AB67" s="6"/>
      <c r="AC67" s="6"/>
      <c r="AD67" s="6"/>
      <c r="AE67" s="6"/>
      <c r="AF67" s="6"/>
    </row>
    <row r="68" spans="1:32">
      <c r="A68" s="1">
        <v>30930</v>
      </c>
      <c r="B68" s="11">
        <v>252.32</v>
      </c>
      <c r="C68" s="13">
        <f t="shared" si="0"/>
        <v>1243.3629109870831</v>
      </c>
      <c r="D68" s="13">
        <f t="shared" si="3"/>
        <v>2585.6823400350504</v>
      </c>
      <c r="E68" s="13">
        <f t="shared" si="5"/>
        <v>3956.3868149181239</v>
      </c>
      <c r="F68" s="13">
        <f t="shared" si="7"/>
        <v>8300.0537976407759</v>
      </c>
      <c r="M68" s="14">
        <f t="shared" si="1"/>
        <v>6.5387776793498303E-2</v>
      </c>
      <c r="N68" s="14">
        <f t="shared" si="4"/>
        <v>7.0949633733529971E-2</v>
      </c>
      <c r="O68" s="14">
        <f t="shared" si="6"/>
        <v>6.0497823573877493E-2</v>
      </c>
      <c r="P68" s="14">
        <f t="shared" si="8"/>
        <v>0.12224880306466872</v>
      </c>
      <c r="X68" s="6" t="str">
        <f t="shared" si="2"/>
        <v>5% to 10%</v>
      </c>
      <c r="Y68" s="6" t="str">
        <f t="shared" si="2"/>
        <v>5% to 10%</v>
      </c>
      <c r="Z68" s="6" t="str">
        <f t="shared" si="2"/>
        <v>5% to 10%</v>
      </c>
      <c r="AA68" s="6" t="str">
        <f t="shared" si="2"/>
        <v>10% to 15%</v>
      </c>
      <c r="AB68" s="6"/>
      <c r="AC68" s="6"/>
      <c r="AD68" s="6"/>
      <c r="AE68" s="6"/>
      <c r="AF68" s="6"/>
    </row>
    <row r="69" spans="1:32">
      <c r="A69" s="1">
        <v>30960</v>
      </c>
      <c r="B69" s="11">
        <v>274.74</v>
      </c>
      <c r="C69" s="13">
        <f t="shared" si="0"/>
        <v>1344.4636008190714</v>
      </c>
      <c r="D69" s="13">
        <f t="shared" si="3"/>
        <v>2797.7872848200641</v>
      </c>
      <c r="E69" s="13">
        <f t="shared" si="5"/>
        <v>4273.8962351757891</v>
      </c>
      <c r="F69" s="13">
        <f t="shared" si="7"/>
        <v>8912.1642530478566</v>
      </c>
      <c r="M69" s="14">
        <f t="shared" si="1"/>
        <v>0.20838824906666814</v>
      </c>
      <c r="N69" s="14">
        <f t="shared" si="4"/>
        <v>0.14478618312611563</v>
      </c>
      <c r="O69" s="14">
        <f t="shared" si="6"/>
        <v>0.10893845652814939</v>
      </c>
      <c r="P69" s="14">
        <f t="shared" si="8"/>
        <v>0.14777240542328779</v>
      </c>
      <c r="X69" s="6" t="str">
        <f t="shared" si="2"/>
        <v>above 15%</v>
      </c>
      <c r="Y69" s="6" t="str">
        <f t="shared" si="2"/>
        <v>10% to 15%</v>
      </c>
      <c r="Z69" s="6" t="str">
        <f t="shared" si="2"/>
        <v>10% to 15%</v>
      </c>
      <c r="AA69" s="6" t="str">
        <f t="shared" si="2"/>
        <v>10% to 15%</v>
      </c>
      <c r="AB69" s="6"/>
      <c r="AC69" s="6"/>
      <c r="AD69" s="6"/>
      <c r="AE69" s="6"/>
      <c r="AF69" s="6"/>
    </row>
    <row r="70" spans="1:32">
      <c r="A70" s="1">
        <v>30991</v>
      </c>
      <c r="B70" s="11">
        <v>262.82</v>
      </c>
      <c r="C70" s="13">
        <f t="shared" si="0"/>
        <v>1270.9503490397292</v>
      </c>
      <c r="D70" s="13">
        <f t="shared" si="3"/>
        <v>2656.3541370341204</v>
      </c>
      <c r="E70" s="13">
        <f t="shared" si="5"/>
        <v>4057.5961134730273</v>
      </c>
      <c r="F70" s="13">
        <f t="shared" si="7"/>
        <v>8401.1331035177318</v>
      </c>
      <c r="M70" s="14">
        <f t="shared" si="1"/>
        <v>0.10566642710183036</v>
      </c>
      <c r="N70" s="14">
        <f t="shared" si="4"/>
        <v>9.6340856801064106E-2</v>
      </c>
      <c r="O70" s="14">
        <f t="shared" si="6"/>
        <v>7.6446901546911514E-2</v>
      </c>
      <c r="P70" s="14">
        <f t="shared" si="8"/>
        <v>0.12662003232801808</v>
      </c>
      <c r="X70" s="6" t="str">
        <f t="shared" si="2"/>
        <v>10% to 15%</v>
      </c>
      <c r="Y70" s="6" t="str">
        <f t="shared" si="2"/>
        <v>5% to 10%</v>
      </c>
      <c r="Z70" s="6" t="str">
        <f t="shared" si="2"/>
        <v>5% to 10%</v>
      </c>
      <c r="AA70" s="6" t="str">
        <f t="shared" si="2"/>
        <v>10% to 15%</v>
      </c>
      <c r="AB70" s="6"/>
      <c r="AC70" s="6"/>
      <c r="AD70" s="6"/>
      <c r="AE70" s="6"/>
      <c r="AF70" s="6"/>
    </row>
    <row r="71" spans="1:32">
      <c r="A71" s="1">
        <v>31021</v>
      </c>
      <c r="B71" s="11">
        <v>259.99</v>
      </c>
      <c r="C71" s="13">
        <f t="shared" si="0"/>
        <v>1247.1731413375162</v>
      </c>
      <c r="D71" s="13">
        <f t="shared" si="3"/>
        <v>2607.2154563973008</v>
      </c>
      <c r="E71" s="13">
        <f t="shared" si="5"/>
        <v>3992.6068121673161</v>
      </c>
      <c r="F71" s="13">
        <f t="shared" si="7"/>
        <v>8198.3921078310759</v>
      </c>
      <c r="M71" s="14">
        <f t="shared" si="1"/>
        <v>7.1010273996902573E-2</v>
      </c>
      <c r="N71" s="14">
        <f t="shared" si="4"/>
        <v>7.8774438642875935E-2</v>
      </c>
      <c r="O71" s="14">
        <f t="shared" si="6"/>
        <v>6.6263230288507197E-2</v>
      </c>
      <c r="P71" s="14">
        <f t="shared" si="8"/>
        <v>0.11778571970653084</v>
      </c>
      <c r="X71" s="6" t="str">
        <f t="shared" si="2"/>
        <v>5% to 10%</v>
      </c>
      <c r="Y71" s="6" t="str">
        <f t="shared" si="2"/>
        <v>5% to 10%</v>
      </c>
      <c r="Z71" s="6" t="str">
        <f t="shared" si="2"/>
        <v>5% to 10%</v>
      </c>
      <c r="AA71" s="6" t="str">
        <f t="shared" si="2"/>
        <v>10% to 15%</v>
      </c>
      <c r="AB71" s="6"/>
      <c r="AC71" s="6"/>
      <c r="AD71" s="6"/>
      <c r="AE71" s="6"/>
      <c r="AF71" s="6"/>
    </row>
    <row r="72" spans="1:32">
      <c r="A72" s="1">
        <v>31055</v>
      </c>
      <c r="B72" s="11">
        <v>278.83999999999997</v>
      </c>
      <c r="C72" s="13">
        <f t="shared" si="0"/>
        <v>1329.3230662767764</v>
      </c>
      <c r="D72" s="13">
        <f t="shared" si="3"/>
        <v>2782.864501756374</v>
      </c>
      <c r="E72" s="13">
        <f t="shared" si="5"/>
        <v>4259.7235916244799</v>
      </c>
      <c r="F72" s="13">
        <f t="shared" si="7"/>
        <v>8660.5365649649957</v>
      </c>
      <c r="M72" s="14">
        <f t="shared" si="1"/>
        <v>0.18775383110156829</v>
      </c>
      <c r="N72" s="14">
        <f t="shared" si="4"/>
        <v>0.13981549142899716</v>
      </c>
      <c r="O72" s="14">
        <f t="shared" si="6"/>
        <v>0.10687223850811403</v>
      </c>
      <c r="P72" s="14">
        <f t="shared" si="8"/>
        <v>0.13754837658810037</v>
      </c>
      <c r="X72" s="6" t="str">
        <f t="shared" si="2"/>
        <v>above 15%</v>
      </c>
      <c r="Y72" s="6" t="str">
        <f t="shared" si="2"/>
        <v>10% to 15%</v>
      </c>
      <c r="Z72" s="6" t="str">
        <f t="shared" si="2"/>
        <v>10% to 15%</v>
      </c>
      <c r="AA72" s="6" t="str">
        <f t="shared" si="2"/>
        <v>10% to 15%</v>
      </c>
      <c r="AB72" s="6"/>
      <c r="AC72" s="6"/>
      <c r="AD72" s="6"/>
      <c r="AE72" s="6"/>
      <c r="AF72" s="6"/>
    </row>
    <row r="73" spans="1:32">
      <c r="A73" s="1">
        <v>31083</v>
      </c>
      <c r="B73" s="11">
        <v>298.52</v>
      </c>
      <c r="C73" s="13">
        <f t="shared" si="0"/>
        <v>1413.5196844493621</v>
      </c>
      <c r="D73" s="13">
        <f t="shared" si="3"/>
        <v>2959.3774727157434</v>
      </c>
      <c r="E73" s="13">
        <f t="shared" si="5"/>
        <v>4549.3812217486166</v>
      </c>
      <c r="F73" s="13">
        <f t="shared" si="7"/>
        <v>9134.4306159325333</v>
      </c>
      <c r="M73" s="14">
        <f t="shared" si="1"/>
        <v>0.29932832565277018</v>
      </c>
      <c r="N73" s="14">
        <f t="shared" si="4"/>
        <v>0.1966542761101901</v>
      </c>
      <c r="O73" s="14">
        <f t="shared" si="6"/>
        <v>0.14750458605010713</v>
      </c>
      <c r="P73" s="14">
        <f t="shared" si="8"/>
        <v>0.15651440310018627</v>
      </c>
      <c r="X73" s="6" t="str">
        <f t="shared" si="2"/>
        <v>above 15%</v>
      </c>
      <c r="Y73" s="6" t="str">
        <f t="shared" si="2"/>
        <v>above 15%</v>
      </c>
      <c r="Z73" s="6" t="str">
        <f t="shared" si="2"/>
        <v>10% to 15%</v>
      </c>
      <c r="AA73" s="6" t="str">
        <f t="shared" si="2"/>
        <v>above 15%</v>
      </c>
      <c r="AB73" s="6"/>
      <c r="AC73" s="6"/>
      <c r="AD73" s="6"/>
      <c r="AE73" s="6"/>
      <c r="AF73" s="6"/>
    </row>
    <row r="74" spans="1:32">
      <c r="A74" s="1">
        <v>31111</v>
      </c>
      <c r="B74" s="11">
        <v>305.70999999999998</v>
      </c>
      <c r="C74" s="13">
        <f t="shared" si="0"/>
        <v>1426.3794478339098</v>
      </c>
      <c r="D74" s="13">
        <f t="shared" si="3"/>
        <v>2994.1933547414865</v>
      </c>
      <c r="E74" s="13">
        <f t="shared" si="5"/>
        <v>4628.6772073318834</v>
      </c>
      <c r="F74" s="13">
        <f t="shared" si="7"/>
        <v>9209.1474732243314</v>
      </c>
      <c r="M74" s="14">
        <f t="shared" si="1"/>
        <v>0.31571747020095237</v>
      </c>
      <c r="N74" s="14">
        <f t="shared" si="4"/>
        <v>0.20738640907849201</v>
      </c>
      <c r="O74" s="14">
        <f t="shared" si="6"/>
        <v>0.15807819638606926</v>
      </c>
      <c r="P74" s="14">
        <f t="shared" si="8"/>
        <v>0.15939506345390592</v>
      </c>
      <c r="X74" s="6" t="str">
        <f t="shared" si="2"/>
        <v>above 15%</v>
      </c>
      <c r="Y74" s="6" t="str">
        <f t="shared" si="2"/>
        <v>above 15%</v>
      </c>
      <c r="Z74" s="6" t="str">
        <f t="shared" si="2"/>
        <v>above 15%</v>
      </c>
      <c r="AA74" s="6" t="str">
        <f t="shared" si="2"/>
        <v>above 15%</v>
      </c>
      <c r="AB74" s="6"/>
      <c r="AC74" s="6"/>
      <c r="AD74" s="6"/>
      <c r="AE74" s="6"/>
      <c r="AF74" s="6"/>
    </row>
    <row r="75" spans="1:32">
      <c r="A75" s="1">
        <v>31145</v>
      </c>
      <c r="B75" s="11">
        <v>347</v>
      </c>
      <c r="C75" s="13">
        <f t="shared" si="0"/>
        <v>1592.2719274082497</v>
      </c>
      <c r="D75" s="13">
        <f t="shared" si="3"/>
        <v>3353.3295452116463</v>
      </c>
      <c r="E75" s="13">
        <f t="shared" si="5"/>
        <v>5222.8277433674402</v>
      </c>
      <c r="F75" s="13">
        <f t="shared" si="7"/>
        <v>10298.842502985444</v>
      </c>
      <c r="M75" s="14">
        <f t="shared" si="1"/>
        <v>0.5135751800520667</v>
      </c>
      <c r="N75" s="14">
        <f t="shared" si="4"/>
        <v>0.31011845277300254</v>
      </c>
      <c r="O75" s="14">
        <f t="shared" si="6"/>
        <v>0.23089536173764597</v>
      </c>
      <c r="P75" s="14">
        <f t="shared" si="8"/>
        <v>0.19844328009720286</v>
      </c>
      <c r="X75" s="6" t="str">
        <f t="shared" si="2"/>
        <v>above 15%</v>
      </c>
      <c r="Y75" s="6" t="str">
        <f t="shared" si="2"/>
        <v>above 15%</v>
      </c>
      <c r="Z75" s="6" t="str">
        <f t="shared" si="2"/>
        <v>above 15%</v>
      </c>
      <c r="AA75" s="6" t="str">
        <f t="shared" si="2"/>
        <v>above 15%</v>
      </c>
      <c r="AB75" s="6"/>
      <c r="AC75" s="6"/>
      <c r="AD75" s="6"/>
      <c r="AE75" s="6"/>
      <c r="AF75" s="6"/>
    </row>
    <row r="76" spans="1:32">
      <c r="A76" s="1">
        <v>31173</v>
      </c>
      <c r="B76" s="11">
        <v>363.05</v>
      </c>
      <c r="C76" s="13">
        <f t="shared" si="0"/>
        <v>1621.491939992542</v>
      </c>
      <c r="D76" s="13">
        <f t="shared" si="3"/>
        <v>3442.4362376933841</v>
      </c>
      <c r="E76" s="13">
        <f t="shared" si="5"/>
        <v>5408.0870147186606</v>
      </c>
      <c r="F76" s="13">
        <f t="shared" si="7"/>
        <v>10599.716869108235</v>
      </c>
      <c r="M76" s="14">
        <f t="shared" si="1"/>
        <v>0.54606728124568782</v>
      </c>
      <c r="N76" s="14">
        <f t="shared" si="4"/>
        <v>0.33360350328079802</v>
      </c>
      <c r="O76" s="14">
        <f t="shared" si="6"/>
        <v>0.25157846158219543</v>
      </c>
      <c r="P76" s="14">
        <f t="shared" si="8"/>
        <v>0.20835393506048433</v>
      </c>
      <c r="X76" s="6" t="str">
        <f t="shared" si="2"/>
        <v>above 15%</v>
      </c>
      <c r="Y76" s="6" t="str">
        <f t="shared" si="2"/>
        <v>above 15%</v>
      </c>
      <c r="Z76" s="6" t="str">
        <f t="shared" si="2"/>
        <v>above 15%</v>
      </c>
      <c r="AA76" s="6" t="str">
        <f t="shared" si="2"/>
        <v>above 15%</v>
      </c>
      <c r="AB76" s="6"/>
      <c r="AC76" s="6"/>
      <c r="AD76" s="6"/>
      <c r="AE76" s="6"/>
      <c r="AF76" s="6"/>
    </row>
    <row r="77" spans="1:32">
      <c r="A77" s="1">
        <v>31203</v>
      </c>
      <c r="B77" s="11">
        <v>401.28</v>
      </c>
      <c r="C77" s="13">
        <f t="shared" si="0"/>
        <v>1731.2818211469128</v>
      </c>
      <c r="D77" s="13">
        <f t="shared" si="3"/>
        <v>3733.0048661438523</v>
      </c>
      <c r="E77" s="13">
        <f t="shared" si="5"/>
        <v>5914.6722544713211</v>
      </c>
      <c r="F77" s="13">
        <f t="shared" si="7"/>
        <v>11503.823384727586</v>
      </c>
      <c r="M77" s="14">
        <f t="shared" si="1"/>
        <v>0.66266907090718319</v>
      </c>
      <c r="N77" s="14">
        <f t="shared" si="4"/>
        <v>0.40550633090480936</v>
      </c>
      <c r="O77" s="14">
        <f t="shared" si="6"/>
        <v>0.30407400149941527</v>
      </c>
      <c r="P77" s="14">
        <f t="shared" si="8"/>
        <v>0.23622383043548412</v>
      </c>
      <c r="X77" s="6" t="str">
        <f t="shared" si="2"/>
        <v>above 15%</v>
      </c>
      <c r="Y77" s="6" t="str">
        <f t="shared" si="2"/>
        <v>above 15%</v>
      </c>
      <c r="Z77" s="6" t="str">
        <f t="shared" si="2"/>
        <v>above 15%</v>
      </c>
      <c r="AA77" s="6" t="str">
        <f t="shared" si="2"/>
        <v>above 15%</v>
      </c>
      <c r="AB77" s="6"/>
      <c r="AC77" s="6"/>
      <c r="AD77" s="6"/>
      <c r="AE77" s="6"/>
      <c r="AF77" s="6"/>
    </row>
    <row r="78" spans="1:32">
      <c r="A78" s="1">
        <v>31233</v>
      </c>
      <c r="B78" s="11">
        <v>460.77</v>
      </c>
      <c r="C78" s="13">
        <f t="shared" si="0"/>
        <v>1911.444614896792</v>
      </c>
      <c r="D78" s="13">
        <f t="shared" si="3"/>
        <v>4209.2946226012727</v>
      </c>
      <c r="E78" s="13">
        <f t="shared" si="5"/>
        <v>6701.728045196679</v>
      </c>
      <c r="F78" s="13">
        <f t="shared" si="7"/>
        <v>12948.111829481704</v>
      </c>
      <c r="M78" s="14">
        <f t="shared" si="1"/>
        <v>0.83759007705635447</v>
      </c>
      <c r="N78" s="14">
        <f t="shared" si="4"/>
        <v>0.5103384018376278</v>
      </c>
      <c r="O78" s="14">
        <f t="shared" si="6"/>
        <v>0.37589634743883094</v>
      </c>
      <c r="P78" s="14">
        <f t="shared" si="8"/>
        <v>0.27575652784297866</v>
      </c>
      <c r="X78" s="6" t="str">
        <f t="shared" si="2"/>
        <v>above 15%</v>
      </c>
      <c r="Y78" s="6" t="str">
        <f t="shared" si="2"/>
        <v>above 15%</v>
      </c>
      <c r="Z78" s="6" t="str">
        <f t="shared" si="2"/>
        <v>above 15%</v>
      </c>
      <c r="AA78" s="6" t="str">
        <f t="shared" si="2"/>
        <v>above 15%</v>
      </c>
      <c r="AB78" s="6"/>
      <c r="AC78" s="6"/>
      <c r="AD78" s="6"/>
      <c r="AE78" s="6"/>
      <c r="AF78" s="6"/>
    </row>
    <row r="79" spans="1:32">
      <c r="A79" s="1">
        <v>31266</v>
      </c>
      <c r="B79" s="11">
        <v>530.58000000000004</v>
      </c>
      <c r="C79" s="13">
        <f t="shared" ref="C79:C142" si="9">((sipamt/$B67)+(sipamt/$B68)+(sipamt/$B69)+(sipamt/$B70)+(sipamt/$B71)+(sipamt/$B72)+(sipamt/$B73)+(sipamt/$B74)+(sipamt/$B75)+(sipamt/$B76)+(sipamt/$B77)+(sipamt/$B78))*$B79</f>
        <v>2107.8528713401224</v>
      </c>
      <c r="D79" s="13">
        <f t="shared" si="3"/>
        <v>4738.2822819090843</v>
      </c>
      <c r="E79" s="13">
        <f t="shared" si="5"/>
        <v>7581.6583206767891</v>
      </c>
      <c r="F79" s="13">
        <f t="shared" si="7"/>
        <v>14600.191652479512</v>
      </c>
      <c r="M79" s="14">
        <f t="shared" ref="M79:M142" si="10">RATE(M$2*12,-sipamt,,C79,1)*12</f>
        <v>1.0090639335641456</v>
      </c>
      <c r="N79" s="14">
        <f t="shared" si="4"/>
        <v>0.61186390814675673</v>
      </c>
      <c r="O79" s="14">
        <f t="shared" si="6"/>
        <v>0.44535012959199172</v>
      </c>
      <c r="P79" s="14">
        <f t="shared" si="8"/>
        <v>0.31508110306921466</v>
      </c>
      <c r="X79" s="6" t="str">
        <f t="shared" si="2"/>
        <v>above 15%</v>
      </c>
      <c r="Y79" s="6" t="str">
        <f t="shared" si="2"/>
        <v>above 15%</v>
      </c>
      <c r="Z79" s="6" t="str">
        <f t="shared" si="2"/>
        <v>above 15%</v>
      </c>
      <c r="AA79" s="6" t="str">
        <f t="shared" si="2"/>
        <v>above 15%</v>
      </c>
      <c r="AB79" s="6"/>
      <c r="AC79" s="6"/>
      <c r="AD79" s="6"/>
      <c r="AE79" s="6"/>
      <c r="AF79" s="6"/>
    </row>
    <row r="80" spans="1:32">
      <c r="A80" s="1">
        <v>31295</v>
      </c>
      <c r="B80" s="11">
        <v>461.24</v>
      </c>
      <c r="C80" s="13">
        <f t="shared" si="9"/>
        <v>1736.3266448083903</v>
      </c>
      <c r="D80" s="13">
        <f t="shared" si="3"/>
        <v>4009.1893154792929</v>
      </c>
      <c r="E80" s="13">
        <f t="shared" si="5"/>
        <v>6462.9441246663764</v>
      </c>
      <c r="F80" s="13">
        <f t="shared" si="7"/>
        <v>12438.716881719096</v>
      </c>
      <c r="M80" s="14">
        <f t="shared" si="10"/>
        <v>0.66783149517936113</v>
      </c>
      <c r="N80" s="14">
        <f t="shared" si="4"/>
        <v>0.46805356642553847</v>
      </c>
      <c r="O80" s="14">
        <f t="shared" si="6"/>
        <v>0.35520024263896133</v>
      </c>
      <c r="P80" s="14">
        <f t="shared" si="8"/>
        <v>0.26243409304455051</v>
      </c>
      <c r="X80" s="6" t="str">
        <f t="shared" ref="X80:Z143" si="11">IF(M80&gt;15%,"above 15%",IF(M80&gt;10%,"10% to 15%",IF(M80&gt;5%,"5% to 10%",IF(M80&gt;0%,"0% to 5%",IF(M80&gt;-5%,"-5% to 0%",IF(M80&gt;-10%,"-10% to -5%",IF(M80&gt;-15%,"-15% to -10%","below -15%")))))))</f>
        <v>above 15%</v>
      </c>
      <c r="Y80" s="6" t="str">
        <f t="shared" si="11"/>
        <v>above 15%</v>
      </c>
      <c r="Z80" s="6" t="str">
        <f t="shared" si="11"/>
        <v>above 15%</v>
      </c>
      <c r="AA80" s="6" t="str">
        <f t="shared" ref="AA80:AB143" si="12">IF(P80&gt;15%,"above 15%",IF(P80&gt;10%,"10% to 15%",IF(P80&gt;5%,"5% to 10%",IF(P80&gt;0%,"0% to 5%",IF(P80&gt;-5%,"-5% to 0%",IF(P80&gt;-10%,"-10% to -5%",IF(P80&gt;-15%,"-15% to -10%","below -15%")))))))</f>
        <v>above 15%</v>
      </c>
      <c r="AB80" s="6"/>
      <c r="AC80" s="6"/>
      <c r="AD80" s="6"/>
      <c r="AE80" s="6"/>
      <c r="AF80" s="6"/>
    </row>
    <row r="81" spans="1:32">
      <c r="A81" s="1">
        <v>31328</v>
      </c>
      <c r="B81" s="11">
        <v>478.73</v>
      </c>
      <c r="C81" s="13">
        <f t="shared" si="9"/>
        <v>1716.2279785169596</v>
      </c>
      <c r="D81" s="13">
        <f t="shared" si="3"/>
        <v>4058.9340264900038</v>
      </c>
      <c r="E81" s="13">
        <f t="shared" si="5"/>
        <v>6591.3270061864278</v>
      </c>
      <c r="F81" s="13">
        <f t="shared" si="7"/>
        <v>12674.461453217547</v>
      </c>
      <c r="M81" s="14">
        <f t="shared" si="10"/>
        <v>0.64716635768608821</v>
      </c>
      <c r="N81" s="14">
        <f t="shared" si="4"/>
        <v>0.47878883866483962</v>
      </c>
      <c r="O81" s="14">
        <f t="shared" si="6"/>
        <v>0.36643670232365738</v>
      </c>
      <c r="P81" s="14">
        <f t="shared" si="8"/>
        <v>0.26867776360353945</v>
      </c>
      <c r="X81" s="6" t="str">
        <f t="shared" si="11"/>
        <v>above 15%</v>
      </c>
      <c r="Y81" s="6" t="str">
        <f t="shared" si="11"/>
        <v>above 15%</v>
      </c>
      <c r="Z81" s="6" t="str">
        <f t="shared" si="11"/>
        <v>above 15%</v>
      </c>
      <c r="AA81" s="6" t="str">
        <f t="shared" si="12"/>
        <v>above 15%</v>
      </c>
      <c r="AB81" s="6"/>
      <c r="AC81" s="6"/>
      <c r="AD81" s="6"/>
      <c r="AE81" s="6"/>
      <c r="AF81" s="6"/>
    </row>
    <row r="82" spans="1:32">
      <c r="A82" s="1">
        <v>31356</v>
      </c>
      <c r="B82" s="11">
        <v>465.1</v>
      </c>
      <c r="C82" s="13">
        <f t="shared" si="9"/>
        <v>1595.2305289763324</v>
      </c>
      <c r="D82" s="13">
        <f t="shared" si="3"/>
        <v>3844.3706527811341</v>
      </c>
      <c r="E82" s="13">
        <f t="shared" si="5"/>
        <v>6296.0535604601228</v>
      </c>
      <c r="F82" s="13">
        <f t="shared" si="7"/>
        <v>12058.248959206723</v>
      </c>
      <c r="M82" s="14">
        <f t="shared" si="10"/>
        <v>0.51689472365653266</v>
      </c>
      <c r="N82" s="14">
        <f t="shared" si="4"/>
        <v>0.43135283430716359</v>
      </c>
      <c r="O82" s="14">
        <f t="shared" si="6"/>
        <v>0.34019562473445708</v>
      </c>
      <c r="P82" s="14">
        <f t="shared" si="8"/>
        <v>0.25205771942542982</v>
      </c>
      <c r="X82" s="6" t="str">
        <f t="shared" si="11"/>
        <v>above 15%</v>
      </c>
      <c r="Y82" s="6" t="str">
        <f t="shared" si="11"/>
        <v>above 15%</v>
      </c>
      <c r="Z82" s="6" t="str">
        <f t="shared" si="11"/>
        <v>above 15%</v>
      </c>
      <c r="AA82" s="6" t="str">
        <f t="shared" si="12"/>
        <v>above 15%</v>
      </c>
      <c r="AB82" s="6"/>
      <c r="AC82" s="6"/>
      <c r="AD82" s="6"/>
      <c r="AE82" s="6"/>
      <c r="AF82" s="6"/>
    </row>
    <row r="83" spans="1:32">
      <c r="A83" s="1">
        <v>31386</v>
      </c>
      <c r="B83" s="11">
        <v>510.62</v>
      </c>
      <c r="C83" s="13">
        <f t="shared" si="9"/>
        <v>1666.8600953785497</v>
      </c>
      <c r="D83" s="13">
        <f t="shared" si="3"/>
        <v>4116.3064180438923</v>
      </c>
      <c r="E83" s="13">
        <f t="shared" si="5"/>
        <v>6787.4276416133671</v>
      </c>
      <c r="F83" s="13">
        <f t="shared" si="7"/>
        <v>12957.453375686129</v>
      </c>
      <c r="M83" s="14">
        <f t="shared" si="10"/>
        <v>0.59526590944995827</v>
      </c>
      <c r="N83" s="14">
        <f t="shared" si="4"/>
        <v>0.4909834033079471</v>
      </c>
      <c r="O83" s="14">
        <f t="shared" si="6"/>
        <v>0.38311477267540406</v>
      </c>
      <c r="P83" s="14">
        <f t="shared" si="8"/>
        <v>0.27599506972366372</v>
      </c>
      <c r="X83" s="6" t="str">
        <f t="shared" si="11"/>
        <v>above 15%</v>
      </c>
      <c r="Y83" s="6" t="str">
        <f t="shared" si="11"/>
        <v>above 15%</v>
      </c>
      <c r="Z83" s="6" t="str">
        <f t="shared" si="11"/>
        <v>above 15%</v>
      </c>
      <c r="AA83" s="6" t="str">
        <f t="shared" si="12"/>
        <v>above 15%</v>
      </c>
      <c r="AB83" s="6"/>
      <c r="AC83" s="6"/>
      <c r="AD83" s="6"/>
      <c r="AE83" s="6"/>
      <c r="AF83" s="6"/>
    </row>
    <row r="84" spans="1:32">
      <c r="A84" s="1">
        <v>31419</v>
      </c>
      <c r="B84" s="11">
        <v>564.35</v>
      </c>
      <c r="C84" s="13">
        <f t="shared" si="9"/>
        <v>1735.711944245543</v>
      </c>
      <c r="D84" s="13">
        <f t="shared" si="3"/>
        <v>4426.1561862958188</v>
      </c>
      <c r="E84" s="13">
        <f t="shared" si="5"/>
        <v>7368.0085357181088</v>
      </c>
      <c r="F84" s="13">
        <f t="shared" si="7"/>
        <v>14036.442372734673</v>
      </c>
      <c r="M84" s="14">
        <f t="shared" si="10"/>
        <v>0.6672033396291579</v>
      </c>
      <c r="N84" s="14">
        <f t="shared" si="4"/>
        <v>0.55363188953000897</v>
      </c>
      <c r="O84" s="14">
        <f t="shared" si="6"/>
        <v>0.42937925420953471</v>
      </c>
      <c r="P84" s="14">
        <f t="shared" si="8"/>
        <v>0.30227143205715884</v>
      </c>
      <c r="X84" s="6" t="str">
        <f t="shared" si="11"/>
        <v>above 15%</v>
      </c>
      <c r="Y84" s="6" t="str">
        <f t="shared" si="11"/>
        <v>above 15%</v>
      </c>
      <c r="Z84" s="6" t="str">
        <f t="shared" si="11"/>
        <v>above 15%</v>
      </c>
      <c r="AA84" s="6" t="str">
        <f t="shared" si="12"/>
        <v>above 15%</v>
      </c>
      <c r="AB84" s="6"/>
      <c r="AC84" s="6"/>
      <c r="AD84" s="6"/>
      <c r="AE84" s="6"/>
      <c r="AF84" s="6"/>
    </row>
    <row r="85" spans="1:32">
      <c r="A85" s="1">
        <v>31448</v>
      </c>
      <c r="B85" s="11">
        <v>625.27</v>
      </c>
      <c r="C85" s="13">
        <f t="shared" si="9"/>
        <v>1809.632193727874</v>
      </c>
      <c r="D85" s="13">
        <f t="shared" si="3"/>
        <v>4770.3432117355542</v>
      </c>
      <c r="E85" s="13">
        <f t="shared" si="5"/>
        <v>8008.2451924045909</v>
      </c>
      <c r="F85" s="13">
        <f t="shared" si="7"/>
        <v>15249.821154846124</v>
      </c>
      <c r="M85" s="14">
        <f t="shared" si="10"/>
        <v>0.74105684854960441</v>
      </c>
      <c r="N85" s="14">
        <f t="shared" si="4"/>
        <v>0.61759693799549897</v>
      </c>
      <c r="O85" s="14">
        <f t="shared" si="6"/>
        <v>0.47573986311272015</v>
      </c>
      <c r="P85" s="14">
        <f t="shared" si="8"/>
        <v>0.32914977525311173</v>
      </c>
      <c r="X85" s="6" t="str">
        <f t="shared" si="11"/>
        <v>above 15%</v>
      </c>
      <c r="Y85" s="6" t="str">
        <f t="shared" si="11"/>
        <v>above 15%</v>
      </c>
      <c r="Z85" s="6" t="str">
        <f t="shared" si="11"/>
        <v>above 15%</v>
      </c>
      <c r="AA85" s="6" t="str">
        <f t="shared" si="12"/>
        <v>above 15%</v>
      </c>
      <c r="AB85" s="6"/>
      <c r="AC85" s="6"/>
      <c r="AD85" s="6"/>
      <c r="AE85" s="6"/>
      <c r="AF85" s="6"/>
    </row>
    <row r="86" spans="1:32">
      <c r="A86" s="1">
        <v>31476</v>
      </c>
      <c r="B86" s="11">
        <v>599.16</v>
      </c>
      <c r="C86" s="13">
        <f t="shared" si="9"/>
        <v>1629.1796777232448</v>
      </c>
      <c r="D86" s="13">
        <f t="shared" si="3"/>
        <v>4424.7359564323669</v>
      </c>
      <c r="E86" s="13">
        <f t="shared" si="5"/>
        <v>7497.4891554207661</v>
      </c>
      <c r="F86" s="13">
        <f t="shared" si="7"/>
        <v>14314.010320535337</v>
      </c>
      <c r="M86" s="14">
        <f t="shared" si="10"/>
        <v>0.55450932997121338</v>
      </c>
      <c r="N86" s="14">
        <f t="shared" si="4"/>
        <v>0.55335631977717425</v>
      </c>
      <c r="O86" s="14">
        <f t="shared" si="6"/>
        <v>0.43912111456022895</v>
      </c>
      <c r="P86" s="14">
        <f t="shared" si="8"/>
        <v>0.30865159402645309</v>
      </c>
      <c r="X86" s="6" t="str">
        <f t="shared" si="11"/>
        <v>above 15%</v>
      </c>
      <c r="Y86" s="6" t="str">
        <f t="shared" si="11"/>
        <v>above 15%</v>
      </c>
      <c r="Z86" s="6" t="str">
        <f t="shared" si="11"/>
        <v>above 15%</v>
      </c>
      <c r="AA86" s="6" t="str">
        <f t="shared" si="12"/>
        <v>above 15%</v>
      </c>
      <c r="AB86" s="6"/>
      <c r="AC86" s="6"/>
      <c r="AD86" s="6"/>
      <c r="AE86" s="6"/>
      <c r="AF86" s="6"/>
    </row>
    <row r="87" spans="1:32">
      <c r="A87" s="1">
        <v>31509</v>
      </c>
      <c r="B87" s="11">
        <v>589.11</v>
      </c>
      <c r="C87" s="13">
        <f t="shared" si="9"/>
        <v>1507.4730778659123</v>
      </c>
      <c r="D87" s="13">
        <f t="shared" si="3"/>
        <v>4210.7102973341371</v>
      </c>
      <c r="E87" s="13">
        <f t="shared" si="5"/>
        <v>7200.4989233403594</v>
      </c>
      <c r="F87" s="13">
        <f t="shared" si="7"/>
        <v>13815.6546339252</v>
      </c>
      <c r="M87" s="14">
        <f t="shared" si="10"/>
        <v>0.41543785190529625</v>
      </c>
      <c r="N87" s="14">
        <f t="shared" si="4"/>
        <v>0.51062925675795512</v>
      </c>
      <c r="O87" s="14">
        <f t="shared" si="6"/>
        <v>0.41647795029230156</v>
      </c>
      <c r="P87" s="14">
        <f t="shared" si="8"/>
        <v>0.29709074597491758</v>
      </c>
      <c r="X87" s="6" t="str">
        <f t="shared" si="11"/>
        <v>above 15%</v>
      </c>
      <c r="Y87" s="6" t="str">
        <f t="shared" si="11"/>
        <v>above 15%</v>
      </c>
      <c r="Z87" s="6" t="str">
        <f t="shared" si="11"/>
        <v>above 15%</v>
      </c>
      <c r="AA87" s="6" t="str">
        <f t="shared" si="12"/>
        <v>above 15%</v>
      </c>
      <c r="AB87" s="6"/>
      <c r="AC87" s="6"/>
      <c r="AD87" s="6"/>
      <c r="AE87" s="6"/>
      <c r="AF87" s="6"/>
    </row>
    <row r="88" spans="1:32">
      <c r="A88" s="1">
        <v>31538</v>
      </c>
      <c r="B88" s="11">
        <v>580.9</v>
      </c>
      <c r="C88" s="13">
        <f t="shared" si="9"/>
        <v>1417.6645481165717</v>
      </c>
      <c r="D88" s="13">
        <f t="shared" si="3"/>
        <v>4012.1409781996672</v>
      </c>
      <c r="E88" s="13">
        <f t="shared" si="5"/>
        <v>6925.7521682132165</v>
      </c>
      <c r="F88" s="13">
        <f t="shared" si="7"/>
        <v>13389.018897820881</v>
      </c>
      <c r="M88" s="14">
        <f t="shared" si="10"/>
        <v>0.30462875854109522</v>
      </c>
      <c r="N88" s="14">
        <f t="shared" si="4"/>
        <v>0.46869483717568994</v>
      </c>
      <c r="O88" s="14">
        <f t="shared" si="6"/>
        <v>0.39454429816268954</v>
      </c>
      <c r="P88" s="14">
        <f t="shared" si="8"/>
        <v>0.28680098720582059</v>
      </c>
      <c r="X88" s="6" t="str">
        <f t="shared" si="11"/>
        <v>above 15%</v>
      </c>
      <c r="Y88" s="6" t="str">
        <f t="shared" si="11"/>
        <v>above 15%</v>
      </c>
      <c r="Z88" s="6" t="str">
        <f t="shared" si="11"/>
        <v>above 15%</v>
      </c>
      <c r="AA88" s="6" t="str">
        <f t="shared" si="12"/>
        <v>above 15%</v>
      </c>
      <c r="AB88" s="6"/>
      <c r="AC88" s="6"/>
      <c r="AD88" s="6"/>
      <c r="AE88" s="6"/>
      <c r="AF88" s="6"/>
    </row>
    <row r="89" spans="1:32">
      <c r="A89" s="1">
        <v>31568</v>
      </c>
      <c r="B89" s="11">
        <v>650.65</v>
      </c>
      <c r="C89" s="13">
        <f t="shared" si="9"/>
        <v>1520.6762848636181</v>
      </c>
      <c r="D89" s="13">
        <f t="shared" si="3"/>
        <v>4327.8396544041852</v>
      </c>
      <c r="E89" s="13">
        <f t="shared" si="5"/>
        <v>7573.5062693046511</v>
      </c>
      <c r="F89" s="13">
        <f t="shared" si="7"/>
        <v>14749.756540308512</v>
      </c>
      <c r="M89" s="14">
        <f t="shared" si="10"/>
        <v>0.43111163450433193</v>
      </c>
      <c r="N89" s="14">
        <f t="shared" si="4"/>
        <v>0.53431259531322772</v>
      </c>
      <c r="O89" s="14">
        <f t="shared" si="6"/>
        <v>0.44475033039414452</v>
      </c>
      <c r="P89" s="14">
        <f t="shared" si="8"/>
        <v>0.31838345901665788</v>
      </c>
      <c r="X89" s="6" t="str">
        <f t="shared" si="11"/>
        <v>above 15%</v>
      </c>
      <c r="Y89" s="6" t="str">
        <f t="shared" si="11"/>
        <v>above 15%</v>
      </c>
      <c r="Z89" s="6" t="str">
        <f t="shared" si="11"/>
        <v>above 15%</v>
      </c>
      <c r="AA89" s="6" t="str">
        <f t="shared" si="12"/>
        <v>above 15%</v>
      </c>
      <c r="AB89" s="6"/>
      <c r="AC89" s="6"/>
      <c r="AD89" s="6"/>
      <c r="AE89" s="6"/>
      <c r="AF89" s="6"/>
    </row>
    <row r="90" spans="1:32">
      <c r="A90" s="1">
        <v>31601</v>
      </c>
      <c r="B90" s="11">
        <v>618.23</v>
      </c>
      <c r="C90" s="13">
        <f t="shared" si="9"/>
        <v>1385.8581984432669</v>
      </c>
      <c r="D90" s="13">
        <f t="shared" si="3"/>
        <v>3950.5052116334573</v>
      </c>
      <c r="E90" s="13">
        <f t="shared" si="5"/>
        <v>7033.6048280649557</v>
      </c>
      <c r="F90" s="13">
        <f t="shared" si="7"/>
        <v>13775.639852829961</v>
      </c>
      <c r="M90" s="14">
        <f t="shared" si="10"/>
        <v>0.26350700628077595</v>
      </c>
      <c r="N90" s="14">
        <f t="shared" si="4"/>
        <v>0.4551896050576516</v>
      </c>
      <c r="O90" s="14">
        <f t="shared" si="6"/>
        <v>0.40327303707788975</v>
      </c>
      <c r="P90" s="14">
        <f t="shared" si="8"/>
        <v>0.29614150087344648</v>
      </c>
      <c r="X90" s="6" t="str">
        <f t="shared" si="11"/>
        <v>above 15%</v>
      </c>
      <c r="Y90" s="6" t="str">
        <f t="shared" si="11"/>
        <v>above 15%</v>
      </c>
      <c r="Z90" s="6" t="str">
        <f t="shared" si="11"/>
        <v>above 15%</v>
      </c>
      <c r="AA90" s="6" t="str">
        <f t="shared" si="12"/>
        <v>above 15%</v>
      </c>
      <c r="AB90" s="6"/>
      <c r="AC90" s="6"/>
      <c r="AD90" s="6"/>
      <c r="AE90" s="6"/>
      <c r="AF90" s="6"/>
    </row>
    <row r="91" spans="1:32">
      <c r="A91" s="1">
        <v>31629</v>
      </c>
      <c r="B91" s="11">
        <v>567.17999999999995</v>
      </c>
      <c r="C91" s="13">
        <f t="shared" si="9"/>
        <v>1240.0703288436689</v>
      </c>
      <c r="D91" s="13">
        <f t="shared" ref="D91:D154" si="13">((sipamt/$B67)+(sipamt/$B68)+(sipamt/$B69)+(sipamt/$B70)+(sipamt/$B71)+(sipamt/$B72)+(sipamt/$B73)+(sipamt/$B74)+(sipamt/$B75)+(sipamt/$B76)+(sipamt/$B77)+(sipamt/$B78)+(sipamt/$B79)+(sipamt/$B80)+(sipamt/$B81)+(sipamt/$B82)+(sipamt/$B83)+(sipamt/$B84)+(sipamt/$B85)+(sipamt/$B86)+(sipamt/$B87)+(sipamt/$B88)+(sipamt/$B89)+(sipamt/$B90))*$B91</f>
        <v>3493.325241517894</v>
      </c>
      <c r="E91" s="13">
        <f t="shared" si="5"/>
        <v>6305.2046057730568</v>
      </c>
      <c r="F91" s="13">
        <f t="shared" si="7"/>
        <v>12442.10401641136</v>
      </c>
      <c r="M91" s="14">
        <f t="shared" si="10"/>
        <v>6.0513515377444566E-2</v>
      </c>
      <c r="N91" s="14">
        <f t="shared" ref="N91:N154" si="14">RATE(N$2*12,-sipamt,,D91,1)*12</f>
        <v>0.34669789413652474</v>
      </c>
      <c r="O91" s="14">
        <f t="shared" si="6"/>
        <v>0.34103042123845329</v>
      </c>
      <c r="P91" s="14">
        <f t="shared" si="8"/>
        <v>0.26252478350175046</v>
      </c>
      <c r="X91" s="6" t="str">
        <f t="shared" si="11"/>
        <v>5% to 10%</v>
      </c>
      <c r="Y91" s="6" t="str">
        <f t="shared" si="11"/>
        <v>above 15%</v>
      </c>
      <c r="Z91" s="6" t="str">
        <f t="shared" si="11"/>
        <v>above 15%</v>
      </c>
      <c r="AA91" s="6" t="str">
        <f t="shared" si="12"/>
        <v>above 15%</v>
      </c>
      <c r="AB91" s="6"/>
      <c r="AC91" s="6"/>
      <c r="AD91" s="6"/>
      <c r="AE91" s="6"/>
      <c r="AF91" s="6"/>
    </row>
    <row r="92" spans="1:32">
      <c r="A92" s="1">
        <v>31664</v>
      </c>
      <c r="B92" s="11">
        <v>566.58000000000004</v>
      </c>
      <c r="C92" s="13">
        <f t="shared" si="9"/>
        <v>1231.8676873342213</v>
      </c>
      <c r="D92" s="13">
        <f t="shared" si="13"/>
        <v>3364.744173362184</v>
      </c>
      <c r="E92" s="13">
        <f t="shared" si="5"/>
        <v>6156.6931195696261</v>
      </c>
      <c r="F92" s="13">
        <f t="shared" si="7"/>
        <v>12248.739265294293</v>
      </c>
      <c r="M92" s="14">
        <f t="shared" si="10"/>
        <v>4.8306950494044841E-2</v>
      </c>
      <c r="N92" s="14">
        <f t="shared" si="14"/>
        <v>0.31316763346779869</v>
      </c>
      <c r="O92" s="14">
        <f t="shared" si="6"/>
        <v>0.32730324825207735</v>
      </c>
      <c r="P92" s="14">
        <f t="shared" si="8"/>
        <v>0.25730038029692731</v>
      </c>
      <c r="X92" s="6" t="str">
        <f t="shared" si="11"/>
        <v>0% to 5%</v>
      </c>
      <c r="Y92" s="6" t="str">
        <f t="shared" si="11"/>
        <v>above 15%</v>
      </c>
      <c r="Z92" s="6" t="str">
        <f t="shared" si="11"/>
        <v>above 15%</v>
      </c>
      <c r="AA92" s="6" t="str">
        <f t="shared" si="12"/>
        <v>above 15%</v>
      </c>
      <c r="AB92" s="6"/>
      <c r="AC92" s="6"/>
      <c r="AD92" s="6"/>
      <c r="AE92" s="6"/>
      <c r="AF92" s="6"/>
    </row>
    <row r="93" spans="1:32">
      <c r="A93" s="1">
        <v>31693</v>
      </c>
      <c r="B93" s="11">
        <v>574.99</v>
      </c>
      <c r="C93" s="13">
        <f t="shared" si="9"/>
        <v>1226.975413003843</v>
      </c>
      <c r="D93" s="13">
        <f t="shared" si="13"/>
        <v>3288.2916567476377</v>
      </c>
      <c r="E93" s="13">
        <f t="shared" si="5"/>
        <v>6102.0542171136485</v>
      </c>
      <c r="F93" s="13">
        <f t="shared" si="7"/>
        <v>12232.921474989344</v>
      </c>
      <c r="M93" s="14">
        <f t="shared" si="10"/>
        <v>4.0983013177180838E-2</v>
      </c>
      <c r="N93" s="14">
        <f t="shared" si="14"/>
        <v>0.29250843841455765</v>
      </c>
      <c r="O93" s="14">
        <f t="shared" si="6"/>
        <v>0.32215438038805366</v>
      </c>
      <c r="P93" s="14">
        <f t="shared" si="8"/>
        <v>0.25686871572626857</v>
      </c>
      <c r="X93" s="6" t="str">
        <f t="shared" si="11"/>
        <v>0% to 5%</v>
      </c>
      <c r="Y93" s="6" t="str">
        <f t="shared" si="11"/>
        <v>above 15%</v>
      </c>
      <c r="Z93" s="6" t="str">
        <f t="shared" si="11"/>
        <v>above 15%</v>
      </c>
      <c r="AA93" s="6" t="str">
        <f t="shared" si="12"/>
        <v>above 15%</v>
      </c>
      <c r="AB93" s="6"/>
      <c r="AC93" s="6"/>
      <c r="AD93" s="6"/>
      <c r="AE93" s="6"/>
      <c r="AF93" s="6"/>
    </row>
    <row r="94" spans="1:32">
      <c r="A94" s="1">
        <v>31721</v>
      </c>
      <c r="B94" s="11">
        <v>549.41</v>
      </c>
      <c r="C94" s="13">
        <f t="shared" si="9"/>
        <v>1153.1772255690196</v>
      </c>
      <c r="D94" s="13">
        <f t="shared" si="13"/>
        <v>3037.5797302451892</v>
      </c>
      <c r="E94" s="13">
        <f t="shared" si="5"/>
        <v>5694.4278820826348</v>
      </c>
      <c r="F94" s="13">
        <f t="shared" si="7"/>
        <v>11519.749583008355</v>
      </c>
      <c r="M94" s="14">
        <f t="shared" si="10"/>
        <v>-7.3668113783712741E-2</v>
      </c>
      <c r="N94" s="14">
        <f t="shared" si="14"/>
        <v>0.22055399238885859</v>
      </c>
      <c r="O94" s="14">
        <f t="shared" si="6"/>
        <v>0.28193493822315319</v>
      </c>
      <c r="P94" s="14">
        <f t="shared" si="8"/>
        <v>0.23669118133650774</v>
      </c>
      <c r="X94" s="6" t="str">
        <f t="shared" si="11"/>
        <v>-10% to -5%</v>
      </c>
      <c r="Y94" s="6" t="str">
        <f t="shared" si="11"/>
        <v>above 15%</v>
      </c>
      <c r="Z94" s="6" t="str">
        <f t="shared" si="11"/>
        <v>above 15%</v>
      </c>
      <c r="AA94" s="6" t="str">
        <f t="shared" si="12"/>
        <v>above 15%</v>
      </c>
      <c r="AB94" s="6"/>
      <c r="AC94" s="6"/>
      <c r="AD94" s="6"/>
      <c r="AE94" s="6"/>
      <c r="AF94" s="6"/>
    </row>
    <row r="95" spans="1:32">
      <c r="A95" s="1">
        <v>31754</v>
      </c>
      <c r="B95" s="11">
        <v>497.51</v>
      </c>
      <c r="C95" s="13">
        <f t="shared" si="9"/>
        <v>1027.8274807587372</v>
      </c>
      <c r="D95" s="13">
        <f t="shared" si="13"/>
        <v>2651.8914932372572</v>
      </c>
      <c r="E95" s="13">
        <f t="shared" si="5"/>
        <v>5038.4490898633876</v>
      </c>
      <c r="F95" s="13">
        <f t="shared" si="7"/>
        <v>10292.038480126603</v>
      </c>
      <c r="M95" s="14">
        <f t="shared" si="10"/>
        <v>-0.28891542956311872</v>
      </c>
      <c r="N95" s="14">
        <f t="shared" si="14"/>
        <v>9.476183609236305E-2</v>
      </c>
      <c r="O95" s="14">
        <f t="shared" si="6"/>
        <v>0.20941645728224417</v>
      </c>
      <c r="P95" s="14">
        <f t="shared" si="8"/>
        <v>0.19821515714661225</v>
      </c>
      <c r="X95" s="6" t="str">
        <f t="shared" si="11"/>
        <v>below -15%</v>
      </c>
      <c r="Y95" s="6" t="str">
        <f t="shared" si="11"/>
        <v>5% to 10%</v>
      </c>
      <c r="Z95" s="6" t="str">
        <f t="shared" si="11"/>
        <v>above 15%</v>
      </c>
      <c r="AA95" s="6" t="str">
        <f t="shared" si="12"/>
        <v>above 15%</v>
      </c>
      <c r="AB95" s="6"/>
      <c r="AC95" s="6"/>
      <c r="AD95" s="6"/>
      <c r="AE95" s="6"/>
      <c r="AF95" s="6"/>
    </row>
    <row r="96" spans="1:32">
      <c r="A96" s="1">
        <v>31782</v>
      </c>
      <c r="B96" s="11">
        <v>555.55999999999995</v>
      </c>
      <c r="C96" s="13">
        <f t="shared" si="9"/>
        <v>1150.6225345768821</v>
      </c>
      <c r="D96" s="13">
        <f t="shared" si="13"/>
        <v>2859.3000002365852</v>
      </c>
      <c r="E96" s="13">
        <f t="shared" si="5"/>
        <v>5507.839387342904</v>
      </c>
      <c r="F96" s="13">
        <f t="shared" si="7"/>
        <v>11346.360818493993</v>
      </c>
      <c r="M96" s="14">
        <f t="shared" si="10"/>
        <v>-7.7784459036879944E-2</v>
      </c>
      <c r="N96" s="14">
        <f t="shared" si="14"/>
        <v>0.16494442072352561</v>
      </c>
      <c r="O96" s="14">
        <f t="shared" si="6"/>
        <v>0.26236700821111958</v>
      </c>
      <c r="P96" s="14">
        <f t="shared" si="8"/>
        <v>0.2315613916248071</v>
      </c>
      <c r="X96" s="6" t="str">
        <f t="shared" si="11"/>
        <v>-10% to -5%</v>
      </c>
      <c r="Y96" s="6" t="str">
        <f t="shared" si="11"/>
        <v>above 15%</v>
      </c>
      <c r="Z96" s="6" t="str">
        <f t="shared" si="11"/>
        <v>above 15%</v>
      </c>
      <c r="AA96" s="6" t="str">
        <f t="shared" si="12"/>
        <v>above 15%</v>
      </c>
      <c r="AB96" s="6"/>
      <c r="AC96" s="6"/>
      <c r="AD96" s="6"/>
      <c r="AE96" s="6"/>
      <c r="AF96" s="6"/>
    </row>
    <row r="97" spans="1:32">
      <c r="A97" s="1">
        <v>31813</v>
      </c>
      <c r="B97" s="11">
        <v>561.30999999999995</v>
      </c>
      <c r="C97" s="13">
        <f t="shared" si="9"/>
        <v>1164.1050470684622</v>
      </c>
      <c r="D97" s="13">
        <f t="shared" si="13"/>
        <v>2788.6266883776443</v>
      </c>
      <c r="E97" s="13">
        <f t="shared" si="5"/>
        <v>5446.4812176496262</v>
      </c>
      <c r="F97" s="13">
        <f t="shared" si="7"/>
        <v>11342.871541585857</v>
      </c>
      <c r="M97" s="14">
        <f t="shared" si="10"/>
        <v>-5.6176071216473791E-2</v>
      </c>
      <c r="N97" s="14">
        <f t="shared" si="14"/>
        <v>0.14173863430575256</v>
      </c>
      <c r="O97" s="14">
        <f t="shared" si="6"/>
        <v>0.25575885874934828</v>
      </c>
      <c r="P97" s="14">
        <f t="shared" si="8"/>
        <v>0.23145720608512566</v>
      </c>
      <c r="X97" s="6" t="str">
        <f t="shared" si="11"/>
        <v>-10% to -5%</v>
      </c>
      <c r="Y97" s="6" t="str">
        <f t="shared" si="11"/>
        <v>10% to 15%</v>
      </c>
      <c r="Z97" s="6" t="str">
        <f t="shared" si="11"/>
        <v>above 15%</v>
      </c>
      <c r="AA97" s="6" t="str">
        <f t="shared" si="12"/>
        <v>above 15%</v>
      </c>
      <c r="AB97" s="6"/>
      <c r="AC97" s="6"/>
      <c r="AD97" s="6"/>
      <c r="AE97" s="6"/>
      <c r="AF97" s="6"/>
    </row>
    <row r="98" spans="1:32">
      <c r="A98" s="1">
        <v>31841</v>
      </c>
      <c r="B98" s="11">
        <v>522.51</v>
      </c>
      <c r="C98" s="13">
        <f t="shared" si="9"/>
        <v>1093.1595330651837</v>
      </c>
      <c r="D98" s="13">
        <f t="shared" si="13"/>
        <v>2513.91971967172</v>
      </c>
      <c r="E98" s="13">
        <f t="shared" si="5"/>
        <v>4951.842997574624</v>
      </c>
      <c r="F98" s="13">
        <f t="shared" si="7"/>
        <v>10425.11048086037</v>
      </c>
      <c r="M98" s="14">
        <f t="shared" si="10"/>
        <v>-0.17321529785821568</v>
      </c>
      <c r="N98" s="14">
        <f t="shared" si="14"/>
        <v>4.4288867244524979E-2</v>
      </c>
      <c r="O98" s="14">
        <f t="shared" si="6"/>
        <v>0.19899775625731581</v>
      </c>
      <c r="P98" s="14">
        <f t="shared" si="8"/>
        <v>0.20264421555816703</v>
      </c>
      <c r="X98" s="6" t="str">
        <f t="shared" si="11"/>
        <v>below -15%</v>
      </c>
      <c r="Y98" s="6" t="str">
        <f t="shared" si="11"/>
        <v>0% to 5%</v>
      </c>
      <c r="Z98" s="6" t="str">
        <f t="shared" si="11"/>
        <v>above 15%</v>
      </c>
      <c r="AA98" s="6" t="str">
        <f t="shared" si="12"/>
        <v>above 15%</v>
      </c>
      <c r="AB98" s="6"/>
      <c r="AC98" s="6"/>
      <c r="AD98" s="6"/>
      <c r="AE98" s="6"/>
      <c r="AF98" s="6"/>
    </row>
    <row r="99" spans="1:32">
      <c r="A99" s="1">
        <v>31873</v>
      </c>
      <c r="B99" s="11">
        <v>535.61</v>
      </c>
      <c r="C99" s="13">
        <f t="shared" si="9"/>
        <v>1133.6800981222054</v>
      </c>
      <c r="D99" s="13">
        <f t="shared" si="13"/>
        <v>2504.252071498589</v>
      </c>
      <c r="E99" s="13">
        <f t="shared" si="5"/>
        <v>4961.994915991766</v>
      </c>
      <c r="F99" s="13">
        <f t="shared" si="7"/>
        <v>10565.919989726353</v>
      </c>
      <c r="M99" s="14">
        <f t="shared" si="10"/>
        <v>-0.10534850250139965</v>
      </c>
      <c r="N99" s="14">
        <f t="shared" si="14"/>
        <v>4.062642114727219E-2</v>
      </c>
      <c r="O99" s="14">
        <f t="shared" si="6"/>
        <v>0.20023037596292304</v>
      </c>
      <c r="P99" s="14">
        <f t="shared" si="8"/>
        <v>0.2072575913236116</v>
      </c>
      <c r="X99" s="6" t="str">
        <f t="shared" si="11"/>
        <v>-15% to -10%</v>
      </c>
      <c r="Y99" s="6" t="str">
        <f t="shared" si="11"/>
        <v>0% to 5%</v>
      </c>
      <c r="Z99" s="6" t="str">
        <f t="shared" si="11"/>
        <v>above 15%</v>
      </c>
      <c r="AA99" s="6" t="str">
        <f t="shared" si="12"/>
        <v>above 15%</v>
      </c>
      <c r="AB99" s="6"/>
      <c r="AC99" s="6"/>
      <c r="AD99" s="6"/>
      <c r="AE99" s="6"/>
      <c r="AF99" s="6"/>
    </row>
    <row r="100" spans="1:32">
      <c r="A100" s="1">
        <v>31902</v>
      </c>
      <c r="B100" s="11">
        <v>455.13</v>
      </c>
      <c r="C100" s="13">
        <f t="shared" si="9"/>
        <v>971.05185535925216</v>
      </c>
      <c r="D100" s="13">
        <f t="shared" si="13"/>
        <v>2081.7794604277583</v>
      </c>
      <c r="E100" s="13">
        <f t="shared" si="5"/>
        <v>4114.5287419283941</v>
      </c>
      <c r="F100" s="13">
        <f t="shared" si="7"/>
        <v>8861.5140507291053</v>
      </c>
      <c r="M100" s="14">
        <f t="shared" si="10"/>
        <v>-0.39652911319209361</v>
      </c>
      <c r="N100" s="14">
        <f t="shared" si="14"/>
        <v>-0.13885997048618834</v>
      </c>
      <c r="O100" s="14">
        <f t="shared" si="6"/>
        <v>8.5203240247445897E-2</v>
      </c>
      <c r="P100" s="14">
        <f t="shared" si="8"/>
        <v>0.14574301326440414</v>
      </c>
      <c r="X100" s="6" t="str">
        <f t="shared" si="11"/>
        <v>below -15%</v>
      </c>
      <c r="Y100" s="6" t="str">
        <f t="shared" si="11"/>
        <v>-15% to -10%</v>
      </c>
      <c r="Z100" s="6" t="str">
        <f t="shared" si="11"/>
        <v>5% to 10%</v>
      </c>
      <c r="AA100" s="6" t="str">
        <f t="shared" si="12"/>
        <v>10% to 15%</v>
      </c>
      <c r="AB100" s="6"/>
      <c r="AC100" s="6"/>
      <c r="AD100" s="6"/>
      <c r="AE100" s="6"/>
      <c r="AF100" s="6"/>
    </row>
    <row r="101" spans="1:32">
      <c r="A101" s="1">
        <v>31933</v>
      </c>
      <c r="B101" s="11">
        <v>458.06</v>
      </c>
      <c r="C101" s="13">
        <f t="shared" si="9"/>
        <v>999.09348529299405</v>
      </c>
      <c r="D101" s="13">
        <f t="shared" si="13"/>
        <v>2069.6551990325302</v>
      </c>
      <c r="E101" s="13">
        <f t="shared" si="5"/>
        <v>4045.9085657454348</v>
      </c>
      <c r="F101" s="13">
        <f t="shared" si="7"/>
        <v>8821.2370692556487</v>
      </c>
      <c r="M101" s="14">
        <f t="shared" si="10"/>
        <v>-0.34249934581006358</v>
      </c>
      <c r="N101" s="14">
        <f t="shared" si="14"/>
        <v>-0.144665200316688</v>
      </c>
      <c r="O101" s="14">
        <f t="shared" si="6"/>
        <v>7.4630485645790681E-2</v>
      </c>
      <c r="P101" s="14">
        <f t="shared" si="8"/>
        <v>0.1441190984359266</v>
      </c>
      <c r="X101" s="6" t="str">
        <f t="shared" si="11"/>
        <v>below -15%</v>
      </c>
      <c r="Y101" s="6" t="str">
        <f t="shared" si="11"/>
        <v>-15% to -10%</v>
      </c>
      <c r="Z101" s="6" t="str">
        <f t="shared" si="11"/>
        <v>5% to 10%</v>
      </c>
      <c r="AA101" s="6" t="str">
        <f t="shared" si="12"/>
        <v>10% to 15%</v>
      </c>
      <c r="AB101" s="6"/>
      <c r="AC101" s="6"/>
      <c r="AD101" s="6"/>
      <c r="AE101" s="6"/>
      <c r="AF101" s="6"/>
    </row>
    <row r="102" spans="1:32">
      <c r="A102" s="1">
        <v>31964</v>
      </c>
      <c r="B102" s="11">
        <v>463.93</v>
      </c>
      <c r="C102" s="13">
        <f t="shared" si="9"/>
        <v>1041.8757313580625</v>
      </c>
      <c r="D102" s="13">
        <f t="shared" si="13"/>
        <v>2081.8466062812868</v>
      </c>
      <c r="E102" s="13">
        <f t="shared" si="5"/>
        <v>4006.4000715439306</v>
      </c>
      <c r="F102" s="13">
        <f t="shared" si="7"/>
        <v>8829.5356745975769</v>
      </c>
      <c r="M102" s="14">
        <f t="shared" si="10"/>
        <v>-0.26333982073116158</v>
      </c>
      <c r="N102" s="14">
        <f t="shared" si="14"/>
        <v>-0.13882793818668018</v>
      </c>
      <c r="O102" s="14">
        <f t="shared" si="6"/>
        <v>6.8441732451392387E-2</v>
      </c>
      <c r="P102" s="14">
        <f t="shared" si="8"/>
        <v>0.14445442774123385</v>
      </c>
      <c r="X102" s="6" t="str">
        <f t="shared" si="11"/>
        <v>below -15%</v>
      </c>
      <c r="Y102" s="6" t="str">
        <f t="shared" si="11"/>
        <v>-15% to -10%</v>
      </c>
      <c r="Z102" s="6" t="str">
        <f t="shared" si="11"/>
        <v>5% to 10%</v>
      </c>
      <c r="AA102" s="6" t="str">
        <f t="shared" si="12"/>
        <v>10% to 15%</v>
      </c>
      <c r="AB102" s="6"/>
      <c r="AC102" s="6"/>
      <c r="AD102" s="6"/>
      <c r="AE102" s="6"/>
      <c r="AF102" s="6"/>
    </row>
    <row r="103" spans="1:32">
      <c r="A103" s="1">
        <v>31994</v>
      </c>
      <c r="B103" s="11">
        <v>493.57</v>
      </c>
      <c r="C103" s="13">
        <f t="shared" si="9"/>
        <v>1134.9929880815655</v>
      </c>
      <c r="D103" s="13">
        <f t="shared" si="13"/>
        <v>2214.1239733197081</v>
      </c>
      <c r="E103" s="13">
        <f t="shared" ref="E103:E166" si="15">((sipamt/$B67)+(sipamt/$B68)+(sipamt/$B69)+(sipamt/$B70)+(sipamt/$B71)+(sipamt/$B72)+(sipamt/$B73)+(sipamt/$B74)+(sipamt/$B75)+(sipamt/$B76)+(sipamt/$B77)+(sipamt/$B78)+(sipamt/$B79)+(sipamt/$B80)+(sipamt/$B81)+(sipamt/$B82)+(sipamt/$B83)+(sipamt/$B84)+(sipamt/$B85)+(sipamt/$B86)+(sipamt/$B87)+(sipamt/$B88)+(sipamt/$B89)+(sipamt/$B90)+(sipamt/$B91)+(sipamt/$B92)+(sipamt/$B93)+(sipamt/$B94)+(sipamt/$B95)+(sipamt/$B96)+(sipamt/$B97)+(sipamt/$B98)+(sipamt/$B99)+(sipamt/$B100)+(sipamt/$B101)+(sipamt/$B102))*$B103</f>
        <v>4174.9459826441162</v>
      </c>
      <c r="F103" s="13">
        <f t="shared" si="7"/>
        <v>9266.9324043507368</v>
      </c>
      <c r="M103" s="14">
        <f t="shared" si="10"/>
        <v>-0.10319588058490513</v>
      </c>
      <c r="N103" s="14">
        <f t="shared" si="14"/>
        <v>-7.8112834749412607E-2</v>
      </c>
      <c r="O103" s="14">
        <f t="shared" ref="O103:O166" si="16">RATE(O$2*12,-sipamt,,E103,1)*12</f>
        <v>9.4332965494089399E-2</v>
      </c>
      <c r="P103" s="14">
        <f t="shared" si="8"/>
        <v>0.16160349656718637</v>
      </c>
      <c r="X103" s="6" t="str">
        <f t="shared" si="11"/>
        <v>-15% to -10%</v>
      </c>
      <c r="Y103" s="6" t="str">
        <f t="shared" si="11"/>
        <v>-10% to -5%</v>
      </c>
      <c r="Z103" s="6" t="str">
        <f t="shared" si="11"/>
        <v>5% to 10%</v>
      </c>
      <c r="AA103" s="6" t="str">
        <f t="shared" si="12"/>
        <v>above 15%</v>
      </c>
      <c r="AB103" s="6"/>
      <c r="AC103" s="6"/>
      <c r="AD103" s="6"/>
      <c r="AE103" s="6"/>
      <c r="AF103" s="6"/>
    </row>
    <row r="104" spans="1:32">
      <c r="A104" s="1">
        <v>32027</v>
      </c>
      <c r="B104" s="11">
        <v>483.22</v>
      </c>
      <c r="C104" s="13">
        <f t="shared" si="9"/>
        <v>1123.898653480705</v>
      </c>
      <c r="D104" s="13">
        <f t="shared" si="13"/>
        <v>2174.5236382553926</v>
      </c>
      <c r="E104" s="13">
        <f t="shared" si="15"/>
        <v>3993.5934528948646</v>
      </c>
      <c r="F104" s="13">
        <f t="shared" si="7"/>
        <v>8945.4538696344734</v>
      </c>
      <c r="M104" s="14">
        <f t="shared" si="10"/>
        <v>-0.12147583052161247</v>
      </c>
      <c r="N104" s="14">
        <f t="shared" si="14"/>
        <v>-9.5805634727513828E-2</v>
      </c>
      <c r="O104" s="14">
        <f t="shared" si="16"/>
        <v>6.6419370367921921E-2</v>
      </c>
      <c r="P104" s="14">
        <f t="shared" si="8"/>
        <v>0.14909855805038313</v>
      </c>
      <c r="X104" s="6" t="str">
        <f t="shared" si="11"/>
        <v>-15% to -10%</v>
      </c>
      <c r="Y104" s="6" t="str">
        <f t="shared" si="11"/>
        <v>-10% to -5%</v>
      </c>
      <c r="Z104" s="6" t="str">
        <f t="shared" si="11"/>
        <v>5% to 10%</v>
      </c>
      <c r="AA104" s="6" t="str">
        <f t="shared" si="12"/>
        <v>10% to 15%</v>
      </c>
      <c r="AB104" s="6"/>
      <c r="AC104" s="6"/>
      <c r="AD104" s="6"/>
      <c r="AE104" s="6"/>
      <c r="AF104" s="6"/>
    </row>
    <row r="105" spans="1:32">
      <c r="A105" s="1">
        <v>32055</v>
      </c>
      <c r="B105" s="11">
        <v>468.81</v>
      </c>
      <c r="C105" s="13">
        <f t="shared" si="9"/>
        <v>1104.6572027742766</v>
      </c>
      <c r="D105" s="13">
        <f t="shared" si="13"/>
        <v>2105.054328585737</v>
      </c>
      <c r="E105" s="13">
        <f t="shared" si="15"/>
        <v>3785.7195022922851</v>
      </c>
      <c r="F105" s="13">
        <f t="shared" si="7"/>
        <v>8559.7992030875648</v>
      </c>
      <c r="M105" s="14">
        <f t="shared" si="10"/>
        <v>-0.15367108885471392</v>
      </c>
      <c r="N105" s="14">
        <f t="shared" si="14"/>
        <v>-0.12783330097636408</v>
      </c>
      <c r="O105" s="14">
        <f t="shared" si="16"/>
        <v>3.2417392477034984E-2</v>
      </c>
      <c r="P105" s="14">
        <f t="shared" si="8"/>
        <v>0.13335277284497996</v>
      </c>
      <c r="X105" s="6" t="str">
        <f t="shared" si="11"/>
        <v>below -15%</v>
      </c>
      <c r="Y105" s="6" t="str">
        <f t="shared" si="11"/>
        <v>-15% to -10%</v>
      </c>
      <c r="Z105" s="6" t="str">
        <f t="shared" si="11"/>
        <v>0% to 5%</v>
      </c>
      <c r="AA105" s="6" t="str">
        <f t="shared" si="12"/>
        <v>10% to 15%</v>
      </c>
      <c r="AB105" s="6"/>
      <c r="AC105" s="6"/>
      <c r="AD105" s="6"/>
      <c r="AE105" s="6"/>
      <c r="AF105" s="6"/>
    </row>
    <row r="106" spans="1:32">
      <c r="A106" s="1">
        <v>32087</v>
      </c>
      <c r="B106" s="11">
        <v>441.43</v>
      </c>
      <c r="C106" s="13">
        <f t="shared" si="9"/>
        <v>1057.5296080571752</v>
      </c>
      <c r="D106" s="13">
        <f t="shared" si="13"/>
        <v>1984.0635675463225</v>
      </c>
      <c r="E106" s="13">
        <f t="shared" si="15"/>
        <v>3498.1091758155594</v>
      </c>
      <c r="F106" s="13">
        <f t="shared" si="7"/>
        <v>7959.6965995693554</v>
      </c>
      <c r="M106" s="14">
        <f t="shared" si="10"/>
        <v>-0.23530213413407497</v>
      </c>
      <c r="N106" s="14">
        <f t="shared" si="14"/>
        <v>-0.18689880328774899</v>
      </c>
      <c r="O106" s="14">
        <f t="shared" si="16"/>
        <v>-1.8694012708110028E-2</v>
      </c>
      <c r="P106" s="14">
        <f t="shared" si="8"/>
        <v>0.1070324831488265</v>
      </c>
      <c r="X106" s="6" t="str">
        <f t="shared" si="11"/>
        <v>below -15%</v>
      </c>
      <c r="Y106" s="6" t="str">
        <f t="shared" si="11"/>
        <v>below -15%</v>
      </c>
      <c r="Z106" s="6" t="str">
        <f t="shared" si="11"/>
        <v>-5% to 0%</v>
      </c>
      <c r="AA106" s="6" t="str">
        <f t="shared" si="12"/>
        <v>10% to 15%</v>
      </c>
      <c r="AB106" s="6"/>
      <c r="AC106" s="6"/>
      <c r="AD106" s="6"/>
      <c r="AE106" s="6"/>
      <c r="AF106" s="6"/>
    </row>
    <row r="107" spans="1:32">
      <c r="A107" s="1">
        <v>32118</v>
      </c>
      <c r="B107" s="11">
        <v>414.15</v>
      </c>
      <c r="C107" s="13">
        <f t="shared" si="9"/>
        <v>1010.6143958843942</v>
      </c>
      <c r="D107" s="13">
        <f t="shared" si="13"/>
        <v>1866.224838199586</v>
      </c>
      <c r="E107" s="13">
        <f t="shared" si="15"/>
        <v>3218.1697453732691</v>
      </c>
      <c r="F107" s="13">
        <f t="shared" si="7"/>
        <v>7371.3228715202067</v>
      </c>
      <c r="M107" s="14">
        <f t="shared" si="10"/>
        <v>-0.32080487165319588</v>
      </c>
      <c r="N107" s="14">
        <f t="shared" si="14"/>
        <v>-0.24895799823891496</v>
      </c>
      <c r="O107" s="14">
        <f t="shared" si="16"/>
        <v>-7.3831675204144256E-2</v>
      </c>
      <c r="P107" s="14">
        <f t="shared" si="8"/>
        <v>7.8723036725506387E-2</v>
      </c>
      <c r="X107" s="6" t="str">
        <f t="shared" si="11"/>
        <v>below -15%</v>
      </c>
      <c r="Y107" s="6" t="str">
        <f t="shared" si="11"/>
        <v>below -15%</v>
      </c>
      <c r="Z107" s="6" t="str">
        <f t="shared" si="11"/>
        <v>-10% to -5%</v>
      </c>
      <c r="AA107" s="6" t="str">
        <f t="shared" si="12"/>
        <v>5% to 10%</v>
      </c>
      <c r="AB107" s="6"/>
      <c r="AC107" s="6"/>
      <c r="AD107" s="6"/>
      <c r="AE107" s="6"/>
      <c r="AF107" s="6"/>
    </row>
    <row r="108" spans="1:32">
      <c r="A108" s="1">
        <v>32147</v>
      </c>
      <c r="B108" s="11">
        <v>443.68</v>
      </c>
      <c r="C108" s="13">
        <f t="shared" si="9"/>
        <v>1100.6240485757708</v>
      </c>
      <c r="D108" s="13">
        <f t="shared" si="13"/>
        <v>2019.5314683703402</v>
      </c>
      <c r="E108" s="13">
        <f t="shared" si="15"/>
        <v>3384.1113840660296</v>
      </c>
      <c r="F108" s="13">
        <f t="shared" si="7"/>
        <v>7812.1035019087649</v>
      </c>
      <c r="M108" s="14">
        <f t="shared" si="10"/>
        <v>-0.16050032938501874</v>
      </c>
      <c r="N108" s="14">
        <f t="shared" si="14"/>
        <v>-0.16912529010819202</v>
      </c>
      <c r="O108" s="14">
        <f t="shared" si="16"/>
        <v>-4.0444613893591108E-2</v>
      </c>
      <c r="P108" s="14">
        <f t="shared" si="8"/>
        <v>0.10018157600533675</v>
      </c>
      <c r="X108" s="6" t="str">
        <f t="shared" si="11"/>
        <v>below -15%</v>
      </c>
      <c r="Y108" s="6" t="str">
        <f t="shared" si="11"/>
        <v>below -15%</v>
      </c>
      <c r="Z108" s="6" t="str">
        <f t="shared" si="11"/>
        <v>-5% to 0%</v>
      </c>
      <c r="AA108" s="6" t="str">
        <f t="shared" si="12"/>
        <v>10% to 15%</v>
      </c>
      <c r="AB108" s="6"/>
      <c r="AC108" s="6"/>
      <c r="AD108" s="6"/>
      <c r="AE108" s="6"/>
      <c r="AF108" s="6"/>
    </row>
    <row r="109" spans="1:32">
      <c r="A109" s="1">
        <v>32178</v>
      </c>
      <c r="B109" s="11">
        <v>438.5</v>
      </c>
      <c r="C109" s="13">
        <f t="shared" si="9"/>
        <v>1107.6772968254897</v>
      </c>
      <c r="D109" s="13">
        <f t="shared" si="13"/>
        <v>2017.0857576395154</v>
      </c>
      <c r="E109" s="13">
        <f t="shared" si="15"/>
        <v>3286.1754580084321</v>
      </c>
      <c r="F109" s="13">
        <f t="shared" si="7"/>
        <v>7633.244404095306</v>
      </c>
      <c r="M109" s="14">
        <f t="shared" si="10"/>
        <v>-0.14857579028678058</v>
      </c>
      <c r="N109" s="14">
        <f t="shared" si="14"/>
        <v>-0.17033823463512118</v>
      </c>
      <c r="O109" s="14">
        <f t="shared" si="16"/>
        <v>-5.988882505011979E-2</v>
      </c>
      <c r="P109" s="14">
        <f t="shared" si="8"/>
        <v>9.1660660749387682E-2</v>
      </c>
      <c r="X109" s="6" t="str">
        <f t="shared" si="11"/>
        <v>-15% to -10%</v>
      </c>
      <c r="Y109" s="6" t="str">
        <f t="shared" si="11"/>
        <v>below -15%</v>
      </c>
      <c r="Z109" s="6" t="str">
        <f t="shared" si="11"/>
        <v>-10% to -5%</v>
      </c>
      <c r="AA109" s="6" t="str">
        <f t="shared" si="12"/>
        <v>5% to 10%</v>
      </c>
      <c r="AB109" s="6"/>
      <c r="AC109" s="6"/>
      <c r="AD109" s="6"/>
      <c r="AE109" s="6"/>
      <c r="AF109" s="6"/>
    </row>
    <row r="110" spans="1:32">
      <c r="A110" s="1">
        <v>32209</v>
      </c>
      <c r="B110" s="11">
        <v>401.15</v>
      </c>
      <c r="C110" s="13">
        <f t="shared" si="9"/>
        <v>1033.3445356292775</v>
      </c>
      <c r="D110" s="13">
        <f t="shared" si="13"/>
        <v>1872.6030123839773</v>
      </c>
      <c r="E110" s="13">
        <f t="shared" si="15"/>
        <v>2963.3724691545885</v>
      </c>
      <c r="F110" s="13">
        <f t="shared" si="7"/>
        <v>6892.3269170121903</v>
      </c>
      <c r="M110" s="14">
        <f t="shared" si="10"/>
        <v>-0.27882383862405857</v>
      </c>
      <c r="N110" s="14">
        <f t="shared" si="14"/>
        <v>-0.24547316336860522</v>
      </c>
      <c r="O110" s="14">
        <f t="shared" si="16"/>
        <v>-0.12965026601307364</v>
      </c>
      <c r="P110" s="14">
        <f t="shared" si="8"/>
        <v>5.3502518384732356E-2</v>
      </c>
      <c r="X110" s="6" t="str">
        <f t="shared" si="11"/>
        <v>below -15%</v>
      </c>
      <c r="Y110" s="6" t="str">
        <f t="shared" si="11"/>
        <v>below -15%</v>
      </c>
      <c r="Z110" s="6" t="str">
        <f t="shared" si="11"/>
        <v>-15% to -10%</v>
      </c>
      <c r="AA110" s="6" t="str">
        <f t="shared" si="12"/>
        <v>5% to 10%</v>
      </c>
      <c r="AB110" s="6"/>
      <c r="AC110" s="6"/>
      <c r="AD110" s="6"/>
      <c r="AE110" s="6"/>
      <c r="AF110" s="6"/>
    </row>
    <row r="111" spans="1:32">
      <c r="A111" s="1">
        <v>32238</v>
      </c>
      <c r="B111" s="11">
        <v>406.16</v>
      </c>
      <c r="C111" s="13">
        <f t="shared" si="9"/>
        <v>1069.7664983161606</v>
      </c>
      <c r="D111" s="13">
        <f t="shared" si="13"/>
        <v>1929.450799679681</v>
      </c>
      <c r="E111" s="13">
        <f t="shared" si="15"/>
        <v>2968.7732781743916</v>
      </c>
      <c r="F111" s="13">
        <f t="shared" si="7"/>
        <v>6893.8116876359554</v>
      </c>
      <c r="M111" s="14">
        <f t="shared" si="10"/>
        <v>-0.21371304997413848</v>
      </c>
      <c r="N111" s="14">
        <f t="shared" si="14"/>
        <v>-0.21506383724000486</v>
      </c>
      <c r="O111" s="14">
        <f t="shared" si="16"/>
        <v>-0.12840343717090091</v>
      </c>
      <c r="P111" s="14">
        <f t="shared" si="8"/>
        <v>5.3584077976128595E-2</v>
      </c>
      <c r="X111" s="6" t="str">
        <f t="shared" si="11"/>
        <v>below -15%</v>
      </c>
      <c r="Y111" s="6" t="str">
        <f t="shared" si="11"/>
        <v>below -15%</v>
      </c>
      <c r="Z111" s="6" t="str">
        <f t="shared" si="11"/>
        <v>-15% to -10%</v>
      </c>
      <c r="AA111" s="6" t="str">
        <f t="shared" si="12"/>
        <v>5% to 10%</v>
      </c>
      <c r="AB111" s="6"/>
      <c r="AC111" s="6"/>
      <c r="AD111" s="6"/>
      <c r="AE111" s="6"/>
      <c r="AF111" s="6"/>
    </row>
    <row r="112" spans="1:32">
      <c r="A112" s="1">
        <v>32268</v>
      </c>
      <c r="B112" s="11">
        <v>471.74</v>
      </c>
      <c r="C112" s="13">
        <f t="shared" si="9"/>
        <v>1270.5657690010282</v>
      </c>
      <c r="D112" s="13">
        <f t="shared" si="13"/>
        <v>2277.0562272155466</v>
      </c>
      <c r="E112" s="13">
        <f t="shared" si="15"/>
        <v>3428.3199110311975</v>
      </c>
      <c r="F112" s="13">
        <f t="shared" si="7"/>
        <v>7901.3535724262601</v>
      </c>
      <c r="M112" s="14">
        <f t="shared" si="10"/>
        <v>0.1051116945501038</v>
      </c>
      <c r="N112" s="14">
        <f t="shared" si="14"/>
        <v>-5.0787769409854758E-2</v>
      </c>
      <c r="O112" s="14">
        <f t="shared" si="16"/>
        <v>-3.1900770310495354E-2</v>
      </c>
      <c r="P112" s="14">
        <f t="shared" si="8"/>
        <v>0.10434332428864616</v>
      </c>
      <c r="X112" s="6" t="str">
        <f t="shared" si="11"/>
        <v>10% to 15%</v>
      </c>
      <c r="Y112" s="6" t="str">
        <f t="shared" si="11"/>
        <v>-10% to -5%</v>
      </c>
      <c r="Z112" s="6" t="str">
        <f t="shared" si="11"/>
        <v>-5% to 0%</v>
      </c>
      <c r="AA112" s="6" t="str">
        <f t="shared" si="12"/>
        <v>10% to 15%</v>
      </c>
      <c r="AB112" s="6"/>
      <c r="AC112" s="6"/>
      <c r="AD112" s="6"/>
      <c r="AE112" s="6"/>
      <c r="AF112" s="6"/>
    </row>
    <row r="113" spans="1:32">
      <c r="A113" s="1">
        <v>32302</v>
      </c>
      <c r="B113" s="11">
        <v>628.63</v>
      </c>
      <c r="C113" s="13">
        <f t="shared" si="9"/>
        <v>1688.2638104648925</v>
      </c>
      <c r="D113" s="13">
        <f t="shared" si="13"/>
        <v>3059.3945305883153</v>
      </c>
      <c r="E113" s="13">
        <f t="shared" si="15"/>
        <v>4528.6064462938657</v>
      </c>
      <c r="F113" s="13">
        <f t="shared" si="7"/>
        <v>10376.590021363669</v>
      </c>
      <c r="M113" s="14">
        <f t="shared" si="10"/>
        <v>0.61797091145856275</v>
      </c>
      <c r="N113" s="14">
        <f t="shared" si="14"/>
        <v>0.22709033925929251</v>
      </c>
      <c r="O113" s="14">
        <f t="shared" si="16"/>
        <v>0.14469715703009278</v>
      </c>
      <c r="P113" s="14">
        <f t="shared" si="8"/>
        <v>0.20103719818921351</v>
      </c>
      <c r="X113" s="6" t="str">
        <f t="shared" si="11"/>
        <v>above 15%</v>
      </c>
      <c r="Y113" s="6" t="str">
        <f t="shared" si="11"/>
        <v>above 15%</v>
      </c>
      <c r="Z113" s="6" t="str">
        <f t="shared" si="11"/>
        <v>10% to 15%</v>
      </c>
      <c r="AA113" s="6" t="str">
        <f t="shared" si="12"/>
        <v>above 15%</v>
      </c>
      <c r="AB113" s="6"/>
      <c r="AC113" s="6"/>
      <c r="AD113" s="6"/>
      <c r="AE113" s="6"/>
      <c r="AF113" s="6"/>
    </row>
    <row r="114" spans="1:32">
      <c r="A114" s="1">
        <v>32329</v>
      </c>
      <c r="B114" s="11">
        <v>556</v>
      </c>
      <c r="C114" s="13">
        <f t="shared" si="9"/>
        <v>1460.271765340927</v>
      </c>
      <c r="D114" s="13">
        <f t="shared" si="13"/>
        <v>2708.9146783560004</v>
      </c>
      <c r="E114" s="13">
        <f t="shared" si="15"/>
        <v>3955.2747034833096</v>
      </c>
      <c r="F114" s="13">
        <f t="shared" si="7"/>
        <v>9034.5285832200734</v>
      </c>
      <c r="M114" s="14">
        <f t="shared" si="10"/>
        <v>0.3581388017353862</v>
      </c>
      <c r="N114" s="14">
        <f t="shared" si="14"/>
        <v>0.11470034512604627</v>
      </c>
      <c r="O114" s="14">
        <f t="shared" si="16"/>
        <v>6.0319762430059584E-2</v>
      </c>
      <c r="P114" s="14">
        <f t="shared" si="8"/>
        <v>0.15261759577484774</v>
      </c>
      <c r="X114" s="6" t="str">
        <f t="shared" si="11"/>
        <v>above 15%</v>
      </c>
      <c r="Y114" s="6" t="str">
        <f t="shared" si="11"/>
        <v>10% to 15%</v>
      </c>
      <c r="Z114" s="6" t="str">
        <f t="shared" si="11"/>
        <v>5% to 10%</v>
      </c>
      <c r="AA114" s="6" t="str">
        <f t="shared" si="12"/>
        <v>above 15%</v>
      </c>
      <c r="AB114" s="6"/>
      <c r="AC114" s="6"/>
      <c r="AD114" s="6"/>
      <c r="AE114" s="6"/>
      <c r="AF114" s="6"/>
    </row>
    <row r="115" spans="1:32">
      <c r="A115" s="1">
        <v>32360</v>
      </c>
      <c r="B115" s="11">
        <v>604.98</v>
      </c>
      <c r="C115" s="13">
        <f t="shared" si="9"/>
        <v>1567.318311788079</v>
      </c>
      <c r="D115" s="13">
        <f t="shared" si="13"/>
        <v>2958.5050896100406</v>
      </c>
      <c r="E115" s="13">
        <f t="shared" si="15"/>
        <v>4281.2205371643322</v>
      </c>
      <c r="F115" s="13">
        <f t="shared" si="7"/>
        <v>9683.9232679671495</v>
      </c>
      <c r="M115" s="14">
        <f t="shared" si="10"/>
        <v>0.48530495458526807</v>
      </c>
      <c r="N115" s="14">
        <f t="shared" si="14"/>
        <v>0.1963834273175489</v>
      </c>
      <c r="O115" s="14">
        <f t="shared" si="16"/>
        <v>0.11000295533963944</v>
      </c>
      <c r="P115" s="14">
        <f t="shared" si="8"/>
        <v>0.17706013823481398</v>
      </c>
      <c r="X115" s="6" t="str">
        <f t="shared" si="11"/>
        <v>above 15%</v>
      </c>
      <c r="Y115" s="6" t="str">
        <f t="shared" si="11"/>
        <v>above 15%</v>
      </c>
      <c r="Z115" s="6" t="str">
        <f t="shared" si="11"/>
        <v>10% to 15%</v>
      </c>
      <c r="AA115" s="6" t="str">
        <f t="shared" si="12"/>
        <v>above 15%</v>
      </c>
      <c r="AB115" s="6"/>
      <c r="AC115" s="6"/>
      <c r="AD115" s="6"/>
      <c r="AE115" s="6"/>
      <c r="AF115" s="6"/>
    </row>
    <row r="116" spans="1:32">
      <c r="A116" s="1">
        <v>32391</v>
      </c>
      <c r="B116" s="11">
        <v>620.30999999999995</v>
      </c>
      <c r="C116" s="13">
        <f t="shared" si="9"/>
        <v>1583.8894034176142</v>
      </c>
      <c r="D116" s="13">
        <f t="shared" si="13"/>
        <v>3026.6392352553194</v>
      </c>
      <c r="E116" s="13">
        <f t="shared" si="15"/>
        <v>4375.327584879893</v>
      </c>
      <c r="F116" s="13">
        <f t="shared" si="7"/>
        <v>9767.1848051664256</v>
      </c>
      <c r="M116" s="14">
        <f t="shared" si="10"/>
        <v>0.50413312231918628</v>
      </c>
      <c r="N116" s="14">
        <f t="shared" si="14"/>
        <v>0.21725482542402225</v>
      </c>
      <c r="O116" s="14">
        <f t="shared" si="16"/>
        <v>0.1234840892604567</v>
      </c>
      <c r="P116" s="14">
        <f t="shared" si="8"/>
        <v>0.18004993324965471</v>
      </c>
      <c r="X116" s="6" t="str">
        <f t="shared" si="11"/>
        <v>above 15%</v>
      </c>
      <c r="Y116" s="6" t="str">
        <f t="shared" si="11"/>
        <v>above 15%</v>
      </c>
      <c r="Z116" s="6" t="str">
        <f t="shared" si="11"/>
        <v>10% to 15%</v>
      </c>
      <c r="AA116" s="6" t="str">
        <f t="shared" si="12"/>
        <v>above 15%</v>
      </c>
      <c r="AB116" s="6"/>
      <c r="AC116" s="6"/>
      <c r="AD116" s="6"/>
      <c r="AE116" s="6"/>
      <c r="AF116" s="6"/>
    </row>
    <row r="117" spans="1:32">
      <c r="A117" s="1">
        <v>32421</v>
      </c>
      <c r="B117" s="11">
        <v>686.97</v>
      </c>
      <c r="C117" s="13">
        <f t="shared" si="9"/>
        <v>1722.6791370017891</v>
      </c>
      <c r="D117" s="13">
        <f t="shared" si="13"/>
        <v>3341.3868407407122</v>
      </c>
      <c r="E117" s="13">
        <f t="shared" si="15"/>
        <v>4807.3172038274624</v>
      </c>
      <c r="F117" s="13">
        <f t="shared" si="7"/>
        <v>10631.82351882305</v>
      </c>
      <c r="M117" s="14">
        <f t="shared" si="10"/>
        <v>0.65382794414737289</v>
      </c>
      <c r="N117" s="14">
        <f t="shared" si="14"/>
        <v>0.30691510107517755</v>
      </c>
      <c r="O117" s="14">
        <f t="shared" si="16"/>
        <v>0.18111090337213967</v>
      </c>
      <c r="P117" s="14">
        <f t="shared" si="8"/>
        <v>0.20939158111800488</v>
      </c>
      <c r="X117" s="6" t="str">
        <f t="shared" si="11"/>
        <v>above 15%</v>
      </c>
      <c r="Y117" s="6" t="str">
        <f t="shared" si="11"/>
        <v>above 15%</v>
      </c>
      <c r="Z117" s="6" t="str">
        <f t="shared" si="11"/>
        <v>above 15%</v>
      </c>
      <c r="AA117" s="6" t="str">
        <f t="shared" si="12"/>
        <v>above 15%</v>
      </c>
      <c r="AB117" s="6"/>
      <c r="AC117" s="6"/>
      <c r="AD117" s="6"/>
      <c r="AE117" s="6"/>
      <c r="AF117" s="6"/>
    </row>
    <row r="118" spans="1:32">
      <c r="A118" s="1">
        <v>32456</v>
      </c>
      <c r="B118" s="11">
        <v>709.03</v>
      </c>
      <c r="C118" s="13">
        <f t="shared" si="9"/>
        <v>1729.9686862500446</v>
      </c>
      <c r="D118" s="13">
        <f t="shared" si="13"/>
        <v>3428.5850421859313</v>
      </c>
      <c r="E118" s="13">
        <f t="shared" si="15"/>
        <v>4916.7946638622798</v>
      </c>
      <c r="F118" s="13">
        <f t="shared" si="7"/>
        <v>10777.414152018391</v>
      </c>
      <c r="M118" s="14">
        <f t="shared" si="10"/>
        <v>0.66132263815826842</v>
      </c>
      <c r="N118" s="14">
        <f t="shared" si="14"/>
        <v>0.33000006061134524</v>
      </c>
      <c r="O118" s="14">
        <f t="shared" si="16"/>
        <v>0.19471867745950461</v>
      </c>
      <c r="P118" s="14">
        <f t="shared" si="8"/>
        <v>0.21405030802618638</v>
      </c>
      <c r="X118" s="6" t="str">
        <f t="shared" si="11"/>
        <v>above 15%</v>
      </c>
      <c r="Y118" s="6" t="str">
        <f t="shared" si="11"/>
        <v>above 15%</v>
      </c>
      <c r="Z118" s="6" t="str">
        <f t="shared" si="11"/>
        <v>above 15%</v>
      </c>
      <c r="AA118" s="6" t="str">
        <f t="shared" si="12"/>
        <v>above 15%</v>
      </c>
      <c r="AB118" s="6"/>
      <c r="AC118" s="6"/>
      <c r="AD118" s="6"/>
      <c r="AE118" s="6"/>
      <c r="AF118" s="6"/>
    </row>
    <row r="119" spans="1:32">
      <c r="A119" s="1">
        <v>32482</v>
      </c>
      <c r="B119" s="11">
        <v>698.87</v>
      </c>
      <c r="C119" s="13">
        <f t="shared" si="9"/>
        <v>1645.4267147327853</v>
      </c>
      <c r="D119" s="13">
        <f t="shared" si="13"/>
        <v>3350.8186810535067</v>
      </c>
      <c r="E119" s="13">
        <f t="shared" si="15"/>
        <v>4794.644516670598</v>
      </c>
      <c r="F119" s="13">
        <f t="shared" si="7"/>
        <v>10428.507401748218</v>
      </c>
      <c r="M119" s="14">
        <f t="shared" si="10"/>
        <v>0.57220790228851537</v>
      </c>
      <c r="N119" s="14">
        <f t="shared" si="14"/>
        <v>0.30944608829988351</v>
      </c>
      <c r="O119" s="14">
        <f t="shared" si="16"/>
        <v>0.17951148373653147</v>
      </c>
      <c r="P119" s="14">
        <f t="shared" si="8"/>
        <v>0.20275638688795411</v>
      </c>
      <c r="X119" s="6" t="str">
        <f t="shared" si="11"/>
        <v>above 15%</v>
      </c>
      <c r="Y119" s="6" t="str">
        <f t="shared" si="11"/>
        <v>above 15%</v>
      </c>
      <c r="Z119" s="6" t="str">
        <f t="shared" si="11"/>
        <v>above 15%</v>
      </c>
      <c r="AA119" s="6" t="str">
        <f t="shared" si="12"/>
        <v>above 15%</v>
      </c>
      <c r="AB119" s="6"/>
      <c r="AC119" s="6"/>
      <c r="AD119" s="6"/>
      <c r="AE119" s="6"/>
      <c r="AF119" s="6"/>
    </row>
    <row r="120" spans="1:32">
      <c r="A120" s="1">
        <v>32513</v>
      </c>
      <c r="B120" s="11">
        <v>628.16999999999996</v>
      </c>
      <c r="C120" s="13">
        <f t="shared" si="9"/>
        <v>1417.1766484020475</v>
      </c>
      <c r="D120" s="13">
        <f t="shared" si="13"/>
        <v>2975.4596645259248</v>
      </c>
      <c r="E120" s="13">
        <f t="shared" si="15"/>
        <v>4276.4650600640489</v>
      </c>
      <c r="F120" s="13">
        <f t="shared" si="7"/>
        <v>9203.1568852531054</v>
      </c>
      <c r="M120" s="14">
        <f t="shared" si="10"/>
        <v>0.30400572820151045</v>
      </c>
      <c r="N120" s="14">
        <f t="shared" si="14"/>
        <v>0.20163030085399528</v>
      </c>
      <c r="O120" s="14">
        <f t="shared" si="16"/>
        <v>0.10931205983507689</v>
      </c>
      <c r="P120" s="14">
        <f t="shared" si="8"/>
        <v>0.15916515049586674</v>
      </c>
      <c r="X120" s="6" t="str">
        <f t="shared" si="11"/>
        <v>above 15%</v>
      </c>
      <c r="Y120" s="6" t="str">
        <f t="shared" si="11"/>
        <v>above 15%</v>
      </c>
      <c r="Z120" s="6" t="str">
        <f t="shared" si="11"/>
        <v>10% to 15%</v>
      </c>
      <c r="AA120" s="6" t="str">
        <f t="shared" si="12"/>
        <v>above 15%</v>
      </c>
      <c r="AB120" s="6"/>
      <c r="AC120" s="6"/>
      <c r="AD120" s="6"/>
      <c r="AE120" s="6"/>
      <c r="AF120" s="6"/>
    </row>
    <row r="121" spans="1:32">
      <c r="A121" s="1">
        <v>32545</v>
      </c>
      <c r="B121" s="11">
        <v>684.59</v>
      </c>
      <c r="C121" s="13">
        <f t="shared" si="9"/>
        <v>1499.1459276363851</v>
      </c>
      <c r="D121" s="13">
        <f t="shared" si="13"/>
        <v>3228.4613224682253</v>
      </c>
      <c r="E121" s="13">
        <f t="shared" si="15"/>
        <v>4648.2376923397742</v>
      </c>
      <c r="F121" s="13">
        <f t="shared" si="7"/>
        <v>9871.1482099114528</v>
      </c>
      <c r="M121" s="14">
        <f t="shared" si="10"/>
        <v>0.40547446963807554</v>
      </c>
      <c r="N121" s="14">
        <f t="shared" si="14"/>
        <v>0.27594171860388916</v>
      </c>
      <c r="O121" s="14">
        <f t="shared" si="16"/>
        <v>0.16065251754472407</v>
      </c>
      <c r="P121" s="14">
        <f t="shared" si="8"/>
        <v>0.18374017108676036</v>
      </c>
      <c r="X121" s="6" t="str">
        <f t="shared" si="11"/>
        <v>above 15%</v>
      </c>
      <c r="Y121" s="6" t="str">
        <f t="shared" si="11"/>
        <v>above 15%</v>
      </c>
      <c r="Z121" s="6" t="str">
        <f t="shared" si="11"/>
        <v>above 15%</v>
      </c>
      <c r="AA121" s="6" t="str">
        <f t="shared" si="12"/>
        <v>above 15%</v>
      </c>
      <c r="AB121" s="6"/>
      <c r="AC121" s="6"/>
      <c r="AD121" s="6"/>
      <c r="AE121" s="6"/>
      <c r="AF121" s="6"/>
    </row>
    <row r="122" spans="1:32">
      <c r="A122" s="1">
        <v>32574</v>
      </c>
      <c r="B122" s="11">
        <v>671.7</v>
      </c>
      <c r="C122" s="13">
        <f t="shared" si="9"/>
        <v>1415.8546480439684</v>
      </c>
      <c r="D122" s="13">
        <f t="shared" si="13"/>
        <v>3146.1239352985749</v>
      </c>
      <c r="E122" s="13">
        <f t="shared" si="15"/>
        <v>4551.4085391528251</v>
      </c>
      <c r="F122" s="13">
        <f t="shared" si="7"/>
        <v>9511.8450534989461</v>
      </c>
      <c r="M122" s="14">
        <f t="shared" si="10"/>
        <v>0.30231638453262194</v>
      </c>
      <c r="N122" s="14">
        <f t="shared" si="14"/>
        <v>0.25253956098791541</v>
      </c>
      <c r="O122" s="14">
        <f t="shared" si="16"/>
        <v>0.14777771128968728</v>
      </c>
      <c r="P122" s="14">
        <f t="shared" si="8"/>
        <v>0.17078133912531121</v>
      </c>
      <c r="X122" s="6" t="str">
        <f t="shared" si="11"/>
        <v>above 15%</v>
      </c>
      <c r="Y122" s="6" t="str">
        <f t="shared" si="11"/>
        <v>above 15%</v>
      </c>
      <c r="Z122" s="6" t="str">
        <f t="shared" si="11"/>
        <v>10% to 15%</v>
      </c>
      <c r="AA122" s="6" t="str">
        <f t="shared" si="12"/>
        <v>above 15%</v>
      </c>
      <c r="AB122" s="6"/>
      <c r="AC122" s="6"/>
      <c r="AD122" s="6"/>
      <c r="AE122" s="6"/>
      <c r="AF122" s="6"/>
    </row>
    <row r="123" spans="1:32">
      <c r="A123" s="1">
        <v>32603</v>
      </c>
      <c r="B123" s="11">
        <v>716.78</v>
      </c>
      <c r="C123" s="13">
        <f t="shared" si="9"/>
        <v>1438.9073563601448</v>
      </c>
      <c r="D123" s="13">
        <f t="shared" si="13"/>
        <v>3326.8018576971967</v>
      </c>
      <c r="E123" s="13">
        <f t="shared" si="15"/>
        <v>4843.9490743885126</v>
      </c>
      <c r="F123" s="13">
        <f t="shared" si="7"/>
        <v>9967.1907897271794</v>
      </c>
      <c r="G123" s="13">
        <f t="shared" ref="G123:G186" si="17">((sipamt/$B3)+(sipamt/$B4)+(sipamt/$B5)+(sipamt/$B6)+(sipamt/$B7)+(sipamt/$B8)+(sipamt/$B9)+(sipamt/$B10)+(sipamt/$B11)+(sipamt/$B12)+(sipamt/$B13)+(sipamt/$B14)+(sipamt/$B15)+(sipamt/$B16)+(sipamt/$B17)+(sipamt/$B18)+(sipamt/$B19)+(sipamt/$B20)+(sipamt/$B21)+(sipamt/$B22)+(sipamt/$B23)+(sipamt/$B24)+(sipamt/$B25)+(sipamt/$B26)+(sipamt/$B27)+(sipamt/$B28)+(sipamt/$B29)+(sipamt/$B30)+(sipamt/$B31)+(sipamt/$B32)+(sipamt/$B33)+(sipamt/$B34)+(sipamt/$B35)+(sipamt/$B36)+(sipamt/$B37)+(sipamt/$B38)+(sipamt/$B39)+(sipamt/$B40)+(sipamt/$B41)+(sipamt/$B42)+(sipamt/$B43)+(sipamt/$B44)+(sipamt/$B45)+(sipamt/$B46)+(sipamt/$B47)+(sipamt/$B48)+(sipamt/$B49)+(sipamt/$B50)+(sipamt/$B51)+(sipamt/$B52)+(sipamt/$B53)+(sipamt/$B54)+(sipamt/$B55)+(sipamt/$B56)+(sipamt/$B57)+(sipamt/$B58)+(sipamt/$B59)+(sipamt/$B60)+(sipamt/$B61)+(sipamt/$B62)+(sipamt/$B63)+(sipamt/$B64)+(sipamt/$B65)+(sipamt/$B66)+(sipamt/$B67)+(sipamt/$B68)+(sipamt/$B69)+(sipamt/$B70)+(sipamt/$B71)+(sipamt/$B72)+(sipamt/$B73)+(sipamt/$B74)+(sipamt/$B75)+(sipamt/$B76)+(sipamt/$B77)+(sipamt/$B78)+(sipamt/$B79)+(sipamt/$B80)+(sipamt/$B81)+(sipamt/$B82)+(sipamt/$B83)+(sipamt/$B84)+(sipamt/$B85)+(sipamt/$B86)+(sipamt/$B87)+(sipamt/$B88)+(sipamt/$B89)+(sipamt/$B90)+(sipamt/$B91)+(sipamt/$B92)+(sipamt/$B93)+(sipamt/$B94)+(sipamt/$B95)+(sipamt/$B96)+(sipamt/$B97)+(sipamt/$B98)+(sipamt/$B99)+(sipamt/$B100)+(sipamt/$B101)+(sipamt/$B102)+(sipamt/$B103)+(sipamt/$B104)+(sipamt/$B105)+(sipamt/$B106)+(sipamt/$B107)+(sipamt/$B108)+(sipamt/$B109)+(sipamt/$B110)+(sipamt/$B111)+(sipamt/$B112)+(sipamt/$B113)+(sipamt/$B114)+(sipamt/$B115)+(sipamt/$B116)+(sipamt/$B117)+(sipamt/$B118)+(sipamt/$B119)+(sipamt/$B120)+(sipamt/$B121)+(sipamt/$B122))*$B123</f>
        <v>34993.729410923086</v>
      </c>
      <c r="M123" s="14">
        <f t="shared" si="10"/>
        <v>0.33152687171920397</v>
      </c>
      <c r="N123" s="14">
        <f t="shared" si="14"/>
        <v>0.30298468305203685</v>
      </c>
      <c r="O123" s="14">
        <f t="shared" si="16"/>
        <v>0.18570560183426227</v>
      </c>
      <c r="P123" s="14">
        <f t="shared" si="8"/>
        <v>0.18710782412786525</v>
      </c>
      <c r="Q123" s="14">
        <f t="shared" ref="Q123:Q186" si="18">RATE(Q$2*12,-sipamt,,G123,1)*12</f>
        <v>0.1862489420057063</v>
      </c>
      <c r="X123" s="6" t="str">
        <f t="shared" si="11"/>
        <v>above 15%</v>
      </c>
      <c r="Y123" s="6" t="str">
        <f t="shared" si="11"/>
        <v>above 15%</v>
      </c>
      <c r="Z123" s="6" t="str">
        <f t="shared" si="11"/>
        <v>above 15%</v>
      </c>
      <c r="AA123" s="6" t="str">
        <f t="shared" si="12"/>
        <v>above 15%</v>
      </c>
      <c r="AB123" s="6" t="str">
        <f t="shared" si="12"/>
        <v>above 15%</v>
      </c>
      <c r="AC123" s="6"/>
      <c r="AD123" s="6"/>
      <c r="AE123" s="6"/>
      <c r="AF123" s="6"/>
    </row>
    <row r="124" spans="1:32">
      <c r="A124" s="1">
        <v>32633</v>
      </c>
      <c r="B124" s="11">
        <v>745.94</v>
      </c>
      <c r="C124" s="13">
        <f t="shared" si="9"/>
        <v>1417.8564040307585</v>
      </c>
      <c r="D124" s="13">
        <f t="shared" si="13"/>
        <v>3426.9415562939262</v>
      </c>
      <c r="E124" s="13">
        <f t="shared" si="15"/>
        <v>5018.4569936122334</v>
      </c>
      <c r="F124" s="13">
        <f t="shared" si="7"/>
        <v>10170.4908054185</v>
      </c>
      <c r="G124" s="13">
        <f t="shared" si="17"/>
        <v>35917.508156453041</v>
      </c>
      <c r="M124" s="14">
        <f t="shared" si="10"/>
        <v>0.30487368645482876</v>
      </c>
      <c r="N124" s="14">
        <f t="shared" si="14"/>
        <v>0.32957136731668946</v>
      </c>
      <c r="O124" s="14">
        <f t="shared" si="16"/>
        <v>0.20703070724188433</v>
      </c>
      <c r="P124" s="14">
        <f t="shared" si="8"/>
        <v>0.19410915976327722</v>
      </c>
      <c r="Q124" s="14">
        <f t="shared" si="18"/>
        <v>0.19031124253178644</v>
      </c>
      <c r="X124" s="6" t="str">
        <f t="shared" si="11"/>
        <v>above 15%</v>
      </c>
      <c r="Y124" s="6" t="str">
        <f t="shared" si="11"/>
        <v>above 15%</v>
      </c>
      <c r="Z124" s="6" t="str">
        <f t="shared" si="11"/>
        <v>above 15%</v>
      </c>
      <c r="AA124" s="6" t="str">
        <f t="shared" si="12"/>
        <v>above 15%</v>
      </c>
      <c r="AB124" s="6" t="str">
        <f t="shared" si="12"/>
        <v>above 15%</v>
      </c>
      <c r="AC124" s="6"/>
      <c r="AD124" s="6"/>
      <c r="AE124" s="6"/>
      <c r="AF124" s="6"/>
    </row>
    <row r="125" spans="1:32">
      <c r="A125" s="1">
        <v>32664</v>
      </c>
      <c r="B125" s="11">
        <v>725.14</v>
      </c>
      <c r="C125" s="13">
        <f t="shared" si="9"/>
        <v>1321.8160406846803</v>
      </c>
      <c r="D125" s="13">
        <f t="shared" si="13"/>
        <v>3269.2694226748999</v>
      </c>
      <c r="E125" s="13">
        <f t="shared" si="15"/>
        <v>4850.902068890161</v>
      </c>
      <c r="F125" s="13">
        <f t="shared" si="7"/>
        <v>9674.2166727396179</v>
      </c>
      <c r="G125" s="13">
        <f t="shared" si="17"/>
        <v>34432.748820834429</v>
      </c>
      <c r="M125" s="14">
        <f t="shared" si="10"/>
        <v>0.17742528854615236</v>
      </c>
      <c r="N125" s="14">
        <f t="shared" si="14"/>
        <v>0.28728013066046731</v>
      </c>
      <c r="O125" s="14">
        <f t="shared" si="16"/>
        <v>0.18657295200755825</v>
      </c>
      <c r="P125" s="14">
        <f t="shared" si="8"/>
        <v>0.17670956755556411</v>
      </c>
      <c r="Q125" s="14">
        <f t="shared" si="18"/>
        <v>0.18372114383666799</v>
      </c>
      <c r="X125" s="6" t="str">
        <f t="shared" si="11"/>
        <v>above 15%</v>
      </c>
      <c r="Y125" s="6" t="str">
        <f t="shared" si="11"/>
        <v>above 15%</v>
      </c>
      <c r="Z125" s="6" t="str">
        <f t="shared" si="11"/>
        <v>above 15%</v>
      </c>
      <c r="AA125" s="6" t="str">
        <f t="shared" si="12"/>
        <v>above 15%</v>
      </c>
      <c r="AB125" s="6" t="str">
        <f t="shared" si="12"/>
        <v>above 15%</v>
      </c>
      <c r="AC125" s="6"/>
      <c r="AD125" s="6"/>
      <c r="AE125" s="6"/>
      <c r="AF125" s="6"/>
    </row>
    <row r="126" spans="1:32">
      <c r="A126" s="1">
        <v>32694</v>
      </c>
      <c r="B126" s="11">
        <v>798.01</v>
      </c>
      <c r="C126" s="13">
        <f t="shared" si="9"/>
        <v>1437.751363203794</v>
      </c>
      <c r="D126" s="13">
        <f t="shared" si="13"/>
        <v>3533.6353046780978</v>
      </c>
      <c r="E126" s="13">
        <f t="shared" si="15"/>
        <v>5325.7747489499661</v>
      </c>
      <c r="F126" s="13">
        <f t="shared" si="7"/>
        <v>10425.078671334215</v>
      </c>
      <c r="G126" s="13">
        <f t="shared" si="17"/>
        <v>37368.931434458798</v>
      </c>
      <c r="M126" s="14">
        <f t="shared" si="10"/>
        <v>0.33007448478864926</v>
      </c>
      <c r="N126" s="14">
        <f t="shared" si="14"/>
        <v>0.35691252169246601</v>
      </c>
      <c r="O126" s="14">
        <f t="shared" si="16"/>
        <v>0.24249530332739822</v>
      </c>
      <c r="P126" s="14">
        <f t="shared" si="8"/>
        <v>0.2026431649536799</v>
      </c>
      <c r="Q126" s="14">
        <f t="shared" si="18"/>
        <v>0.19645674061858959</v>
      </c>
      <c r="X126" s="6" t="str">
        <f t="shared" si="11"/>
        <v>above 15%</v>
      </c>
      <c r="Y126" s="6" t="str">
        <f t="shared" si="11"/>
        <v>above 15%</v>
      </c>
      <c r="Z126" s="6" t="str">
        <f t="shared" si="11"/>
        <v>above 15%</v>
      </c>
      <c r="AA126" s="6" t="str">
        <f t="shared" si="12"/>
        <v>above 15%</v>
      </c>
      <c r="AB126" s="6" t="str">
        <f t="shared" si="12"/>
        <v>above 15%</v>
      </c>
      <c r="AC126" s="6"/>
      <c r="AD126" s="6"/>
      <c r="AE126" s="6"/>
      <c r="AF126" s="6"/>
    </row>
    <row r="127" spans="1:32">
      <c r="A127" s="1">
        <v>32727</v>
      </c>
      <c r="B127" s="11">
        <v>715.5</v>
      </c>
      <c r="C127" s="13">
        <f t="shared" si="9"/>
        <v>1250.0689807330241</v>
      </c>
      <c r="D127" s="13">
        <f t="shared" si="13"/>
        <v>3103.7108401074997</v>
      </c>
      <c r="E127" s="13">
        <f t="shared" si="15"/>
        <v>4749.0448007865534</v>
      </c>
      <c r="F127" s="13">
        <f t="shared" ref="F127:F190" si="19">((sipamt/$B67)+(sipamt/$B68)+(sipamt/$B69)+(sipamt/$B70)+(sipamt/$B71)+(sipamt/$B72)+(sipamt/$B73)+(sipamt/$B74)+(sipamt/$B75)+(sipamt/$B76)+(sipamt/$B77)+(sipamt/$B78)+(sipamt/$B79)+(sipamt/$B80)+(sipamt/$B81)+(sipamt/$B82)+(sipamt/$B83)+(sipamt/$B84)+(sipamt/$B85)+(sipamt/$B86)+(sipamt/$B87)+(sipamt/$B88)+(sipamt/$B89)+(sipamt/$B90)+(sipamt/$B91)+(sipamt/$B92)+(sipamt/$B93)+(sipamt/$B94)+(sipamt/$B95)+(sipamt/$B96)+(sipamt/$B97)+(sipamt/$B98)+(sipamt/$B99)+(sipamt/$B100)+(sipamt/$B101)+(sipamt/$B102)+(sipamt/$B103)+(sipamt/$B104)+(sipamt/$B105)+(sipamt/$B106)+(sipamt/$B107)+(sipamt/$B108)+(sipamt/$B109)+(sipamt/$B110)+(sipamt/$B111)+(sipamt/$B112)+(sipamt/$B113)+(sipamt/$B114)+(sipamt/$B115)+(sipamt/$B116)+(sipamt/$B117)+(sipamt/$B118)+(sipamt/$B119)+(sipamt/$B120)+(sipamt/$B121)+(sipamt/$B122)+(sipamt/$B123)+(sipamt/$B124)+(sipamt/$B125)+(sipamt/$B126))*$B127</f>
        <v>9155.8895596039547</v>
      </c>
      <c r="G127" s="13">
        <f t="shared" si="17"/>
        <v>33019.172918477969</v>
      </c>
      <c r="M127" s="14">
        <f t="shared" si="10"/>
        <v>7.5270571366558944E-2</v>
      </c>
      <c r="N127" s="14">
        <f t="shared" si="14"/>
        <v>0.24019972416391577</v>
      </c>
      <c r="O127" s="14">
        <f t="shared" si="16"/>
        <v>0.1737135996856235</v>
      </c>
      <c r="P127" s="14">
        <f t="shared" ref="P127:P190" si="20">RATE(P$2*12,-sipamt,,F127,1)*12</f>
        <v>0.15734466610966477</v>
      </c>
      <c r="Q127" s="14">
        <f t="shared" si="18"/>
        <v>0.17713423141595383</v>
      </c>
      <c r="X127" s="6" t="str">
        <f t="shared" si="11"/>
        <v>5% to 10%</v>
      </c>
      <c r="Y127" s="6" t="str">
        <f t="shared" si="11"/>
        <v>above 15%</v>
      </c>
      <c r="Z127" s="6" t="str">
        <f t="shared" si="11"/>
        <v>above 15%</v>
      </c>
      <c r="AA127" s="6" t="str">
        <f t="shared" si="12"/>
        <v>above 15%</v>
      </c>
      <c r="AB127" s="6" t="str">
        <f t="shared" si="12"/>
        <v>above 15%</v>
      </c>
      <c r="AC127" s="6"/>
      <c r="AD127" s="6"/>
      <c r="AE127" s="6"/>
      <c r="AF127" s="6"/>
    </row>
    <row r="128" spans="1:32">
      <c r="A128" s="1">
        <v>32757</v>
      </c>
      <c r="B128" s="11">
        <v>730.62</v>
      </c>
      <c r="C128" s="13">
        <f t="shared" si="9"/>
        <v>1257.8311116439334</v>
      </c>
      <c r="D128" s="13">
        <f t="shared" si="13"/>
        <v>3123.3842639790191</v>
      </c>
      <c r="E128" s="13">
        <f t="shared" si="15"/>
        <v>4822.6989326725188</v>
      </c>
      <c r="F128" s="13">
        <f t="shared" si="19"/>
        <v>9161.6261590869308</v>
      </c>
      <c r="G128" s="13">
        <f t="shared" si="17"/>
        <v>33195.334567585291</v>
      </c>
      <c r="M128" s="14">
        <f t="shared" si="10"/>
        <v>8.6635587843143499E-2</v>
      </c>
      <c r="N128" s="14">
        <f t="shared" si="14"/>
        <v>0.24594831373102918</v>
      </c>
      <c r="O128" s="14">
        <f t="shared" si="16"/>
        <v>0.18304537218799946</v>
      </c>
      <c r="P128" s="14">
        <f t="shared" si="20"/>
        <v>0.15756621833990375</v>
      </c>
      <c r="Q128" s="14">
        <f t="shared" si="18"/>
        <v>0.17797275472561683</v>
      </c>
      <c r="X128" s="6" t="str">
        <f t="shared" si="11"/>
        <v>5% to 10%</v>
      </c>
      <c r="Y128" s="6" t="str">
        <f t="shared" si="11"/>
        <v>above 15%</v>
      </c>
      <c r="Z128" s="6" t="str">
        <f t="shared" si="11"/>
        <v>above 15%</v>
      </c>
      <c r="AA128" s="6" t="str">
        <f t="shared" si="12"/>
        <v>above 15%</v>
      </c>
      <c r="AB128" s="6" t="str">
        <f t="shared" si="12"/>
        <v>above 15%</v>
      </c>
      <c r="AC128" s="6"/>
      <c r="AD128" s="6"/>
      <c r="AE128" s="6"/>
      <c r="AF128" s="6"/>
    </row>
    <row r="129" spans="1:32">
      <c r="A129" s="1">
        <v>32786</v>
      </c>
      <c r="B129" s="11">
        <v>722.52</v>
      </c>
      <c r="C129" s="13">
        <f t="shared" si="9"/>
        <v>1226.3003063995372</v>
      </c>
      <c r="D129" s="13">
        <f t="shared" si="13"/>
        <v>3038.126339656495</v>
      </c>
      <c r="E129" s="13">
        <f t="shared" si="15"/>
        <v>4740.6005235443599</v>
      </c>
      <c r="F129" s="13">
        <f t="shared" si="19"/>
        <v>8872.5967110142319</v>
      </c>
      <c r="G129" s="13">
        <f t="shared" si="17"/>
        <v>32310.090036020207</v>
      </c>
      <c r="M129" s="14">
        <f t="shared" si="10"/>
        <v>3.9969770392486455E-2</v>
      </c>
      <c r="N129" s="14">
        <f t="shared" si="14"/>
        <v>0.22071845419428626</v>
      </c>
      <c r="O129" s="14">
        <f t="shared" si="16"/>
        <v>0.17263251039895927</v>
      </c>
      <c r="P129" s="14">
        <f t="shared" si="20"/>
        <v>0.14618826932944012</v>
      </c>
      <c r="Q129" s="14">
        <f t="shared" si="18"/>
        <v>0.17370570191660933</v>
      </c>
      <c r="X129" s="6" t="str">
        <f t="shared" si="11"/>
        <v>0% to 5%</v>
      </c>
      <c r="Y129" s="6" t="str">
        <f t="shared" si="11"/>
        <v>above 15%</v>
      </c>
      <c r="Z129" s="6" t="str">
        <f t="shared" si="11"/>
        <v>above 15%</v>
      </c>
      <c r="AA129" s="6" t="str">
        <f t="shared" si="12"/>
        <v>10% to 15%</v>
      </c>
      <c r="AB129" s="6" t="str">
        <f t="shared" si="12"/>
        <v>above 15%</v>
      </c>
      <c r="AC129" s="6"/>
      <c r="AD129" s="6"/>
      <c r="AE129" s="6"/>
      <c r="AF129" s="6"/>
    </row>
    <row r="130" spans="1:32">
      <c r="A130" s="1">
        <v>32818</v>
      </c>
      <c r="B130" s="11">
        <v>735.72</v>
      </c>
      <c r="C130" s="13">
        <f t="shared" si="9"/>
        <v>1243.4346248186796</v>
      </c>
      <c r="D130" s="13">
        <f t="shared" si="13"/>
        <v>3038.5244825791169</v>
      </c>
      <c r="E130" s="13">
        <f t="shared" si="15"/>
        <v>4801.0818149757015</v>
      </c>
      <c r="F130" s="13">
        <f t="shared" si="19"/>
        <v>8868.7328572501228</v>
      </c>
      <c r="G130" s="13">
        <f t="shared" si="17"/>
        <v>32386.279645622661</v>
      </c>
      <c r="M130" s="14">
        <f t="shared" si="10"/>
        <v>6.5493778741596384E-2</v>
      </c>
      <c r="N130" s="14">
        <f t="shared" si="14"/>
        <v>0.22083822377936663</v>
      </c>
      <c r="O130" s="14">
        <f t="shared" si="16"/>
        <v>0.18032457528078263</v>
      </c>
      <c r="P130" s="14">
        <f t="shared" si="20"/>
        <v>0.14603311265967384</v>
      </c>
      <c r="Q130" s="14">
        <f t="shared" si="18"/>
        <v>0.17407826335888898</v>
      </c>
      <c r="X130" s="6" t="str">
        <f t="shared" si="11"/>
        <v>5% to 10%</v>
      </c>
      <c r="Y130" s="6" t="str">
        <f t="shared" si="11"/>
        <v>above 15%</v>
      </c>
      <c r="Z130" s="6" t="str">
        <f t="shared" si="11"/>
        <v>above 15%</v>
      </c>
      <c r="AA130" s="6" t="str">
        <f t="shared" si="12"/>
        <v>10% to 15%</v>
      </c>
      <c r="AB130" s="6" t="str">
        <f t="shared" si="12"/>
        <v>above 15%</v>
      </c>
      <c r="AC130" s="6"/>
      <c r="AD130" s="6"/>
      <c r="AE130" s="6"/>
      <c r="AF130" s="6"/>
    </row>
    <row r="131" spans="1:32">
      <c r="A131" s="1">
        <v>32847</v>
      </c>
      <c r="B131" s="11">
        <v>735.31</v>
      </c>
      <c r="C131" s="13">
        <f t="shared" si="9"/>
        <v>1238.9794870763355</v>
      </c>
      <c r="D131" s="13">
        <f t="shared" si="13"/>
        <v>2970.2009125348104</v>
      </c>
      <c r="E131" s="13">
        <f t="shared" si="15"/>
        <v>4764.514256583474</v>
      </c>
      <c r="F131" s="13">
        <f t="shared" si="19"/>
        <v>8683.9577529801027</v>
      </c>
      <c r="G131" s="13">
        <f t="shared" si="17"/>
        <v>31870.848405733173</v>
      </c>
      <c r="M131" s="14">
        <f t="shared" si="10"/>
        <v>5.8895448985238651E-2</v>
      </c>
      <c r="N131" s="14">
        <f t="shared" si="14"/>
        <v>0.20000672004919928</v>
      </c>
      <c r="O131" s="14">
        <f t="shared" si="16"/>
        <v>0.17568805063109497</v>
      </c>
      <c r="P131" s="14">
        <f t="shared" si="20"/>
        <v>0.13851527548551695</v>
      </c>
      <c r="Q131" s="14">
        <f t="shared" si="18"/>
        <v>0.17153772581859281</v>
      </c>
      <c r="X131" s="6" t="str">
        <f t="shared" si="11"/>
        <v>5% to 10%</v>
      </c>
      <c r="Y131" s="6" t="str">
        <f t="shared" si="11"/>
        <v>above 15%</v>
      </c>
      <c r="Z131" s="6" t="str">
        <f t="shared" si="11"/>
        <v>above 15%</v>
      </c>
      <c r="AA131" s="6" t="str">
        <f t="shared" si="12"/>
        <v>10% to 15%</v>
      </c>
      <c r="AB131" s="6" t="str">
        <f t="shared" si="12"/>
        <v>above 15%</v>
      </c>
      <c r="AC131" s="6"/>
      <c r="AD131" s="6"/>
      <c r="AE131" s="6"/>
      <c r="AF131" s="6"/>
    </row>
    <row r="132" spans="1:32">
      <c r="A132" s="1">
        <v>32878</v>
      </c>
      <c r="B132" s="11">
        <v>774.58</v>
      </c>
      <c r="C132" s="13">
        <f t="shared" si="9"/>
        <v>1299.6558855619289</v>
      </c>
      <c r="D132" s="13">
        <f t="shared" si="13"/>
        <v>3047.1393507373718</v>
      </c>
      <c r="E132" s="13">
        <f t="shared" si="15"/>
        <v>4968.6173879394555</v>
      </c>
      <c r="F132" s="13">
        <f t="shared" si="19"/>
        <v>8955.1473652294935</v>
      </c>
      <c r="G132" s="13">
        <f t="shared" si="17"/>
        <v>33012.952602966514</v>
      </c>
      <c r="M132" s="14">
        <f t="shared" si="10"/>
        <v>0.14654956601763761</v>
      </c>
      <c r="N132" s="14">
        <f t="shared" si="14"/>
        <v>0.22342518685940707</v>
      </c>
      <c r="O132" s="14">
        <f t="shared" si="16"/>
        <v>0.20103281787761446</v>
      </c>
      <c r="P132" s="14">
        <f t="shared" si="20"/>
        <v>0.14948358386985988</v>
      </c>
      <c r="Q132" s="14">
        <f t="shared" si="18"/>
        <v>0.17710452810465274</v>
      </c>
      <c r="X132" s="6" t="str">
        <f t="shared" si="11"/>
        <v>10% to 15%</v>
      </c>
      <c r="Y132" s="6" t="str">
        <f t="shared" si="11"/>
        <v>above 15%</v>
      </c>
      <c r="Z132" s="6" t="str">
        <f t="shared" si="11"/>
        <v>above 15%</v>
      </c>
      <c r="AA132" s="6" t="str">
        <f t="shared" si="12"/>
        <v>10% to 15%</v>
      </c>
      <c r="AB132" s="6" t="str">
        <f t="shared" si="12"/>
        <v>above 15%</v>
      </c>
      <c r="AC132" s="6"/>
      <c r="AD132" s="6"/>
      <c r="AE132" s="6"/>
      <c r="AF132" s="6"/>
    </row>
    <row r="133" spans="1:32">
      <c r="A133" s="1">
        <v>32910</v>
      </c>
      <c r="B133" s="11">
        <v>674.26</v>
      </c>
      <c r="C133" s="13">
        <f t="shared" si="9"/>
        <v>1111.0417775141848</v>
      </c>
      <c r="D133" s="13">
        <f t="shared" si="13"/>
        <v>2587.5666072197146</v>
      </c>
      <c r="E133" s="13">
        <f t="shared" si="15"/>
        <v>4290.7878025619138</v>
      </c>
      <c r="F133" s="13">
        <f t="shared" si="19"/>
        <v>7640.5578599375358</v>
      </c>
      <c r="G133" s="13">
        <f t="shared" si="17"/>
        <v>28272.278304459422</v>
      </c>
      <c r="M133" s="14">
        <f t="shared" si="10"/>
        <v>-0.14291804293674007</v>
      </c>
      <c r="N133" s="14">
        <f t="shared" si="14"/>
        <v>7.1637501512412285E-2</v>
      </c>
      <c r="O133" s="14">
        <f t="shared" si="16"/>
        <v>0.11139006877198587</v>
      </c>
      <c r="P133" s="14">
        <f t="shared" si="20"/>
        <v>9.201393106844942E-2</v>
      </c>
      <c r="Q133" s="14">
        <f t="shared" si="18"/>
        <v>0.15234712746440754</v>
      </c>
      <c r="X133" s="6" t="str">
        <f t="shared" si="11"/>
        <v>-15% to -10%</v>
      </c>
      <c r="Y133" s="6" t="str">
        <f t="shared" si="11"/>
        <v>5% to 10%</v>
      </c>
      <c r="Z133" s="6" t="str">
        <f t="shared" si="11"/>
        <v>10% to 15%</v>
      </c>
      <c r="AA133" s="6" t="str">
        <f t="shared" si="12"/>
        <v>5% to 10%</v>
      </c>
      <c r="AB133" s="6" t="str">
        <f t="shared" si="12"/>
        <v>above 15%</v>
      </c>
      <c r="AC133" s="6"/>
      <c r="AD133" s="6"/>
      <c r="AE133" s="6"/>
      <c r="AF133" s="6"/>
    </row>
    <row r="134" spans="1:32">
      <c r="A134" s="1">
        <v>32937</v>
      </c>
      <c r="B134" s="11">
        <v>685.88</v>
      </c>
      <c r="C134" s="13">
        <f t="shared" si="9"/>
        <v>1131.7240840093812</v>
      </c>
      <c r="D134" s="13">
        <f t="shared" si="13"/>
        <v>2577.4682942228646</v>
      </c>
      <c r="E134" s="13">
        <f t="shared" si="15"/>
        <v>4344.2646300010238</v>
      </c>
      <c r="F134" s="13">
        <f t="shared" si="19"/>
        <v>7644.1962242833133</v>
      </c>
      <c r="G134" s="13">
        <f t="shared" si="17"/>
        <v>28305.509458836019</v>
      </c>
      <c r="M134" s="14">
        <f t="shared" si="10"/>
        <v>-0.10856084743054446</v>
      </c>
      <c r="N134" s="14">
        <f t="shared" si="14"/>
        <v>6.794389667525437E-2</v>
      </c>
      <c r="O134" s="14">
        <f t="shared" si="16"/>
        <v>0.11907395838616774</v>
      </c>
      <c r="P134" s="14">
        <f t="shared" si="20"/>
        <v>9.2189522326015405E-2</v>
      </c>
      <c r="Q134" s="14">
        <f t="shared" si="18"/>
        <v>0.15253722048057206</v>
      </c>
      <c r="X134" s="6" t="str">
        <f t="shared" si="11"/>
        <v>-15% to -10%</v>
      </c>
      <c r="Y134" s="6" t="str">
        <f t="shared" si="11"/>
        <v>5% to 10%</v>
      </c>
      <c r="Z134" s="6" t="str">
        <f t="shared" si="11"/>
        <v>10% to 15%</v>
      </c>
      <c r="AA134" s="6" t="str">
        <f t="shared" si="12"/>
        <v>5% to 10%</v>
      </c>
      <c r="AB134" s="6" t="str">
        <f t="shared" si="12"/>
        <v>above 15%</v>
      </c>
      <c r="AC134" s="6"/>
      <c r="AD134" s="6"/>
      <c r="AE134" s="6"/>
      <c r="AF134" s="6"/>
    </row>
    <row r="135" spans="1:32">
      <c r="A135" s="1">
        <v>32968</v>
      </c>
      <c r="B135" s="11">
        <v>794.44</v>
      </c>
      <c r="C135" s="13">
        <f t="shared" si="9"/>
        <v>1308.4063824774712</v>
      </c>
      <c r="D135" s="13">
        <f t="shared" si="13"/>
        <v>2903.2131016754865</v>
      </c>
      <c r="E135" s="13">
        <f t="shared" si="15"/>
        <v>4995.6527730421649</v>
      </c>
      <c r="F135" s="13">
        <f t="shared" si="19"/>
        <v>8710.0681418391232</v>
      </c>
      <c r="G135" s="13">
        <f t="shared" si="17"/>
        <v>32288.778338011343</v>
      </c>
      <c r="M135" s="14">
        <f t="shared" si="10"/>
        <v>0.15881145387834825</v>
      </c>
      <c r="N135" s="14">
        <f t="shared" si="14"/>
        <v>0.17901944467589428</v>
      </c>
      <c r="O135" s="14">
        <f t="shared" si="16"/>
        <v>0.20429532873855294</v>
      </c>
      <c r="P135" s="14">
        <f t="shared" si="20"/>
        <v>0.13958943363928047</v>
      </c>
      <c r="Q135" s="14">
        <f t="shared" si="18"/>
        <v>0.17360130647363023</v>
      </c>
      <c r="X135" s="6" t="str">
        <f t="shared" si="11"/>
        <v>above 15%</v>
      </c>
      <c r="Y135" s="6" t="str">
        <f t="shared" si="11"/>
        <v>above 15%</v>
      </c>
      <c r="Z135" s="6" t="str">
        <f t="shared" si="11"/>
        <v>above 15%</v>
      </c>
      <c r="AA135" s="6" t="str">
        <f t="shared" si="12"/>
        <v>10% to 15%</v>
      </c>
      <c r="AB135" s="6" t="str">
        <f t="shared" si="12"/>
        <v>above 15%</v>
      </c>
      <c r="AC135" s="6"/>
      <c r="AD135" s="6"/>
      <c r="AE135" s="6"/>
      <c r="AF135" s="6"/>
    </row>
    <row r="136" spans="1:32">
      <c r="A136" s="1">
        <v>33000</v>
      </c>
      <c r="B136" s="11">
        <v>779.38</v>
      </c>
      <c r="C136" s="13">
        <f t="shared" si="9"/>
        <v>1272.974073010781</v>
      </c>
      <c r="D136" s="13">
        <f t="shared" si="13"/>
        <v>2754.392047879393</v>
      </c>
      <c r="E136" s="13">
        <f t="shared" si="15"/>
        <v>4853.5431672333198</v>
      </c>
      <c r="F136" s="13">
        <f t="shared" si="19"/>
        <v>8418.4527004835691</v>
      </c>
      <c r="G136" s="13">
        <f t="shared" si="17"/>
        <v>31173.465325316443</v>
      </c>
      <c r="M136" s="14">
        <f t="shared" si="10"/>
        <v>0.1085824232363844</v>
      </c>
      <c r="N136" s="14">
        <f t="shared" si="14"/>
        <v>0.13024186234269941</v>
      </c>
      <c r="O136" s="14">
        <f t="shared" si="16"/>
        <v>0.18690202059980965</v>
      </c>
      <c r="P136" s="14">
        <f t="shared" si="20"/>
        <v>0.12736253137682321</v>
      </c>
      <c r="Q136" s="14">
        <f t="shared" si="18"/>
        <v>0.16802315311731197</v>
      </c>
      <c r="X136" s="6" t="str">
        <f t="shared" si="11"/>
        <v>10% to 15%</v>
      </c>
      <c r="Y136" s="6" t="str">
        <f t="shared" si="11"/>
        <v>10% to 15%</v>
      </c>
      <c r="Z136" s="6" t="str">
        <f t="shared" si="11"/>
        <v>above 15%</v>
      </c>
      <c r="AA136" s="6" t="str">
        <f t="shared" si="12"/>
        <v>10% to 15%</v>
      </c>
      <c r="AB136" s="6" t="str">
        <f t="shared" si="12"/>
        <v>above 15%</v>
      </c>
      <c r="AC136" s="6"/>
      <c r="AD136" s="6"/>
      <c r="AE136" s="6"/>
      <c r="AF136" s="6"/>
    </row>
    <row r="137" spans="1:32">
      <c r="A137" s="1">
        <v>33029</v>
      </c>
      <c r="B137" s="11">
        <v>795.11</v>
      </c>
      <c r="C137" s="13">
        <f t="shared" si="9"/>
        <v>1294.0927266710014</v>
      </c>
      <c r="D137" s="13">
        <f t="shared" si="13"/>
        <v>2743.4530599980781</v>
      </c>
      <c r="E137" s="13">
        <f t="shared" si="15"/>
        <v>4878.8195527501593</v>
      </c>
      <c r="F137" s="13">
        <f t="shared" si="19"/>
        <v>8471.3697542581594</v>
      </c>
      <c r="G137" s="13">
        <f t="shared" si="17"/>
        <v>31265.441254035744</v>
      </c>
      <c r="M137" s="14">
        <f t="shared" si="10"/>
        <v>0.13870589235597272</v>
      </c>
      <c r="N137" s="14">
        <f t="shared" si="14"/>
        <v>0.1265319664602704</v>
      </c>
      <c r="O137" s="14">
        <f t="shared" si="16"/>
        <v>0.19004040770161446</v>
      </c>
      <c r="P137" s="14">
        <f t="shared" si="20"/>
        <v>0.12961952274296096</v>
      </c>
      <c r="Q137" s="14">
        <f t="shared" si="18"/>
        <v>0.16849189952128185</v>
      </c>
      <c r="X137" s="6" t="str">
        <f t="shared" si="11"/>
        <v>10% to 15%</v>
      </c>
      <c r="Y137" s="6" t="str">
        <f t="shared" si="11"/>
        <v>10% to 15%</v>
      </c>
      <c r="Z137" s="6" t="str">
        <f t="shared" si="11"/>
        <v>above 15%</v>
      </c>
      <c r="AA137" s="6" t="str">
        <f t="shared" si="12"/>
        <v>10% to 15%</v>
      </c>
      <c r="AB137" s="6" t="str">
        <f t="shared" si="12"/>
        <v>above 15%</v>
      </c>
      <c r="AC137" s="6"/>
      <c r="AD137" s="6"/>
      <c r="AE137" s="6"/>
      <c r="AF137" s="6"/>
    </row>
    <row r="138" spans="1:32">
      <c r="A138" s="1">
        <v>33059</v>
      </c>
      <c r="B138" s="11">
        <v>883.03</v>
      </c>
      <c r="C138" s="13">
        <f t="shared" si="9"/>
        <v>1426.472051404699</v>
      </c>
      <c r="D138" s="13">
        <f t="shared" si="13"/>
        <v>3017.4014711486193</v>
      </c>
      <c r="E138" s="13">
        <f t="shared" si="15"/>
        <v>5336.5809260928618</v>
      </c>
      <c r="F138" s="13">
        <f t="shared" si="19"/>
        <v>9299.1033082293143</v>
      </c>
      <c r="G138" s="13">
        <f t="shared" si="17"/>
        <v>34113.156282136537</v>
      </c>
      <c r="M138" s="14">
        <f t="shared" si="10"/>
        <v>0.31583489381214952</v>
      </c>
      <c r="N138" s="14">
        <f t="shared" si="14"/>
        <v>0.21445804559867623</v>
      </c>
      <c r="O138" s="14">
        <f t="shared" si="16"/>
        <v>0.24369731820921842</v>
      </c>
      <c r="P138" s="14">
        <f t="shared" si="20"/>
        <v>0.16282576733989887</v>
      </c>
      <c r="Q138" s="14">
        <f t="shared" si="18"/>
        <v>0.18225966533868773</v>
      </c>
      <c r="X138" s="6" t="str">
        <f t="shared" si="11"/>
        <v>above 15%</v>
      </c>
      <c r="Y138" s="6" t="str">
        <f t="shared" si="11"/>
        <v>above 15%</v>
      </c>
      <c r="Z138" s="6" t="str">
        <f t="shared" si="11"/>
        <v>above 15%</v>
      </c>
      <c r="AA138" s="6" t="str">
        <f t="shared" si="12"/>
        <v>above 15%</v>
      </c>
      <c r="AB138" s="6" t="str">
        <f t="shared" si="12"/>
        <v>above 15%</v>
      </c>
      <c r="AC138" s="6"/>
      <c r="AD138" s="6"/>
      <c r="AE138" s="6"/>
      <c r="AF138" s="6"/>
    </row>
    <row r="139" spans="1:32">
      <c r="A139" s="1">
        <v>33092</v>
      </c>
      <c r="B139" s="11">
        <v>1043.54</v>
      </c>
      <c r="C139" s="13">
        <f t="shared" si="9"/>
        <v>1673.1739209920952</v>
      </c>
      <c r="D139" s="13">
        <f t="shared" si="13"/>
        <v>3496.3702650230384</v>
      </c>
      <c r="E139" s="13">
        <f t="shared" si="15"/>
        <v>6199.8635227891327</v>
      </c>
      <c r="F139" s="13">
        <f t="shared" si="19"/>
        <v>10881.118321739732</v>
      </c>
      <c r="G139" s="13">
        <f t="shared" si="17"/>
        <v>39596.644721205361</v>
      </c>
      <c r="M139" s="14">
        <f t="shared" si="10"/>
        <v>0.60199656066952012</v>
      </c>
      <c r="N139" s="14">
        <f t="shared" si="14"/>
        <v>0.34747431692829911</v>
      </c>
      <c r="O139" s="14">
        <f t="shared" si="16"/>
        <v>0.33133343304483898</v>
      </c>
      <c r="P139" s="14">
        <f t="shared" si="20"/>
        <v>0.21732310176771918</v>
      </c>
      <c r="Q139" s="14">
        <f t="shared" si="18"/>
        <v>0.20537502159403093</v>
      </c>
      <c r="X139" s="6" t="str">
        <f t="shared" si="11"/>
        <v>above 15%</v>
      </c>
      <c r="Y139" s="6" t="str">
        <f t="shared" si="11"/>
        <v>above 15%</v>
      </c>
      <c r="Z139" s="6" t="str">
        <f t="shared" si="11"/>
        <v>above 15%</v>
      </c>
      <c r="AA139" s="6" t="str">
        <f t="shared" si="12"/>
        <v>above 15%</v>
      </c>
      <c r="AB139" s="6" t="str">
        <f t="shared" si="12"/>
        <v>above 15%</v>
      </c>
      <c r="AC139" s="6"/>
      <c r="AD139" s="6"/>
      <c r="AE139" s="6"/>
      <c r="AF139" s="6"/>
    </row>
    <row r="140" spans="1:32">
      <c r="A140" s="1">
        <v>33121</v>
      </c>
      <c r="B140" s="11">
        <v>1200.76</v>
      </c>
      <c r="C140" s="13">
        <f t="shared" si="9"/>
        <v>1872.4996477125576</v>
      </c>
      <c r="D140" s="13">
        <f t="shared" si="13"/>
        <v>3939.721029029206</v>
      </c>
      <c r="E140" s="13">
        <f t="shared" si="15"/>
        <v>7005.721964122522</v>
      </c>
      <c r="F140" s="13">
        <f t="shared" si="19"/>
        <v>12409.225552284319</v>
      </c>
      <c r="G140" s="13">
        <f t="shared" si="17"/>
        <v>44791.312281303966</v>
      </c>
      <c r="M140" s="14">
        <f t="shared" si="10"/>
        <v>0.80133657191483443</v>
      </c>
      <c r="N140" s="14">
        <f t="shared" si="14"/>
        <v>0.45280161561973892</v>
      </c>
      <c r="O140" s="14">
        <f t="shared" si="16"/>
        <v>0.40103142105141154</v>
      </c>
      <c r="P140" s="14">
        <f t="shared" si="20"/>
        <v>0.26164323322646293</v>
      </c>
      <c r="Q140" s="14">
        <f t="shared" si="18"/>
        <v>0.22411918544081982</v>
      </c>
      <c r="X140" s="6" t="str">
        <f t="shared" si="11"/>
        <v>above 15%</v>
      </c>
      <c r="Y140" s="6" t="str">
        <f t="shared" si="11"/>
        <v>above 15%</v>
      </c>
      <c r="Z140" s="6" t="str">
        <f t="shared" si="11"/>
        <v>above 15%</v>
      </c>
      <c r="AA140" s="6" t="str">
        <f t="shared" si="12"/>
        <v>above 15%</v>
      </c>
      <c r="AB140" s="6" t="str">
        <f t="shared" si="12"/>
        <v>above 15%</v>
      </c>
      <c r="AC140" s="6"/>
      <c r="AD140" s="6"/>
      <c r="AE140" s="6"/>
      <c r="AF140" s="6"/>
    </row>
    <row r="141" spans="1:32">
      <c r="A141" s="1">
        <v>33155</v>
      </c>
      <c r="B141" s="11">
        <v>1559.43</v>
      </c>
      <c r="C141" s="13">
        <f t="shared" si="9"/>
        <v>2348.2509301434138</v>
      </c>
      <c r="D141" s="13">
        <f t="shared" si="13"/>
        <v>4995.0004828321016</v>
      </c>
      <c r="E141" s="13">
        <f t="shared" si="15"/>
        <v>8905.502435777209</v>
      </c>
      <c r="F141" s="13">
        <f t="shared" si="19"/>
        <v>15907.667218154833</v>
      </c>
      <c r="G141" s="13">
        <f t="shared" si="17"/>
        <v>57193.852383051628</v>
      </c>
      <c r="M141" s="14">
        <f t="shared" si="10"/>
        <v>1.1970333815439207</v>
      </c>
      <c r="N141" s="14">
        <f t="shared" si="14"/>
        <v>0.65658241185172739</v>
      </c>
      <c r="O141" s="14">
        <f t="shared" si="16"/>
        <v>0.53400643102072021</v>
      </c>
      <c r="P141" s="14">
        <f t="shared" si="20"/>
        <v>0.34270846539077365</v>
      </c>
      <c r="Q141" s="14">
        <f t="shared" si="18"/>
        <v>0.26041270699482816</v>
      </c>
      <c r="X141" s="6" t="str">
        <f t="shared" si="11"/>
        <v>above 15%</v>
      </c>
      <c r="Y141" s="6" t="str">
        <f t="shared" si="11"/>
        <v>above 15%</v>
      </c>
      <c r="Z141" s="6" t="str">
        <f t="shared" si="11"/>
        <v>above 15%</v>
      </c>
      <c r="AA141" s="6" t="str">
        <f t="shared" si="12"/>
        <v>above 15%</v>
      </c>
      <c r="AB141" s="6" t="str">
        <f t="shared" si="12"/>
        <v>above 15%</v>
      </c>
      <c r="AC141" s="6"/>
      <c r="AD141" s="6"/>
      <c r="AE141" s="6"/>
      <c r="AF141" s="6"/>
    </row>
    <row r="142" spans="1:32">
      <c r="A142" s="1">
        <v>33182</v>
      </c>
      <c r="B142" s="11">
        <v>1331.75</v>
      </c>
      <c r="C142" s="13">
        <f t="shared" si="9"/>
        <v>1906.4810818268472</v>
      </c>
      <c r="D142" s="13">
        <f t="shared" si="13"/>
        <v>4157.2613536724912</v>
      </c>
      <c r="E142" s="13">
        <f t="shared" si="15"/>
        <v>7406.6101794111728</v>
      </c>
      <c r="F142" s="13">
        <f t="shared" si="19"/>
        <v>13392.330805738819</v>
      </c>
      <c r="G142" s="13">
        <f t="shared" si="17"/>
        <v>47919.471316217321</v>
      </c>
      <c r="M142" s="14">
        <f t="shared" si="10"/>
        <v>0.83301416250099347</v>
      </c>
      <c r="N142" s="14">
        <f t="shared" si="14"/>
        <v>0.49956929533575001</v>
      </c>
      <c r="O142" s="14">
        <f t="shared" si="16"/>
        <v>0.43230415269303668</v>
      </c>
      <c r="P142" s="14">
        <f t="shared" si="20"/>
        <v>0.28688233196082741</v>
      </c>
      <c r="Q142" s="14">
        <f t="shared" si="18"/>
        <v>0.23425352447653258</v>
      </c>
      <c r="X142" s="6" t="str">
        <f t="shared" si="11"/>
        <v>above 15%</v>
      </c>
      <c r="Y142" s="6" t="str">
        <f t="shared" si="11"/>
        <v>above 15%</v>
      </c>
      <c r="Z142" s="6" t="str">
        <f t="shared" si="11"/>
        <v>above 15%</v>
      </c>
      <c r="AA142" s="6" t="str">
        <f t="shared" si="12"/>
        <v>above 15%</v>
      </c>
      <c r="AB142" s="6" t="str">
        <f t="shared" si="12"/>
        <v>above 15%</v>
      </c>
      <c r="AC142" s="6"/>
      <c r="AD142" s="6"/>
      <c r="AE142" s="6"/>
      <c r="AF142" s="6"/>
    </row>
    <row r="143" spans="1:32">
      <c r="A143" s="1">
        <v>33212</v>
      </c>
      <c r="B143" s="11">
        <v>1173.77</v>
      </c>
      <c r="C143" s="13">
        <f t="shared" ref="C143:C206" si="21">((sipamt/$B131)+(sipamt/$B132)+(sipamt/$B133)+(sipamt/$B134)+(sipamt/$B135)+(sipamt/$B136)+(sipamt/$B137)+(sipamt/$B138)+(sipamt/$B139)+(sipamt/$B140)+(sipamt/$B141)+(sipamt/$B142))*$B143</f>
        <v>1608.9202071811371</v>
      </c>
      <c r="D143" s="13">
        <f t="shared" si="13"/>
        <v>3586.6941427261327</v>
      </c>
      <c r="E143" s="13">
        <f t="shared" si="15"/>
        <v>6350.2303010272499</v>
      </c>
      <c r="F143" s="13">
        <f t="shared" si="19"/>
        <v>11639.421966688307</v>
      </c>
      <c r="G143" s="13">
        <f t="shared" si="17"/>
        <v>41424.918125826422</v>
      </c>
      <c r="M143" s="14">
        <f t="shared" ref="M143:M206" si="22">RATE(M$2*12,-sipamt,,C143,1)*12</f>
        <v>0.5321670849548783</v>
      </c>
      <c r="N143" s="14">
        <f t="shared" si="14"/>
        <v>0.37015176864132554</v>
      </c>
      <c r="O143" s="14">
        <f t="shared" si="16"/>
        <v>0.34511720764474585</v>
      </c>
      <c r="P143" s="14">
        <f t="shared" si="20"/>
        <v>0.24017861577551161</v>
      </c>
      <c r="Q143" s="14">
        <f t="shared" si="18"/>
        <v>0.21227577626106109</v>
      </c>
      <c r="X143" s="6" t="str">
        <f t="shared" si="11"/>
        <v>above 15%</v>
      </c>
      <c r="Y143" s="6" t="str">
        <f t="shared" si="11"/>
        <v>above 15%</v>
      </c>
      <c r="Z143" s="6" t="str">
        <f t="shared" ref="Z143:AC206" si="23">IF(O143&gt;15%,"above 15%",IF(O143&gt;10%,"10% to 15%",IF(O143&gt;5%,"5% to 10%",IF(O143&gt;0%,"0% to 5%",IF(O143&gt;-5%,"-5% to 0%",IF(O143&gt;-10%,"-10% to -5%",IF(O143&gt;-15%,"-15% to -10%","below -15%")))))))</f>
        <v>above 15%</v>
      </c>
      <c r="AA143" s="6" t="str">
        <f t="shared" si="12"/>
        <v>above 15%</v>
      </c>
      <c r="AB143" s="6" t="str">
        <f t="shared" si="12"/>
        <v>above 15%</v>
      </c>
      <c r="AC143" s="6"/>
      <c r="AD143" s="6"/>
      <c r="AE143" s="6"/>
      <c r="AF143" s="6"/>
    </row>
    <row r="144" spans="1:32">
      <c r="A144" s="1">
        <v>33245</v>
      </c>
      <c r="B144" s="11">
        <v>1010.77</v>
      </c>
      <c r="C144" s="13">
        <f t="shared" si="21"/>
        <v>1334.1428035690383</v>
      </c>
      <c r="D144" s="13">
        <f t="shared" si="13"/>
        <v>3030.0982625912579</v>
      </c>
      <c r="E144" s="13">
        <f t="shared" si="15"/>
        <v>5310.4358159690655</v>
      </c>
      <c r="F144" s="13">
        <f t="shared" si="19"/>
        <v>9911.2332877610952</v>
      </c>
      <c r="G144" s="13">
        <f t="shared" si="17"/>
        <v>35050.977873725533</v>
      </c>
      <c r="M144" s="14">
        <f t="shared" si="22"/>
        <v>0.19435079349791304</v>
      </c>
      <c r="N144" s="14">
        <f t="shared" si="14"/>
        <v>0.21829944771598786</v>
      </c>
      <c r="O144" s="14">
        <f t="shared" si="16"/>
        <v>0.24078406321065077</v>
      </c>
      <c r="P144" s="14">
        <f t="shared" si="20"/>
        <v>0.18515050438600075</v>
      </c>
      <c r="Q144" s="14">
        <f t="shared" si="18"/>
        <v>0.18650427025507321</v>
      </c>
      <c r="X144" s="6" t="str">
        <f t="shared" ref="X144:AC207" si="24">IF(M144&gt;15%,"above 15%",IF(M144&gt;10%,"10% to 15%",IF(M144&gt;5%,"5% to 10%",IF(M144&gt;0%,"0% to 5%",IF(M144&gt;-5%,"-5% to 0%",IF(M144&gt;-10%,"-10% to -5%",IF(M144&gt;-15%,"-15% to -10%","below -15%")))))))</f>
        <v>above 15%</v>
      </c>
      <c r="Y144" s="6" t="str">
        <f t="shared" si="24"/>
        <v>above 15%</v>
      </c>
      <c r="Z144" s="6" t="str">
        <f t="shared" si="23"/>
        <v>above 15%</v>
      </c>
      <c r="AA144" s="6" t="str">
        <f t="shared" si="23"/>
        <v>above 15%</v>
      </c>
      <c r="AB144" s="6" t="str">
        <f t="shared" si="23"/>
        <v>above 15%</v>
      </c>
      <c r="AC144" s="6"/>
      <c r="AD144" s="6"/>
      <c r="AE144" s="6"/>
      <c r="AF144" s="6"/>
    </row>
    <row r="145" spans="1:32">
      <c r="A145" s="1">
        <v>33274</v>
      </c>
      <c r="B145" s="11">
        <v>1070.29</v>
      </c>
      <c r="C145" s="13">
        <f t="shared" si="21"/>
        <v>1380.4166313729859</v>
      </c>
      <c r="D145" s="13">
        <f t="shared" si="13"/>
        <v>3144.0343812849742</v>
      </c>
      <c r="E145" s="13">
        <f t="shared" si="15"/>
        <v>5487.8034911024497</v>
      </c>
      <c r="F145" s="13">
        <f t="shared" si="19"/>
        <v>10411.102728374963</v>
      </c>
      <c r="G145" s="13">
        <f t="shared" si="17"/>
        <v>36514.595753500515</v>
      </c>
      <c r="M145" s="14">
        <f t="shared" si="22"/>
        <v>0.25636671122331589</v>
      </c>
      <c r="N145" s="14">
        <f t="shared" si="14"/>
        <v>0.25193625085260118</v>
      </c>
      <c r="O145" s="14">
        <f t="shared" si="16"/>
        <v>0.26021889181159269</v>
      </c>
      <c r="P145" s="14">
        <f t="shared" si="20"/>
        <v>0.20218119554130404</v>
      </c>
      <c r="Q145" s="14">
        <f t="shared" si="18"/>
        <v>0.19287337642431901</v>
      </c>
      <c r="X145" s="6" t="str">
        <f t="shared" si="24"/>
        <v>above 15%</v>
      </c>
      <c r="Y145" s="6" t="str">
        <f t="shared" si="24"/>
        <v>above 15%</v>
      </c>
      <c r="Z145" s="6" t="str">
        <f t="shared" si="23"/>
        <v>above 15%</v>
      </c>
      <c r="AA145" s="6" t="str">
        <f t="shared" si="23"/>
        <v>above 15%</v>
      </c>
      <c r="AB145" s="6" t="str">
        <f t="shared" si="23"/>
        <v>above 15%</v>
      </c>
      <c r="AC145" s="6"/>
      <c r="AD145" s="6"/>
      <c r="AE145" s="6"/>
      <c r="AF145" s="6"/>
    </row>
    <row r="146" spans="1:32">
      <c r="A146" s="1">
        <v>33302</v>
      </c>
      <c r="B146" s="11">
        <v>1245.93</v>
      </c>
      <c r="C146" s="13">
        <f t="shared" si="21"/>
        <v>1538.5756839182402</v>
      </c>
      <c r="D146" s="13">
        <f t="shared" si="13"/>
        <v>3594.4003004543815</v>
      </c>
      <c r="E146" s="13">
        <f t="shared" si="15"/>
        <v>6220.655744309408</v>
      </c>
      <c r="F146" s="13">
        <f t="shared" si="19"/>
        <v>12036.765107937897</v>
      </c>
      <c r="G146" s="13">
        <f t="shared" si="17"/>
        <v>41802.194840671393</v>
      </c>
      <c r="M146" s="14">
        <f t="shared" si="22"/>
        <v>0.45212253056561402</v>
      </c>
      <c r="N146" s="14">
        <f t="shared" si="14"/>
        <v>0.37205556140912666</v>
      </c>
      <c r="O146" s="14">
        <f t="shared" si="16"/>
        <v>0.33326271612465036</v>
      </c>
      <c r="P146" s="14">
        <f t="shared" si="20"/>
        <v>0.25146031587212303</v>
      </c>
      <c r="Q146" s="14">
        <f t="shared" si="18"/>
        <v>0.21365656722803217</v>
      </c>
      <c r="X146" s="6" t="str">
        <f t="shared" si="24"/>
        <v>above 15%</v>
      </c>
      <c r="Y146" s="6" t="str">
        <f t="shared" si="24"/>
        <v>above 15%</v>
      </c>
      <c r="Z146" s="6" t="str">
        <f t="shared" si="23"/>
        <v>above 15%</v>
      </c>
      <c r="AA146" s="6" t="str">
        <f t="shared" si="23"/>
        <v>above 15%</v>
      </c>
      <c r="AB146" s="6" t="str">
        <f t="shared" si="23"/>
        <v>above 15%</v>
      </c>
      <c r="AC146" s="6"/>
      <c r="AD146" s="6"/>
      <c r="AE146" s="6"/>
      <c r="AF146" s="6"/>
    </row>
    <row r="147" spans="1:32">
      <c r="A147" s="1">
        <v>33333</v>
      </c>
      <c r="B147" s="11">
        <v>1218.1199999999999</v>
      </c>
      <c r="C147" s="13">
        <f t="shared" si="21"/>
        <v>1424.40198667554</v>
      </c>
      <c r="D147" s="13">
        <f t="shared" si="13"/>
        <v>3430.5899714490374</v>
      </c>
      <c r="E147" s="13">
        <f t="shared" si="15"/>
        <v>5875.917448400709</v>
      </c>
      <c r="F147" s="13">
        <f t="shared" si="19"/>
        <v>11662.559678324413</v>
      </c>
      <c r="G147" s="13">
        <f t="shared" si="17"/>
        <v>40229.593377764199</v>
      </c>
      <c r="M147" s="14">
        <f t="shared" si="22"/>
        <v>0.31320798096887514</v>
      </c>
      <c r="N147" s="14">
        <f t="shared" si="14"/>
        <v>0.33052270761157743</v>
      </c>
      <c r="O147" s="14">
        <f t="shared" si="16"/>
        <v>0.30024995281552463</v>
      </c>
      <c r="P147" s="14">
        <f t="shared" si="20"/>
        <v>0.24084798187124692</v>
      </c>
      <c r="Q147" s="14">
        <f t="shared" si="18"/>
        <v>0.2078044996831088</v>
      </c>
      <c r="X147" s="6" t="str">
        <f t="shared" si="24"/>
        <v>above 15%</v>
      </c>
      <c r="Y147" s="6" t="str">
        <f t="shared" si="24"/>
        <v>above 15%</v>
      </c>
      <c r="Z147" s="6" t="str">
        <f t="shared" si="23"/>
        <v>above 15%</v>
      </c>
      <c r="AA147" s="6" t="str">
        <f t="shared" si="23"/>
        <v>above 15%</v>
      </c>
      <c r="AB147" s="6" t="str">
        <f t="shared" si="23"/>
        <v>above 15%</v>
      </c>
      <c r="AC147" s="6"/>
      <c r="AD147" s="6"/>
      <c r="AE147" s="6"/>
      <c r="AF147" s="6"/>
    </row>
    <row r="148" spans="1:32">
      <c r="A148" s="1">
        <v>33364</v>
      </c>
      <c r="B148" s="11">
        <v>1255.42</v>
      </c>
      <c r="C148" s="13">
        <f t="shared" si="21"/>
        <v>1413.0548550187959</v>
      </c>
      <c r="D148" s="13">
        <f t="shared" si="13"/>
        <v>3463.5528287148036</v>
      </c>
      <c r="E148" s="13">
        <f t="shared" si="15"/>
        <v>5849.8108209773118</v>
      </c>
      <c r="F148" s="13">
        <f t="shared" si="19"/>
        <v>11909.635997496032</v>
      </c>
      <c r="G148" s="13">
        <f t="shared" si="17"/>
        <v>40845.497771815695</v>
      </c>
      <c r="M148" s="14">
        <f t="shared" si="22"/>
        <v>0.29873282843007104</v>
      </c>
      <c r="N148" s="14">
        <f t="shared" si="14"/>
        <v>0.33906444996127172</v>
      </c>
      <c r="O148" s="14">
        <f t="shared" si="16"/>
        <v>0.29765704944345694</v>
      </c>
      <c r="P148" s="14">
        <f t="shared" si="20"/>
        <v>0.24789925849967598</v>
      </c>
      <c r="Q148" s="14">
        <f t="shared" si="18"/>
        <v>0.21012701543752377</v>
      </c>
      <c r="X148" s="6" t="str">
        <f t="shared" si="24"/>
        <v>above 15%</v>
      </c>
      <c r="Y148" s="6" t="str">
        <f t="shared" si="24"/>
        <v>above 15%</v>
      </c>
      <c r="Z148" s="6" t="str">
        <f t="shared" si="23"/>
        <v>above 15%</v>
      </c>
      <c r="AA148" s="6" t="str">
        <f t="shared" si="23"/>
        <v>above 15%</v>
      </c>
      <c r="AB148" s="6" t="str">
        <f t="shared" si="23"/>
        <v>above 15%</v>
      </c>
      <c r="AC148" s="6"/>
      <c r="AD148" s="6"/>
      <c r="AE148" s="6"/>
      <c r="AF148" s="6"/>
    </row>
    <row r="149" spans="1:32">
      <c r="A149" s="1">
        <v>33394</v>
      </c>
      <c r="B149" s="11">
        <v>1284.81</v>
      </c>
      <c r="C149" s="13">
        <f t="shared" si="21"/>
        <v>1383.6259481627721</v>
      </c>
      <c r="D149" s="13">
        <f t="shared" si="13"/>
        <v>3474.7369594117431</v>
      </c>
      <c r="E149" s="13">
        <f t="shared" si="15"/>
        <v>5816.7432854068402</v>
      </c>
      <c r="F149" s="13">
        <f t="shared" si="19"/>
        <v>12069.611724465065</v>
      </c>
      <c r="G149" s="13">
        <f t="shared" si="17"/>
        <v>41195.308643782344</v>
      </c>
      <c r="M149" s="14">
        <f t="shared" si="22"/>
        <v>0.26058167917276615</v>
      </c>
      <c r="N149" s="14">
        <f t="shared" si="14"/>
        <v>0.34194097418965541</v>
      </c>
      <c r="O149" s="14">
        <f t="shared" si="16"/>
        <v>0.29435302535771413</v>
      </c>
      <c r="P149" s="14">
        <f t="shared" si="20"/>
        <v>0.25237317718217517</v>
      </c>
      <c r="Q149" s="14">
        <f t="shared" si="18"/>
        <v>0.21142839989064849</v>
      </c>
      <c r="X149" s="6" t="str">
        <f t="shared" si="24"/>
        <v>above 15%</v>
      </c>
      <c r="Y149" s="6" t="str">
        <f t="shared" si="24"/>
        <v>above 15%</v>
      </c>
      <c r="Z149" s="6" t="str">
        <f t="shared" si="23"/>
        <v>above 15%</v>
      </c>
      <c r="AA149" s="6" t="str">
        <f t="shared" si="23"/>
        <v>above 15%</v>
      </c>
      <c r="AB149" s="6" t="str">
        <f t="shared" si="23"/>
        <v>above 15%</v>
      </c>
      <c r="AC149" s="6"/>
      <c r="AD149" s="6"/>
      <c r="AE149" s="6"/>
      <c r="AF149" s="6"/>
    </row>
    <row r="150" spans="1:32">
      <c r="A150" s="1">
        <v>33424</v>
      </c>
      <c r="B150" s="11">
        <v>1357.32</v>
      </c>
      <c r="C150" s="13">
        <f t="shared" si="21"/>
        <v>1396.6479412009112</v>
      </c>
      <c r="D150" s="13">
        <f t="shared" si="13"/>
        <v>3589.3016956742881</v>
      </c>
      <c r="E150" s="13">
        <f t="shared" si="15"/>
        <v>6034.7455877355087</v>
      </c>
      <c r="F150" s="13">
        <f t="shared" si="19"/>
        <v>12647.810464041557</v>
      </c>
      <c r="G150" s="13">
        <f t="shared" si="17"/>
        <v>42892.13941126698</v>
      </c>
      <c r="M150" s="14">
        <f t="shared" si="22"/>
        <v>0.27757331196044965</v>
      </c>
      <c r="N150" s="14">
        <f t="shared" si="14"/>
        <v>0.37079649447651164</v>
      </c>
      <c r="O150" s="14">
        <f t="shared" si="16"/>
        <v>0.31573627156976802</v>
      </c>
      <c r="P150" s="14">
        <f t="shared" si="20"/>
        <v>0.26797878584829127</v>
      </c>
      <c r="Q150" s="14">
        <f t="shared" si="18"/>
        <v>0.21756732340092344</v>
      </c>
      <c r="X150" s="6" t="str">
        <f t="shared" si="24"/>
        <v>above 15%</v>
      </c>
      <c r="Y150" s="6" t="str">
        <f t="shared" si="24"/>
        <v>above 15%</v>
      </c>
      <c r="Z150" s="6" t="str">
        <f t="shared" si="23"/>
        <v>above 15%</v>
      </c>
      <c r="AA150" s="6" t="str">
        <f t="shared" si="23"/>
        <v>above 15%</v>
      </c>
      <c r="AB150" s="6" t="str">
        <f t="shared" si="23"/>
        <v>above 15%</v>
      </c>
      <c r="AC150" s="6"/>
      <c r="AD150" s="6"/>
      <c r="AE150" s="6"/>
      <c r="AF150" s="6"/>
    </row>
    <row r="151" spans="1:32">
      <c r="A151" s="1">
        <v>33455</v>
      </c>
      <c r="B151" s="11">
        <v>1680.69</v>
      </c>
      <c r="C151" s="13">
        <f t="shared" si="21"/>
        <v>1662.879491956106</v>
      </c>
      <c r="D151" s="13">
        <f t="shared" si="13"/>
        <v>4357.6364512218797</v>
      </c>
      <c r="E151" s="13">
        <f t="shared" si="15"/>
        <v>7294.0144179978224</v>
      </c>
      <c r="F151" s="13">
        <f t="shared" si="19"/>
        <v>15513.013259375548</v>
      </c>
      <c r="G151" s="13">
        <f t="shared" si="17"/>
        <v>52381.943403848949</v>
      </c>
      <c r="M151" s="14">
        <f t="shared" si="22"/>
        <v>0.59100818040025815</v>
      </c>
      <c r="N151" s="14">
        <f t="shared" si="14"/>
        <v>0.54022031993854647</v>
      </c>
      <c r="O151" s="14">
        <f t="shared" si="16"/>
        <v>0.42372270196951867</v>
      </c>
      <c r="P151" s="14">
        <f t="shared" si="20"/>
        <v>0.33465376641347577</v>
      </c>
      <c r="Q151" s="14">
        <f t="shared" si="18"/>
        <v>0.24748833631422495</v>
      </c>
      <c r="X151" s="6" t="str">
        <f t="shared" si="24"/>
        <v>above 15%</v>
      </c>
      <c r="Y151" s="6" t="str">
        <f t="shared" si="24"/>
        <v>above 15%</v>
      </c>
      <c r="Z151" s="6" t="str">
        <f t="shared" si="23"/>
        <v>above 15%</v>
      </c>
      <c r="AA151" s="6" t="str">
        <f t="shared" si="23"/>
        <v>above 15%</v>
      </c>
      <c r="AB151" s="6" t="str">
        <f t="shared" si="23"/>
        <v>above 15%</v>
      </c>
      <c r="AC151" s="6"/>
      <c r="AD151" s="6"/>
      <c r="AE151" s="6"/>
      <c r="AF151" s="6"/>
    </row>
    <row r="152" spans="1:32">
      <c r="A152" s="1">
        <v>33486</v>
      </c>
      <c r="B152" s="11">
        <v>1810.21</v>
      </c>
      <c r="C152" s="13">
        <f t="shared" si="21"/>
        <v>1725.2651142197637</v>
      </c>
      <c r="D152" s="13">
        <f t="shared" si="13"/>
        <v>4548.1586044140986</v>
      </c>
      <c r="E152" s="13">
        <f t="shared" si="15"/>
        <v>7664.6055352522417</v>
      </c>
      <c r="F152" s="13">
        <f t="shared" si="19"/>
        <v>16497.04836230892</v>
      </c>
      <c r="G152" s="13">
        <f t="shared" si="17"/>
        <v>55631.487109579197</v>
      </c>
      <c r="M152" s="14">
        <f t="shared" si="22"/>
        <v>0.65649064411751268</v>
      </c>
      <c r="N152" s="14">
        <f t="shared" si="14"/>
        <v>0.57693449699287314</v>
      </c>
      <c r="O152" s="14">
        <f t="shared" si="16"/>
        <v>0.45141110619032399</v>
      </c>
      <c r="P152" s="14">
        <f t="shared" si="20"/>
        <v>0.35431934757124434</v>
      </c>
      <c r="Q152" s="14">
        <f t="shared" si="18"/>
        <v>0.2563538880734994</v>
      </c>
      <c r="X152" s="6" t="str">
        <f t="shared" si="24"/>
        <v>above 15%</v>
      </c>
      <c r="Y152" s="6" t="str">
        <f t="shared" si="24"/>
        <v>above 15%</v>
      </c>
      <c r="Z152" s="6" t="str">
        <f t="shared" si="23"/>
        <v>above 15%</v>
      </c>
      <c r="AA152" s="6" t="str">
        <f t="shared" si="23"/>
        <v>above 15%</v>
      </c>
      <c r="AB152" s="6" t="str">
        <f t="shared" si="23"/>
        <v>above 15%</v>
      </c>
      <c r="AC152" s="6"/>
      <c r="AD152" s="6"/>
      <c r="AE152" s="6"/>
      <c r="AF152" s="6"/>
    </row>
    <row r="153" spans="1:32">
      <c r="A153" s="1">
        <v>33518</v>
      </c>
      <c r="B153" s="11">
        <v>1780.25</v>
      </c>
      <c r="C153" s="13">
        <f t="shared" si="21"/>
        <v>1646.7956750622691</v>
      </c>
      <c r="D153" s="13">
        <f t="shared" si="13"/>
        <v>4327.5660324286237</v>
      </c>
      <c r="E153" s="13">
        <f t="shared" si="15"/>
        <v>7349.1033192411332</v>
      </c>
      <c r="F153" s="13">
        <f t="shared" si="19"/>
        <v>16008.147998380908</v>
      </c>
      <c r="G153" s="13">
        <f t="shared" si="17"/>
        <v>53882.995310246835</v>
      </c>
      <c r="M153" s="14">
        <f t="shared" si="22"/>
        <v>0.57369042336864118</v>
      </c>
      <c r="N153" s="14">
        <f t="shared" si="14"/>
        <v>0.53425812939133799</v>
      </c>
      <c r="O153" s="14">
        <f t="shared" si="16"/>
        <v>0.42794030329564758</v>
      </c>
      <c r="P153" s="14">
        <f t="shared" si="20"/>
        <v>0.34472254709080152</v>
      </c>
      <c r="Q153" s="14">
        <f t="shared" si="18"/>
        <v>0.25165784909393835</v>
      </c>
      <c r="X153" s="6" t="str">
        <f t="shared" si="24"/>
        <v>above 15%</v>
      </c>
      <c r="Y153" s="6" t="str">
        <f t="shared" si="24"/>
        <v>above 15%</v>
      </c>
      <c r="Z153" s="6" t="str">
        <f t="shared" si="23"/>
        <v>above 15%</v>
      </c>
      <c r="AA153" s="6" t="str">
        <f t="shared" si="23"/>
        <v>above 15%</v>
      </c>
      <c r="AB153" s="6" t="str">
        <f t="shared" si="23"/>
        <v>above 15%</v>
      </c>
      <c r="AC153" s="6"/>
      <c r="AD153" s="6"/>
      <c r="AE153" s="6"/>
      <c r="AF153" s="6"/>
    </row>
    <row r="154" spans="1:32">
      <c r="A154" s="1">
        <v>33547</v>
      </c>
      <c r="B154" s="11">
        <v>1917.96</v>
      </c>
      <c r="C154" s="13">
        <f t="shared" si="21"/>
        <v>1758.9267461358797</v>
      </c>
      <c r="D154" s="13">
        <f t="shared" si="13"/>
        <v>4504.6030785560943</v>
      </c>
      <c r="E154" s="13">
        <f t="shared" si="15"/>
        <v>7746.1322921390265</v>
      </c>
      <c r="F154" s="13">
        <f t="shared" si="19"/>
        <v>17020.618516291641</v>
      </c>
      <c r="G154" s="13">
        <f t="shared" si="17"/>
        <v>57235.428785902164</v>
      </c>
      <c r="M154" s="14">
        <f t="shared" si="22"/>
        <v>0.69075974993548361</v>
      </c>
      <c r="N154" s="14">
        <f t="shared" si="14"/>
        <v>0.56869812593690616</v>
      </c>
      <c r="O154" s="14">
        <f t="shared" si="16"/>
        <v>0.45729503164926599</v>
      </c>
      <c r="P154" s="14">
        <f t="shared" si="20"/>
        <v>0.36424170757308083</v>
      </c>
      <c r="Q154" s="14">
        <f t="shared" si="18"/>
        <v>0.26051902237708791</v>
      </c>
      <c r="X154" s="6" t="str">
        <f t="shared" si="24"/>
        <v>above 15%</v>
      </c>
      <c r="Y154" s="6" t="str">
        <f t="shared" si="24"/>
        <v>above 15%</v>
      </c>
      <c r="Z154" s="6" t="str">
        <f t="shared" si="23"/>
        <v>above 15%</v>
      </c>
      <c r="AA154" s="6" t="str">
        <f t="shared" si="23"/>
        <v>above 15%</v>
      </c>
      <c r="AB154" s="6" t="str">
        <f t="shared" si="23"/>
        <v>above 15%</v>
      </c>
      <c r="AC154" s="6"/>
      <c r="AD154" s="6"/>
      <c r="AE154" s="6"/>
      <c r="AF154" s="6"/>
    </row>
    <row r="155" spans="1:32">
      <c r="A155" s="1">
        <v>33577</v>
      </c>
      <c r="B155" s="11">
        <v>1876.73</v>
      </c>
      <c r="C155" s="13">
        <f t="shared" si="21"/>
        <v>1678.0436771219381</v>
      </c>
      <c r="D155" s="13">
        <f t="shared" ref="D155:D218" si="25">((sipamt/$B131)+(sipamt/$B132)+(sipamt/$B133)+(sipamt/$B134)+(sipamt/$B135)+(sipamt/$B136)+(sipamt/$B137)+(sipamt/$B138)+(sipamt/$B139)+(sipamt/$B140)+(sipamt/$B141)+(sipamt/$B142)+(sipamt/$B143)+(sipamt/$B144)+(sipamt/$B145)+(sipamt/$B146)+(sipamt/$B147)+(sipamt/$B148)+(sipamt/$B149)+(sipamt/$B150)+(sipamt/$B151)+(sipamt/$B152)+(sipamt/$B153)+(sipamt/$B154))*$B155</f>
        <v>4250.531319865453</v>
      </c>
      <c r="E155" s="13">
        <f t="shared" si="15"/>
        <v>7412.7757783669995</v>
      </c>
      <c r="F155" s="13">
        <f t="shared" si="19"/>
        <v>16410.989957389633</v>
      </c>
      <c r="G155" s="13">
        <f t="shared" si="17"/>
        <v>55235.088722857676</v>
      </c>
      <c r="M155" s="14">
        <f t="shared" si="22"/>
        <v>0.60716888236151745</v>
      </c>
      <c r="N155" s="14">
        <f t="shared" ref="N155:N218" si="26">RATE(N$2*12,-sipamt,,D155,1)*12</f>
        <v>0.51876491003388869</v>
      </c>
      <c r="O155" s="14">
        <f t="shared" si="16"/>
        <v>0.43276969458765113</v>
      </c>
      <c r="P155" s="14">
        <f t="shared" si="20"/>
        <v>0.35265393278595036</v>
      </c>
      <c r="Q155" s="14">
        <f t="shared" si="18"/>
        <v>0.25530385014462154</v>
      </c>
      <c r="X155" s="6" t="str">
        <f t="shared" si="24"/>
        <v>above 15%</v>
      </c>
      <c r="Y155" s="6" t="str">
        <f t="shared" si="24"/>
        <v>above 15%</v>
      </c>
      <c r="Z155" s="6" t="str">
        <f t="shared" si="23"/>
        <v>above 15%</v>
      </c>
      <c r="AA155" s="6" t="str">
        <f t="shared" si="23"/>
        <v>above 15%</v>
      </c>
      <c r="AB155" s="6" t="str">
        <f t="shared" si="23"/>
        <v>above 15%</v>
      </c>
      <c r="AC155" s="6"/>
      <c r="AD155" s="6"/>
      <c r="AE155" s="6"/>
      <c r="AF155" s="6"/>
    </row>
    <row r="156" spans="1:32">
      <c r="A156" s="1">
        <v>33609</v>
      </c>
      <c r="B156" s="11">
        <v>1967.55</v>
      </c>
      <c r="C156" s="13">
        <f t="shared" si="21"/>
        <v>1696.4614444656781</v>
      </c>
      <c r="D156" s="13">
        <f t="shared" si="25"/>
        <v>4293.48418273676</v>
      </c>
      <c r="E156" s="13">
        <f t="shared" si="15"/>
        <v>7594.8061089901803</v>
      </c>
      <c r="F156" s="13">
        <f t="shared" si="19"/>
        <v>16914.521572858215</v>
      </c>
      <c r="G156" s="13">
        <f t="shared" si="17"/>
        <v>57098.358113336042</v>
      </c>
      <c r="M156" s="14">
        <f t="shared" si="22"/>
        <v>0.62658382581987693</v>
      </c>
      <c r="N156" s="14">
        <f t="shared" si="26"/>
        <v>0.52744291827427348</v>
      </c>
      <c r="O156" s="14">
        <f t="shared" si="16"/>
        <v>0.44631593071692688</v>
      </c>
      <c r="P156" s="14">
        <f t="shared" si="20"/>
        <v>0.36225950133086154</v>
      </c>
      <c r="Q156" s="14">
        <f t="shared" si="18"/>
        <v>0.26016819134624358</v>
      </c>
      <c r="X156" s="6" t="str">
        <f t="shared" si="24"/>
        <v>above 15%</v>
      </c>
      <c r="Y156" s="6" t="str">
        <f t="shared" si="24"/>
        <v>above 15%</v>
      </c>
      <c r="Z156" s="6" t="str">
        <f t="shared" si="23"/>
        <v>above 15%</v>
      </c>
      <c r="AA156" s="6" t="str">
        <f t="shared" si="23"/>
        <v>above 15%</v>
      </c>
      <c r="AB156" s="6" t="str">
        <f t="shared" si="23"/>
        <v>above 15%</v>
      </c>
      <c r="AC156" s="6"/>
      <c r="AD156" s="6"/>
      <c r="AE156" s="6"/>
      <c r="AF156" s="6"/>
    </row>
    <row r="157" spans="1:32">
      <c r="A157" s="1">
        <v>33639</v>
      </c>
      <c r="B157" s="11">
        <v>2288.4299999999998</v>
      </c>
      <c r="C157" s="13">
        <f t="shared" si="21"/>
        <v>1863.0346618445171</v>
      </c>
      <c r="D157" s="13">
        <f t="shared" si="25"/>
        <v>4814.5588578408187</v>
      </c>
      <c r="E157" s="13">
        <f t="shared" si="15"/>
        <v>8585.4207433401625</v>
      </c>
      <c r="F157" s="13">
        <f t="shared" si="19"/>
        <v>19377.438950114964</v>
      </c>
      <c r="G157" s="13">
        <f t="shared" si="17"/>
        <v>65621.702408651836</v>
      </c>
      <c r="M157" s="14">
        <f t="shared" si="22"/>
        <v>0.79240253489767842</v>
      </c>
      <c r="N157" s="14">
        <f t="shared" si="26"/>
        <v>0.62543209174914471</v>
      </c>
      <c r="O157" s="14">
        <f t="shared" si="16"/>
        <v>0.51402266597246604</v>
      </c>
      <c r="P157" s="14">
        <f t="shared" si="20"/>
        <v>0.40496475126715681</v>
      </c>
      <c r="Q157" s="14">
        <f t="shared" si="18"/>
        <v>0.28037153523633307</v>
      </c>
      <c r="X157" s="6" t="str">
        <f t="shared" si="24"/>
        <v>above 15%</v>
      </c>
      <c r="Y157" s="6" t="str">
        <f t="shared" si="24"/>
        <v>above 15%</v>
      </c>
      <c r="Z157" s="6" t="str">
        <f t="shared" si="23"/>
        <v>above 15%</v>
      </c>
      <c r="AA157" s="6" t="str">
        <f t="shared" si="23"/>
        <v>above 15%</v>
      </c>
      <c r="AB157" s="6" t="str">
        <f t="shared" si="23"/>
        <v>above 15%</v>
      </c>
      <c r="AC157" s="6"/>
      <c r="AD157" s="6"/>
      <c r="AE157" s="6"/>
      <c r="AF157" s="6"/>
    </row>
    <row r="158" spans="1:32">
      <c r="A158" s="1">
        <v>33672</v>
      </c>
      <c r="B158" s="11">
        <v>3547.61</v>
      </c>
      <c r="C158" s="13">
        <f t="shared" si="21"/>
        <v>2711.707443950811</v>
      </c>
      <c r="D158" s="13">
        <f t="shared" si="25"/>
        <v>7092.584766131984</v>
      </c>
      <c r="E158" s="13">
        <f t="shared" si="15"/>
        <v>12946.255492312255</v>
      </c>
      <c r="F158" s="13">
        <f t="shared" si="19"/>
        <v>29562.632943711065</v>
      </c>
      <c r="G158" s="13">
        <f t="shared" si="17"/>
        <v>100344.48629198204</v>
      </c>
      <c r="M158" s="14">
        <f t="shared" si="22"/>
        <v>1.4455907069728218</v>
      </c>
      <c r="N158" s="14">
        <f t="shared" si="26"/>
        <v>0.94661754543426846</v>
      </c>
      <c r="O158" s="14">
        <f t="shared" si="16"/>
        <v>0.73302315217111769</v>
      </c>
      <c r="P158" s="14">
        <f t="shared" si="20"/>
        <v>0.53316684917770218</v>
      </c>
      <c r="Q158" s="14">
        <f t="shared" si="18"/>
        <v>0.34033667252397493</v>
      </c>
      <c r="X158" s="6" t="str">
        <f t="shared" si="24"/>
        <v>above 15%</v>
      </c>
      <c r="Y158" s="6" t="str">
        <f t="shared" si="24"/>
        <v>above 15%</v>
      </c>
      <c r="Z158" s="6" t="str">
        <f t="shared" si="23"/>
        <v>above 15%</v>
      </c>
      <c r="AA158" s="6" t="str">
        <f t="shared" si="23"/>
        <v>above 15%</v>
      </c>
      <c r="AB158" s="6" t="str">
        <f t="shared" si="23"/>
        <v>above 15%</v>
      </c>
      <c r="AC158" s="6"/>
      <c r="AD158" s="6"/>
      <c r="AE158" s="6"/>
      <c r="AF158" s="6"/>
    </row>
    <row r="159" spans="1:32">
      <c r="A159" s="1">
        <v>33700</v>
      </c>
      <c r="B159" s="11">
        <v>4062.57</v>
      </c>
      <c r="C159" s="13">
        <f t="shared" si="21"/>
        <v>2893.7788496874773</v>
      </c>
      <c r="D159" s="13">
        <f t="shared" si="25"/>
        <v>7644.3229496188869</v>
      </c>
      <c r="E159" s="13">
        <f t="shared" si="15"/>
        <v>14335.190123051121</v>
      </c>
      <c r="F159" s="13">
        <f t="shared" si="19"/>
        <v>33190.857724023386</v>
      </c>
      <c r="G159" s="13">
        <f t="shared" si="17"/>
        <v>113332.73254462531</v>
      </c>
      <c r="M159" s="14">
        <f t="shared" si="22"/>
        <v>1.5572217844120662</v>
      </c>
      <c r="N159" s="14">
        <f t="shared" si="26"/>
        <v>1.0072020038363187</v>
      </c>
      <c r="O159" s="14">
        <f t="shared" si="16"/>
        <v>0.78579960224749001</v>
      </c>
      <c r="P159" s="14">
        <f t="shared" si="20"/>
        <v>0.5673037507852553</v>
      </c>
      <c r="Q159" s="14">
        <f t="shared" si="18"/>
        <v>0.357117186374591</v>
      </c>
      <c r="X159" s="6" t="str">
        <f t="shared" si="24"/>
        <v>above 15%</v>
      </c>
      <c r="Y159" s="6" t="str">
        <f t="shared" si="24"/>
        <v>above 15%</v>
      </c>
      <c r="Z159" s="6" t="str">
        <f t="shared" si="23"/>
        <v>above 15%</v>
      </c>
      <c r="AA159" s="6" t="str">
        <f t="shared" si="23"/>
        <v>above 15%</v>
      </c>
      <c r="AB159" s="6" t="str">
        <f t="shared" si="23"/>
        <v>above 15%</v>
      </c>
      <c r="AC159" s="6"/>
      <c r="AD159" s="6"/>
      <c r="AE159" s="6"/>
      <c r="AF159" s="6"/>
    </row>
    <row r="160" spans="1:32">
      <c r="A160" s="1">
        <v>33730</v>
      </c>
      <c r="B160" s="11">
        <v>3560.72</v>
      </c>
      <c r="C160" s="13">
        <f t="shared" si="21"/>
        <v>2331.6440677545374</v>
      </c>
      <c r="D160" s="13">
        <f t="shared" si="25"/>
        <v>6339.4603231611145</v>
      </c>
      <c r="E160" s="13">
        <f t="shared" si="15"/>
        <v>12155.242407960506</v>
      </c>
      <c r="F160" s="13">
        <f t="shared" si="19"/>
        <v>28513.634957397328</v>
      </c>
      <c r="G160" s="13">
        <f t="shared" si="17"/>
        <v>97841.893500477643</v>
      </c>
      <c r="M160" s="14">
        <f t="shared" si="22"/>
        <v>1.1847215607973451</v>
      </c>
      <c r="N160" s="14">
        <f t="shared" si="26"/>
        <v>0.85498713391577208</v>
      </c>
      <c r="O160" s="14">
        <f t="shared" si="16"/>
        <v>0.70009286794348446</v>
      </c>
      <c r="P160" s="14">
        <f t="shared" si="20"/>
        <v>0.52243359572878723</v>
      </c>
      <c r="Q160" s="14">
        <f t="shared" si="18"/>
        <v>0.33683413501676041</v>
      </c>
      <c r="X160" s="6" t="str">
        <f t="shared" si="24"/>
        <v>above 15%</v>
      </c>
      <c r="Y160" s="6" t="str">
        <f t="shared" si="24"/>
        <v>above 15%</v>
      </c>
      <c r="Z160" s="6" t="str">
        <f t="shared" si="23"/>
        <v>above 15%</v>
      </c>
      <c r="AA160" s="6" t="str">
        <f t="shared" si="23"/>
        <v>above 15%</v>
      </c>
      <c r="AB160" s="6" t="str">
        <f t="shared" si="23"/>
        <v>above 15%</v>
      </c>
      <c r="AC160" s="6"/>
      <c r="AD160" s="6"/>
      <c r="AE160" s="6"/>
      <c r="AF160" s="6"/>
    </row>
    <row r="161" spans="1:32">
      <c r="A161" s="1">
        <v>33760</v>
      </c>
      <c r="B161" s="11">
        <v>3086.74</v>
      </c>
      <c r="C161" s="13">
        <f t="shared" si="21"/>
        <v>1862.0862537620239</v>
      </c>
      <c r="D161" s="13">
        <f t="shared" si="25"/>
        <v>5186.2303367252289</v>
      </c>
      <c r="E161" s="13">
        <f t="shared" si="15"/>
        <v>10210.098459531442</v>
      </c>
      <c r="F161" s="13">
        <f t="shared" si="19"/>
        <v>24126.562449585115</v>
      </c>
      <c r="G161" s="13">
        <f t="shared" si="17"/>
        <v>83570.446026309088</v>
      </c>
      <c r="M161" s="14">
        <f t="shared" si="22"/>
        <v>0.79150462323175041</v>
      </c>
      <c r="N161" s="14">
        <f t="shared" si="26"/>
        <v>0.68823650697420335</v>
      </c>
      <c r="O161" s="14">
        <f t="shared" si="16"/>
        <v>0.60777945373889231</v>
      </c>
      <c r="P161" s="14">
        <f t="shared" si="20"/>
        <v>0.47226760052098138</v>
      </c>
      <c r="Q161" s="14">
        <f t="shared" si="18"/>
        <v>0.31479795227496699</v>
      </c>
      <c r="X161" s="6" t="str">
        <f t="shared" si="24"/>
        <v>above 15%</v>
      </c>
      <c r="Y161" s="6" t="str">
        <f t="shared" si="24"/>
        <v>above 15%</v>
      </c>
      <c r="Z161" s="6" t="str">
        <f t="shared" si="23"/>
        <v>above 15%</v>
      </c>
      <c r="AA161" s="6" t="str">
        <f t="shared" si="23"/>
        <v>above 15%</v>
      </c>
      <c r="AB161" s="6" t="str">
        <f t="shared" si="23"/>
        <v>above 15%</v>
      </c>
      <c r="AC161" s="6"/>
      <c r="AD161" s="6"/>
      <c r="AE161" s="6"/>
      <c r="AF161" s="6"/>
    </row>
    <row r="162" spans="1:32">
      <c r="A162" s="1">
        <v>33800</v>
      </c>
      <c r="B162" s="11">
        <v>2912.92</v>
      </c>
      <c r="C162" s="13">
        <f t="shared" si="21"/>
        <v>1624.877668185509</v>
      </c>
      <c r="D162" s="13">
        <f t="shared" si="25"/>
        <v>4622.1986543073954</v>
      </c>
      <c r="E162" s="13">
        <f t="shared" si="15"/>
        <v>9327.8133763188525</v>
      </c>
      <c r="F162" s="13">
        <f t="shared" si="19"/>
        <v>22226.394787207089</v>
      </c>
      <c r="G162" s="13">
        <f t="shared" si="17"/>
        <v>77665.213266824227</v>
      </c>
      <c r="M162" s="14">
        <f t="shared" si="22"/>
        <v>0.5497906032853106</v>
      </c>
      <c r="N162" s="14">
        <f t="shared" si="26"/>
        <v>0.59073125578162866</v>
      </c>
      <c r="O162" s="14">
        <f t="shared" si="16"/>
        <v>0.55915743359309755</v>
      </c>
      <c r="P162" s="14">
        <f t="shared" si="20"/>
        <v>0.4472906168725348</v>
      </c>
      <c r="Q162" s="14">
        <f t="shared" si="18"/>
        <v>0.30444880560067411</v>
      </c>
      <c r="X162" s="6" t="str">
        <f t="shared" si="24"/>
        <v>above 15%</v>
      </c>
      <c r="Y162" s="6" t="str">
        <f t="shared" si="24"/>
        <v>above 15%</v>
      </c>
      <c r="Z162" s="6" t="str">
        <f t="shared" si="23"/>
        <v>above 15%</v>
      </c>
      <c r="AA162" s="6" t="str">
        <f t="shared" si="23"/>
        <v>above 15%</v>
      </c>
      <c r="AB162" s="6" t="str">
        <f t="shared" si="23"/>
        <v>above 15%</v>
      </c>
      <c r="AC162" s="6"/>
      <c r="AD162" s="6"/>
      <c r="AE162" s="6"/>
      <c r="AF162" s="6"/>
    </row>
    <row r="163" spans="1:32">
      <c r="A163" s="1">
        <v>33821</v>
      </c>
      <c r="B163" s="11">
        <v>2630.23</v>
      </c>
      <c r="C163" s="13">
        <f t="shared" si="21"/>
        <v>1363.7024247928889</v>
      </c>
      <c r="D163" s="13">
        <f t="shared" si="25"/>
        <v>3966.0595079716481</v>
      </c>
      <c r="E163" s="13">
        <f t="shared" si="15"/>
        <v>8183.2742215533408</v>
      </c>
      <c r="F163" s="13">
        <f t="shared" si="19"/>
        <v>19592.740836474302</v>
      </c>
      <c r="G163" s="13">
        <f t="shared" si="17"/>
        <v>68976.138567080794</v>
      </c>
      <c r="M163" s="14">
        <f t="shared" si="22"/>
        <v>0.23423730426301373</v>
      </c>
      <c r="N163" s="14">
        <f t="shared" si="26"/>
        <v>0.45862061794701814</v>
      </c>
      <c r="O163" s="14">
        <f t="shared" si="16"/>
        <v>0.48767460217426795</v>
      </c>
      <c r="P163" s="14">
        <f t="shared" si="20"/>
        <v>0.40840169955092787</v>
      </c>
      <c r="Q163" s="14">
        <f t="shared" si="18"/>
        <v>0.2875378923256105</v>
      </c>
      <c r="X163" s="6" t="str">
        <f t="shared" si="24"/>
        <v>above 15%</v>
      </c>
      <c r="Y163" s="6" t="str">
        <f t="shared" si="24"/>
        <v>above 15%</v>
      </c>
      <c r="Z163" s="6" t="str">
        <f t="shared" si="23"/>
        <v>above 15%</v>
      </c>
      <c r="AA163" s="6" t="str">
        <f t="shared" si="23"/>
        <v>above 15%</v>
      </c>
      <c r="AB163" s="6" t="str">
        <f t="shared" si="23"/>
        <v>above 15%</v>
      </c>
      <c r="AC163" s="6"/>
      <c r="AD163" s="6"/>
      <c r="AE163" s="6"/>
      <c r="AF163" s="6"/>
    </row>
    <row r="164" spans="1:32">
      <c r="A164" s="1">
        <v>33854</v>
      </c>
      <c r="B164" s="11">
        <v>3226.52</v>
      </c>
      <c r="C164" s="13">
        <f t="shared" si="21"/>
        <v>1603.5572317409874</v>
      </c>
      <c r="D164" s="13">
        <f t="shared" si="25"/>
        <v>4678.6713877407619</v>
      </c>
      <c r="E164" s="13">
        <f t="shared" si="15"/>
        <v>9710.1993894542793</v>
      </c>
      <c r="F164" s="13">
        <f t="shared" si="19"/>
        <v>23503.500688917182</v>
      </c>
      <c r="G164" s="13">
        <f t="shared" si="17"/>
        <v>83233.408017779861</v>
      </c>
      <c r="M164" s="14">
        <f t="shared" si="22"/>
        <v>0.52620112980042388</v>
      </c>
      <c r="N164" s="14">
        <f t="shared" si="26"/>
        <v>0.60108640354165144</v>
      </c>
      <c r="O164" s="14">
        <f t="shared" si="16"/>
        <v>0.58084187181341829</v>
      </c>
      <c r="P164" s="14">
        <f t="shared" si="20"/>
        <v>0.4643272063152849</v>
      </c>
      <c r="Q164" s="14">
        <f t="shared" si="18"/>
        <v>0.31422907995529187</v>
      </c>
      <c r="X164" s="6" t="str">
        <f t="shared" si="24"/>
        <v>above 15%</v>
      </c>
      <c r="Y164" s="6" t="str">
        <f t="shared" si="24"/>
        <v>above 15%</v>
      </c>
      <c r="Z164" s="6" t="str">
        <f t="shared" si="23"/>
        <v>above 15%</v>
      </c>
      <c r="AA164" s="6" t="str">
        <f t="shared" si="23"/>
        <v>above 15%</v>
      </c>
      <c r="AB164" s="6" t="str">
        <f t="shared" si="23"/>
        <v>above 15%</v>
      </c>
      <c r="AC164" s="6"/>
      <c r="AD164" s="6"/>
      <c r="AE164" s="6"/>
      <c r="AF164" s="6"/>
    </row>
    <row r="165" spans="1:32">
      <c r="A165" s="1">
        <v>33883</v>
      </c>
      <c r="B165" s="11">
        <v>3247.76</v>
      </c>
      <c r="C165" s="13">
        <f t="shared" si="21"/>
        <v>1535.3582151277283</v>
      </c>
      <c r="D165" s="13">
        <f t="shared" si="25"/>
        <v>4539.6537475755504</v>
      </c>
      <c r="E165" s="13">
        <f t="shared" si="15"/>
        <v>9430.2582895444593</v>
      </c>
      <c r="F165" s="13">
        <f t="shared" si="19"/>
        <v>23086.773266130269</v>
      </c>
      <c r="G165" s="13">
        <f t="shared" si="17"/>
        <v>82386.219651274936</v>
      </c>
      <c r="M165" s="14">
        <f t="shared" si="22"/>
        <v>0.44836567251048098</v>
      </c>
      <c r="N165" s="14">
        <f t="shared" si="26"/>
        <v>0.57533331223081352</v>
      </c>
      <c r="O165" s="14">
        <f t="shared" si="16"/>
        <v>0.56506419847160283</v>
      </c>
      <c r="P165" s="14">
        <f t="shared" si="20"/>
        <v>0.45888417668879911</v>
      </c>
      <c r="Q165" s="14">
        <f t="shared" si="18"/>
        <v>0.31278797038082845</v>
      </c>
      <c r="X165" s="6" t="str">
        <f t="shared" si="24"/>
        <v>above 15%</v>
      </c>
      <c r="Y165" s="6" t="str">
        <f t="shared" si="24"/>
        <v>above 15%</v>
      </c>
      <c r="Z165" s="6" t="str">
        <f t="shared" si="23"/>
        <v>above 15%</v>
      </c>
      <c r="AA165" s="6" t="str">
        <f t="shared" si="23"/>
        <v>above 15%</v>
      </c>
      <c r="AB165" s="6" t="str">
        <f t="shared" si="23"/>
        <v>above 15%</v>
      </c>
      <c r="AC165" s="6"/>
      <c r="AD165" s="6"/>
      <c r="AE165" s="6"/>
      <c r="AF165" s="6"/>
    </row>
    <row r="166" spans="1:32">
      <c r="A166" s="1">
        <v>33913</v>
      </c>
      <c r="B166" s="11">
        <v>2794.83</v>
      </c>
      <c r="C166" s="13">
        <f t="shared" si="21"/>
        <v>1250.3016004003191</v>
      </c>
      <c r="D166" s="13">
        <f t="shared" si="25"/>
        <v>3813.3901100162343</v>
      </c>
      <c r="E166" s="13">
        <f t="shared" si="15"/>
        <v>7814.3591521954168</v>
      </c>
      <c r="F166" s="13">
        <f t="shared" si="19"/>
        <v>19357.010404909212</v>
      </c>
      <c r="G166" s="13">
        <f t="shared" si="17"/>
        <v>69752.313957849474</v>
      </c>
      <c r="M166" s="14">
        <f t="shared" si="22"/>
        <v>7.5612315218887644E-2</v>
      </c>
      <c r="N166" s="14">
        <f t="shared" si="26"/>
        <v>0.42425082854500401</v>
      </c>
      <c r="O166" s="14">
        <f t="shared" si="16"/>
        <v>0.46216451061118136</v>
      </c>
      <c r="P166" s="14">
        <f t="shared" si="20"/>
        <v>0.40463640053871852</v>
      </c>
      <c r="Q166" s="14">
        <f t="shared" si="18"/>
        <v>0.2891413621933327</v>
      </c>
      <c r="X166" s="6" t="str">
        <f t="shared" si="24"/>
        <v>5% to 10%</v>
      </c>
      <c r="Y166" s="6" t="str">
        <f t="shared" si="24"/>
        <v>above 15%</v>
      </c>
      <c r="Z166" s="6" t="str">
        <f t="shared" si="23"/>
        <v>above 15%</v>
      </c>
      <c r="AA166" s="6" t="str">
        <f t="shared" si="23"/>
        <v>above 15%</v>
      </c>
      <c r="AB166" s="6" t="str">
        <f t="shared" si="23"/>
        <v>above 15%</v>
      </c>
      <c r="AC166" s="6"/>
      <c r="AD166" s="6"/>
      <c r="AE166" s="6"/>
      <c r="AF166" s="6"/>
    </row>
    <row r="167" spans="1:32">
      <c r="A167" s="1">
        <v>33948</v>
      </c>
      <c r="B167" s="11">
        <v>2550.2199999999998</v>
      </c>
      <c r="C167" s="13">
        <f t="shared" si="21"/>
        <v>1099.1548404475288</v>
      </c>
      <c r="D167" s="13">
        <f t="shared" si="25"/>
        <v>3379.3872373665899</v>
      </c>
      <c r="E167" s="13">
        <f t="shared" ref="E167:E230" si="27">((sipamt/$B131)+(sipamt/$B132)+(sipamt/$B133)+(sipamt/$B134)+(sipamt/$B135)+(sipamt/$B136)+(sipamt/$B137)+(sipamt/$B138)+(sipamt/$B139)+(sipamt/$B140)+(sipamt/$B141)+(sipamt/$B142)+(sipamt/$B143)+(sipamt/$B144)+(sipamt/$B145)+(sipamt/$B146)+(sipamt/$B147)+(sipamt/$B148)+(sipamt/$B149)+(sipamt/$B150)+(sipamt/$B151)+(sipamt/$B152)+(sipamt/$B153)+(sipamt/$B154)+(sipamt/$B155)+(sipamt/$B156)+(sipamt/$B157)+(sipamt/$B158)+(sipamt/$B159)+(sipamt/$B160)+(sipamt/$B161)+(sipamt/$B162)+(sipamt/$B163)+(sipamt/$B164)+(sipamt/$B165)+(sipamt/$B166))*$B167</f>
        <v>6875.0469413609635</v>
      </c>
      <c r="F167" s="13">
        <f t="shared" si="19"/>
        <v>17176.369881569211</v>
      </c>
      <c r="G167" s="13">
        <f t="shared" si="17"/>
        <v>62566.916817240497</v>
      </c>
      <c r="M167" s="14">
        <f t="shared" si="22"/>
        <v>-0.16299518479334052</v>
      </c>
      <c r="N167" s="14">
        <f t="shared" si="26"/>
        <v>0.31706145008757919</v>
      </c>
      <c r="O167" s="14">
        <f t="shared" ref="O167:O230" si="28">RATE(O$2*12,-sipamt,,E167,1)*12</f>
        <v>0.39038575486587968</v>
      </c>
      <c r="P167" s="14">
        <f t="shared" si="20"/>
        <v>0.36712616137737963</v>
      </c>
      <c r="Q167" s="14">
        <f t="shared" si="18"/>
        <v>0.2734839249430856</v>
      </c>
      <c r="X167" s="6" t="str">
        <f t="shared" si="24"/>
        <v>below -15%</v>
      </c>
      <c r="Y167" s="6" t="str">
        <f t="shared" si="24"/>
        <v>above 15%</v>
      </c>
      <c r="Z167" s="6" t="str">
        <f t="shared" si="23"/>
        <v>above 15%</v>
      </c>
      <c r="AA167" s="6" t="str">
        <f t="shared" si="23"/>
        <v>above 15%</v>
      </c>
      <c r="AB167" s="6" t="str">
        <f t="shared" si="23"/>
        <v>above 15%</v>
      </c>
      <c r="AC167" s="6"/>
      <c r="AD167" s="6"/>
      <c r="AE167" s="6"/>
      <c r="AF167" s="6"/>
    </row>
    <row r="168" spans="1:32">
      <c r="A168" s="1">
        <v>33974</v>
      </c>
      <c r="B168" s="11">
        <v>2501.52</v>
      </c>
      <c r="C168" s="13">
        <f t="shared" si="21"/>
        <v>1042.9638934716666</v>
      </c>
      <c r="D168" s="13">
        <f t="shared" si="25"/>
        <v>3199.8250825442615</v>
      </c>
      <c r="E168" s="13">
        <f t="shared" si="27"/>
        <v>6501.6493412618911</v>
      </c>
      <c r="F168" s="13">
        <f t="shared" si="19"/>
        <v>16342.44051668154</v>
      </c>
      <c r="G168" s="13">
        <f t="shared" si="17"/>
        <v>60387.998468572121</v>
      </c>
      <c r="M168" s="14">
        <f t="shared" si="22"/>
        <v>-0.26137526593482274</v>
      </c>
      <c r="N168" s="14">
        <f t="shared" si="26"/>
        <v>0.26788358797992307</v>
      </c>
      <c r="O168" s="14">
        <f t="shared" si="28"/>
        <v>0.35861518993887143</v>
      </c>
      <c r="P168" s="14">
        <f t="shared" si="20"/>
        <v>0.35132017198286553</v>
      </c>
      <c r="Q168" s="14">
        <f t="shared" si="18"/>
        <v>0.26833939911612653</v>
      </c>
      <c r="X168" s="6" t="str">
        <f t="shared" si="24"/>
        <v>below -15%</v>
      </c>
      <c r="Y168" s="6" t="str">
        <f t="shared" si="24"/>
        <v>above 15%</v>
      </c>
      <c r="Z168" s="6" t="str">
        <f t="shared" si="23"/>
        <v>above 15%</v>
      </c>
      <c r="AA168" s="6" t="str">
        <f t="shared" si="23"/>
        <v>above 15%</v>
      </c>
      <c r="AB168" s="6" t="str">
        <f t="shared" si="23"/>
        <v>above 15%</v>
      </c>
      <c r="AC168" s="6"/>
      <c r="AD168" s="6"/>
      <c r="AE168" s="6"/>
      <c r="AF168" s="6"/>
    </row>
    <row r="169" spans="1:32">
      <c r="A169" s="1">
        <v>34005</v>
      </c>
      <c r="B169" s="11">
        <v>2648.89</v>
      </c>
      <c r="C169" s="13">
        <f t="shared" si="21"/>
        <v>1075.6695365481005</v>
      </c>
      <c r="D169" s="13">
        <f t="shared" si="25"/>
        <v>3232.1584330462779</v>
      </c>
      <c r="E169" s="13">
        <f t="shared" si="27"/>
        <v>6648.5893168979283</v>
      </c>
      <c r="F169" s="13">
        <f t="shared" si="19"/>
        <v>16814.073418280528</v>
      </c>
      <c r="G169" s="13">
        <f t="shared" si="17"/>
        <v>62924.962288437921</v>
      </c>
      <c r="M169" s="14">
        <f t="shared" si="22"/>
        <v>-0.20339915186049506</v>
      </c>
      <c r="N169" s="14">
        <f t="shared" si="26"/>
        <v>0.27697590850214365</v>
      </c>
      <c r="O169" s="14">
        <f t="shared" si="28"/>
        <v>0.37136612150806581</v>
      </c>
      <c r="P169" s="14">
        <f t="shared" si="20"/>
        <v>0.36036968066444558</v>
      </c>
      <c r="Q169" s="14">
        <f t="shared" si="18"/>
        <v>0.27431025724518238</v>
      </c>
      <c r="X169" s="6" t="str">
        <f t="shared" si="24"/>
        <v>below -15%</v>
      </c>
      <c r="Y169" s="6" t="str">
        <f t="shared" si="24"/>
        <v>above 15%</v>
      </c>
      <c r="Z169" s="6" t="str">
        <f t="shared" si="23"/>
        <v>above 15%</v>
      </c>
      <c r="AA169" s="6" t="str">
        <f t="shared" si="23"/>
        <v>above 15%</v>
      </c>
      <c r="AB169" s="6" t="str">
        <f t="shared" si="23"/>
        <v>above 15%</v>
      </c>
      <c r="AC169" s="6"/>
      <c r="AD169" s="6"/>
      <c r="AE169" s="6"/>
      <c r="AF169" s="6"/>
    </row>
    <row r="170" spans="1:32">
      <c r="A170" s="1">
        <v>34033</v>
      </c>
      <c r="B170" s="11">
        <v>2471.7399999999998</v>
      </c>
      <c r="C170" s="13">
        <f t="shared" si="21"/>
        <v>989.03390825406973</v>
      </c>
      <c r="D170" s="13">
        <f t="shared" si="25"/>
        <v>2878.3722959322458</v>
      </c>
      <c r="E170" s="13">
        <f t="shared" si="27"/>
        <v>5930.6778515959422</v>
      </c>
      <c r="F170" s="13">
        <f t="shared" si="19"/>
        <v>15219.229029006603</v>
      </c>
      <c r="G170" s="13">
        <f t="shared" si="17"/>
        <v>57687.233849786135</v>
      </c>
      <c r="M170" s="14">
        <f t="shared" si="22"/>
        <v>-0.36167866389273029</v>
      </c>
      <c r="N170" s="14">
        <f t="shared" si="26"/>
        <v>0.17108907480789554</v>
      </c>
      <c r="O170" s="14">
        <f t="shared" si="28"/>
        <v>0.30564467048095262</v>
      </c>
      <c r="P170" s="14">
        <f t="shared" si="20"/>
        <v>0.32850291684922106</v>
      </c>
      <c r="Q170" s="14">
        <f t="shared" si="18"/>
        <v>0.26166881940399161</v>
      </c>
      <c r="X170" s="6" t="str">
        <f t="shared" si="24"/>
        <v>below -15%</v>
      </c>
      <c r="Y170" s="6" t="str">
        <f t="shared" si="24"/>
        <v>above 15%</v>
      </c>
      <c r="Z170" s="6" t="str">
        <f t="shared" si="23"/>
        <v>above 15%</v>
      </c>
      <c r="AA170" s="6" t="str">
        <f t="shared" si="23"/>
        <v>above 15%</v>
      </c>
      <c r="AB170" s="6" t="str">
        <f t="shared" si="23"/>
        <v>above 15%</v>
      </c>
      <c r="AC170" s="6"/>
      <c r="AD170" s="6"/>
      <c r="AE170" s="6"/>
      <c r="AF170" s="6"/>
    </row>
    <row r="171" spans="1:32">
      <c r="A171" s="1">
        <v>34066</v>
      </c>
      <c r="B171" s="11">
        <v>2408.6799999999998</v>
      </c>
      <c r="C171" s="13">
        <f t="shared" si="21"/>
        <v>993.35419718864455</v>
      </c>
      <c r="D171" s="13">
        <f t="shared" si="25"/>
        <v>2709.0630316617071</v>
      </c>
      <c r="E171" s="13">
        <f t="shared" si="27"/>
        <v>5525.6398691371915</v>
      </c>
      <c r="F171" s="13">
        <f t="shared" si="19"/>
        <v>14327.955127361489</v>
      </c>
      <c r="G171" s="13">
        <f t="shared" si="17"/>
        <v>55210.824774237029</v>
      </c>
      <c r="M171" s="14">
        <f t="shared" si="22"/>
        <v>-0.35341433970048319</v>
      </c>
      <c r="N171" s="14">
        <f t="shared" si="26"/>
        <v>0.11475155435834031</v>
      </c>
      <c r="O171" s="14">
        <f t="shared" si="28"/>
        <v>0.2642676476263992</v>
      </c>
      <c r="P171" s="14">
        <f t="shared" si="20"/>
        <v>0.30896832992634882</v>
      </c>
      <c r="Q171" s="14">
        <f t="shared" si="18"/>
        <v>0.25523930316926086</v>
      </c>
      <c r="X171" s="6" t="str">
        <f t="shared" si="24"/>
        <v>below -15%</v>
      </c>
      <c r="Y171" s="6" t="str">
        <f t="shared" si="24"/>
        <v>10% to 15%</v>
      </c>
      <c r="Z171" s="6" t="str">
        <f t="shared" si="23"/>
        <v>above 15%</v>
      </c>
      <c r="AA171" s="6" t="str">
        <f t="shared" si="23"/>
        <v>above 15%</v>
      </c>
      <c r="AB171" s="6" t="str">
        <f t="shared" si="23"/>
        <v>above 15%</v>
      </c>
      <c r="AC171" s="6"/>
      <c r="AD171" s="6"/>
      <c r="AE171" s="6"/>
      <c r="AF171" s="6"/>
    </row>
    <row r="172" spans="1:32">
      <c r="A172" s="1">
        <v>34094</v>
      </c>
      <c r="B172" s="11">
        <v>2168.6999999999998</v>
      </c>
      <c r="C172" s="13">
        <f t="shared" si="21"/>
        <v>931.03939591058622</v>
      </c>
      <c r="D172" s="13">
        <f t="shared" si="25"/>
        <v>2351.1556897329779</v>
      </c>
      <c r="E172" s="13">
        <f t="shared" si="27"/>
        <v>4792.1651240890187</v>
      </c>
      <c r="F172" s="13">
        <f t="shared" si="19"/>
        <v>12456.526583500394</v>
      </c>
      <c r="G172" s="13">
        <f t="shared" si="17"/>
        <v>48780.911822235343</v>
      </c>
      <c r="M172" s="14">
        <f t="shared" si="22"/>
        <v>-0.47682436969054465</v>
      </c>
      <c r="N172" s="14">
        <f t="shared" si="26"/>
        <v>-1.9785576903461735E-2</v>
      </c>
      <c r="O172" s="14">
        <f t="shared" si="28"/>
        <v>0.17919795954935294</v>
      </c>
      <c r="P172" s="14">
        <f t="shared" si="20"/>
        <v>0.26291062249254477</v>
      </c>
      <c r="Q172" s="14">
        <f t="shared" si="18"/>
        <v>0.2369136116412458</v>
      </c>
      <c r="X172" s="6" t="str">
        <f t="shared" si="24"/>
        <v>below -15%</v>
      </c>
      <c r="Y172" s="6" t="str">
        <f t="shared" si="24"/>
        <v>-5% to 0%</v>
      </c>
      <c r="Z172" s="6" t="str">
        <f t="shared" si="23"/>
        <v>above 15%</v>
      </c>
      <c r="AA172" s="6" t="str">
        <f t="shared" si="23"/>
        <v>above 15%</v>
      </c>
      <c r="AB172" s="6" t="str">
        <f t="shared" si="23"/>
        <v>above 15%</v>
      </c>
      <c r="AC172" s="6"/>
      <c r="AD172" s="6"/>
      <c r="AE172" s="6"/>
      <c r="AF172" s="6"/>
    </row>
    <row r="173" spans="1:32">
      <c r="A173" s="1">
        <v>34127</v>
      </c>
      <c r="B173" s="11">
        <v>2405.85</v>
      </c>
      <c r="C173" s="13">
        <f t="shared" si="21"/>
        <v>1076.2184250216878</v>
      </c>
      <c r="D173" s="13">
        <f t="shared" si="25"/>
        <v>2527.5555034971558</v>
      </c>
      <c r="E173" s="13">
        <f t="shared" si="27"/>
        <v>5118.441694752989</v>
      </c>
      <c r="F173" s="13">
        <f t="shared" si="19"/>
        <v>13419.603225102717</v>
      </c>
      <c r="G173" s="13">
        <f t="shared" si="17"/>
        <v>53132.183125676631</v>
      </c>
      <c r="M173" s="14">
        <f t="shared" si="22"/>
        <v>-0.2024434077429515</v>
      </c>
      <c r="N173" s="14">
        <f t="shared" si="26"/>
        <v>4.9425496831785203E-2</v>
      </c>
      <c r="O173" s="14">
        <f t="shared" si="28"/>
        <v>0.21884939812297266</v>
      </c>
      <c r="P173" s="14">
        <f t="shared" si="20"/>
        <v>0.28755128582593792</v>
      </c>
      <c r="Q173" s="14">
        <f t="shared" si="18"/>
        <v>0.24958878265657147</v>
      </c>
      <c r="X173" s="6" t="str">
        <f t="shared" si="24"/>
        <v>below -15%</v>
      </c>
      <c r="Y173" s="6" t="str">
        <f t="shared" si="24"/>
        <v>0% to 5%</v>
      </c>
      <c r="Z173" s="6" t="str">
        <f t="shared" si="23"/>
        <v>above 15%</v>
      </c>
      <c r="AA173" s="6" t="str">
        <f t="shared" si="23"/>
        <v>above 15%</v>
      </c>
      <c r="AB173" s="6" t="str">
        <f t="shared" si="23"/>
        <v>above 15%</v>
      </c>
      <c r="AC173" s="6"/>
      <c r="AD173" s="6"/>
      <c r="AE173" s="6"/>
      <c r="AF173" s="6"/>
    </row>
    <row r="174" spans="1:32">
      <c r="A174" s="1">
        <v>34155</v>
      </c>
      <c r="B174" s="11">
        <v>2255.79</v>
      </c>
      <c r="C174" s="13">
        <f t="shared" si="21"/>
        <v>1029.7741800941708</v>
      </c>
      <c r="D174" s="13">
        <f t="shared" si="25"/>
        <v>2288.0932534350759</v>
      </c>
      <c r="E174" s="13">
        <f t="shared" si="27"/>
        <v>4609.2440942696649</v>
      </c>
      <c r="F174" s="13">
        <f t="shared" si="19"/>
        <v>12317.50322997552</v>
      </c>
      <c r="G174" s="13">
        <f t="shared" si="17"/>
        <v>48972.178109007909</v>
      </c>
      <c r="M174" s="14">
        <f t="shared" si="22"/>
        <v>-0.28534752497098609</v>
      </c>
      <c r="N174" s="14">
        <f t="shared" si="26"/>
        <v>-4.6091770402274856E-2</v>
      </c>
      <c r="O174" s="14">
        <f t="shared" si="28"/>
        <v>0.15550747170471174</v>
      </c>
      <c r="P174" s="14">
        <f t="shared" si="20"/>
        <v>0.25916933122017172</v>
      </c>
      <c r="Q174" s="14">
        <f t="shared" si="18"/>
        <v>0.23749705634314244</v>
      </c>
      <c r="X174" s="6" t="str">
        <f t="shared" si="24"/>
        <v>below -15%</v>
      </c>
      <c r="Y174" s="6" t="str">
        <f t="shared" si="24"/>
        <v>-5% to 0%</v>
      </c>
      <c r="Z174" s="6" t="str">
        <f t="shared" si="23"/>
        <v>above 15%</v>
      </c>
      <c r="AA174" s="6" t="str">
        <f t="shared" si="23"/>
        <v>above 15%</v>
      </c>
      <c r="AB174" s="6" t="str">
        <f t="shared" si="23"/>
        <v>above 15%</v>
      </c>
      <c r="AC174" s="6"/>
      <c r="AD174" s="6"/>
      <c r="AE174" s="6"/>
      <c r="AF174" s="6"/>
    </row>
    <row r="175" spans="1:32">
      <c r="A175" s="1">
        <v>34187</v>
      </c>
      <c r="B175" s="11">
        <v>2382.1799999999998</v>
      </c>
      <c r="C175" s="13">
        <f t="shared" si="21"/>
        <v>1111.2946741156088</v>
      </c>
      <c r="D175" s="13">
        <f t="shared" si="25"/>
        <v>2346.3899480244017</v>
      </c>
      <c r="E175" s="13">
        <f t="shared" si="27"/>
        <v>4703.3256519007837</v>
      </c>
      <c r="F175" s="13">
        <f t="shared" si="19"/>
        <v>12684.795761271367</v>
      </c>
      <c r="G175" s="13">
        <f t="shared" si="17"/>
        <v>50816.384128632235</v>
      </c>
      <c r="M175" s="14">
        <f t="shared" si="22"/>
        <v>-0.14249355688452814</v>
      </c>
      <c r="N175" s="14">
        <f t="shared" si="26"/>
        <v>-2.1743075498551558E-2</v>
      </c>
      <c r="O175" s="14">
        <f t="shared" si="28"/>
        <v>0.16783221460604197</v>
      </c>
      <c r="P175" s="14">
        <f t="shared" si="20"/>
        <v>0.26894833804840207</v>
      </c>
      <c r="Q175" s="14">
        <f t="shared" si="18"/>
        <v>0.24299451369896818</v>
      </c>
      <c r="X175" s="6" t="str">
        <f t="shared" si="24"/>
        <v>-15% to -10%</v>
      </c>
      <c r="Y175" s="6" t="str">
        <f t="shared" si="24"/>
        <v>-5% to 0%</v>
      </c>
      <c r="Z175" s="6" t="str">
        <f t="shared" si="23"/>
        <v>above 15%</v>
      </c>
      <c r="AA175" s="6" t="str">
        <f t="shared" si="23"/>
        <v>above 15%</v>
      </c>
      <c r="AB175" s="6" t="str">
        <f t="shared" si="23"/>
        <v>above 15%</v>
      </c>
      <c r="AC175" s="6"/>
      <c r="AD175" s="6"/>
      <c r="AE175" s="6"/>
      <c r="AF175" s="6"/>
    </row>
    <row r="176" spans="1:32">
      <c r="A176" s="1">
        <v>34218</v>
      </c>
      <c r="B176" s="11">
        <v>2621.1999999999998</v>
      </c>
      <c r="C176" s="13">
        <f t="shared" si="21"/>
        <v>1233.1752597461395</v>
      </c>
      <c r="D176" s="13">
        <f t="shared" si="25"/>
        <v>2535.8928055352485</v>
      </c>
      <c r="E176" s="13">
        <f t="shared" si="27"/>
        <v>5034.0918638725934</v>
      </c>
      <c r="F176" s="13">
        <f t="shared" si="19"/>
        <v>13634.309027411809</v>
      </c>
      <c r="G176" s="13">
        <f t="shared" si="17"/>
        <v>54906.80956956368</v>
      </c>
      <c r="M176" s="14">
        <f t="shared" si="22"/>
        <v>5.0258898384347162E-2</v>
      </c>
      <c r="N176" s="14">
        <f t="shared" si="26"/>
        <v>5.2549571909539725E-2</v>
      </c>
      <c r="O176" s="14">
        <f t="shared" si="28"/>
        <v>0.20889746375294768</v>
      </c>
      <c r="P176" s="14">
        <f t="shared" si="20"/>
        <v>0.29276290374892305</v>
      </c>
      <c r="Q176" s="14">
        <f t="shared" si="18"/>
        <v>0.25442786592570693</v>
      </c>
      <c r="X176" s="6" t="str">
        <f t="shared" si="24"/>
        <v>5% to 10%</v>
      </c>
      <c r="Y176" s="6" t="str">
        <f t="shared" si="24"/>
        <v>5% to 10%</v>
      </c>
      <c r="Z176" s="6" t="str">
        <f t="shared" si="23"/>
        <v>above 15%</v>
      </c>
      <c r="AA176" s="6" t="str">
        <f t="shared" si="23"/>
        <v>above 15%</v>
      </c>
      <c r="AB176" s="6" t="str">
        <f t="shared" si="23"/>
        <v>above 15%</v>
      </c>
      <c r="AC176" s="6"/>
      <c r="AD176" s="6"/>
      <c r="AE176" s="6"/>
      <c r="AF176" s="6"/>
    </row>
    <row r="177" spans="1:32">
      <c r="A177" s="1">
        <v>34247</v>
      </c>
      <c r="B177" s="11">
        <v>2638.16</v>
      </c>
      <c r="C177" s="13">
        <f t="shared" si="21"/>
        <v>1260.0364552668455</v>
      </c>
      <c r="D177" s="13">
        <f t="shared" si="25"/>
        <v>2507.2100853446123</v>
      </c>
      <c r="E177" s="13">
        <f t="shared" si="27"/>
        <v>4947.6035571167095</v>
      </c>
      <c r="F177" s="13">
        <f t="shared" si="19"/>
        <v>13397.877358305814</v>
      </c>
      <c r="G177" s="13">
        <f t="shared" si="17"/>
        <v>54227.100664153535</v>
      </c>
      <c r="M177" s="14">
        <f t="shared" si="22"/>
        <v>8.9850205701214284E-2</v>
      </c>
      <c r="N177" s="14">
        <f t="shared" si="26"/>
        <v>4.1748849374538058E-2</v>
      </c>
      <c r="O177" s="14">
        <f t="shared" si="28"/>
        <v>0.19848210982719711</v>
      </c>
      <c r="P177" s="14">
        <f t="shared" si="20"/>
        <v>0.28701850987108452</v>
      </c>
      <c r="Q177" s="14">
        <f t="shared" si="18"/>
        <v>0.25259537257881254</v>
      </c>
      <c r="X177" s="6" t="str">
        <f t="shared" si="24"/>
        <v>5% to 10%</v>
      </c>
      <c r="Y177" s="6" t="str">
        <f t="shared" si="24"/>
        <v>0% to 5%</v>
      </c>
      <c r="Z177" s="6" t="str">
        <f t="shared" si="23"/>
        <v>above 15%</v>
      </c>
      <c r="AA177" s="6" t="str">
        <f t="shared" si="23"/>
        <v>above 15%</v>
      </c>
      <c r="AB177" s="6" t="str">
        <f t="shared" si="23"/>
        <v>above 15%</v>
      </c>
      <c r="AC177" s="6"/>
      <c r="AD177" s="6"/>
      <c r="AE177" s="6"/>
      <c r="AF177" s="6"/>
    </row>
    <row r="178" spans="1:32">
      <c r="A178" s="1">
        <v>34278</v>
      </c>
      <c r="B178" s="11">
        <v>2664.72</v>
      </c>
      <c r="C178" s="13">
        <f t="shared" si="21"/>
        <v>1291.6808548368829</v>
      </c>
      <c r="D178" s="13">
        <f t="shared" si="25"/>
        <v>2483.7761452905916</v>
      </c>
      <c r="E178" s="13">
        <f t="shared" si="27"/>
        <v>4927.5431054791261</v>
      </c>
      <c r="F178" s="13">
        <f t="shared" si="19"/>
        <v>13245.874229457466</v>
      </c>
      <c r="G178" s="13">
        <f t="shared" si="17"/>
        <v>53750.212606065543</v>
      </c>
      <c r="M178" s="14">
        <f t="shared" si="22"/>
        <v>0.13529357936099859</v>
      </c>
      <c r="N178" s="14">
        <f t="shared" si="26"/>
        <v>3.2812142480327045E-2</v>
      </c>
      <c r="O178" s="14">
        <f t="shared" si="28"/>
        <v>0.19603487537546252</v>
      </c>
      <c r="P178" s="14">
        <f t="shared" si="20"/>
        <v>0.28326252397408763</v>
      </c>
      <c r="Q178" s="14">
        <f t="shared" si="18"/>
        <v>0.25129428739894882</v>
      </c>
      <c r="X178" s="6" t="str">
        <f t="shared" si="24"/>
        <v>10% to 15%</v>
      </c>
      <c r="Y178" s="6" t="str">
        <f t="shared" si="24"/>
        <v>0% to 5%</v>
      </c>
      <c r="Z178" s="6" t="str">
        <f t="shared" si="23"/>
        <v>above 15%</v>
      </c>
      <c r="AA178" s="6" t="str">
        <f t="shared" si="23"/>
        <v>above 15%</v>
      </c>
      <c r="AB178" s="6" t="str">
        <f t="shared" si="23"/>
        <v>above 15%</v>
      </c>
      <c r="AC178" s="6"/>
      <c r="AD178" s="6"/>
      <c r="AE178" s="6"/>
      <c r="AF178" s="6"/>
    </row>
    <row r="179" spans="1:32">
      <c r="A179" s="1">
        <v>34309</v>
      </c>
      <c r="B179" s="11">
        <v>3149.8</v>
      </c>
      <c r="C179" s="13">
        <f t="shared" si="21"/>
        <v>1532.3185465459069</v>
      </c>
      <c r="D179" s="13">
        <f t="shared" si="25"/>
        <v>2889.8947228921152</v>
      </c>
      <c r="E179" s="13">
        <f t="shared" si="27"/>
        <v>5706.2305699232174</v>
      </c>
      <c r="F179" s="13">
        <f t="shared" si="19"/>
        <v>15331.088259895503</v>
      </c>
      <c r="G179" s="13">
        <f t="shared" si="17"/>
        <v>62332.265322906533</v>
      </c>
      <c r="M179" s="14">
        <f t="shared" si="22"/>
        <v>0.44480844951586795</v>
      </c>
      <c r="N179" s="14">
        <f t="shared" si="26"/>
        <v>0.17477773581118783</v>
      </c>
      <c r="O179" s="14">
        <f t="shared" si="28"/>
        <v>0.28314696273788009</v>
      </c>
      <c r="P179" s="14">
        <f t="shared" si="20"/>
        <v>0.33086088877814979</v>
      </c>
      <c r="Q179" s="14">
        <f t="shared" si="18"/>
        <v>0.27293952547194905</v>
      </c>
      <c r="X179" s="6" t="str">
        <f t="shared" si="24"/>
        <v>above 15%</v>
      </c>
      <c r="Y179" s="6" t="str">
        <f t="shared" si="24"/>
        <v>above 15%</v>
      </c>
      <c r="Z179" s="6" t="str">
        <f t="shared" si="23"/>
        <v>above 15%</v>
      </c>
      <c r="AA179" s="6" t="str">
        <f t="shared" si="23"/>
        <v>above 15%</v>
      </c>
      <c r="AB179" s="6" t="str">
        <f t="shared" si="23"/>
        <v>above 15%</v>
      </c>
      <c r="AC179" s="6"/>
      <c r="AD179" s="6"/>
      <c r="AE179" s="6"/>
      <c r="AF179" s="6"/>
    </row>
    <row r="180" spans="1:32">
      <c r="A180" s="1">
        <v>34339</v>
      </c>
      <c r="B180" s="11">
        <v>3454.08</v>
      </c>
      <c r="C180" s="13">
        <f t="shared" si="21"/>
        <v>1654.5629156214184</v>
      </c>
      <c r="D180" s="13">
        <f t="shared" si="25"/>
        <v>3094.6796147334039</v>
      </c>
      <c r="E180" s="13">
        <f t="shared" si="27"/>
        <v>6072.8573210686982</v>
      </c>
      <c r="F180" s="13">
        <f t="shared" si="19"/>
        <v>16427.539204040309</v>
      </c>
      <c r="G180" s="13">
        <f t="shared" si="17"/>
        <v>67032.375688136992</v>
      </c>
      <c r="M180" s="14">
        <f t="shared" si="22"/>
        <v>0.58207654472597092</v>
      </c>
      <c r="N180" s="14">
        <f t="shared" si="26"/>
        <v>0.2375462833626249</v>
      </c>
      <c r="O180" s="14">
        <f t="shared" si="28"/>
        <v>0.31938067392331232</v>
      </c>
      <c r="P180" s="14">
        <f t="shared" si="20"/>
        <v>0.35297497274264955</v>
      </c>
      <c r="Q180" s="14">
        <f t="shared" si="18"/>
        <v>0.28343344916311242</v>
      </c>
      <c r="X180" s="6" t="str">
        <f t="shared" si="24"/>
        <v>above 15%</v>
      </c>
      <c r="Y180" s="6" t="str">
        <f t="shared" si="24"/>
        <v>above 15%</v>
      </c>
      <c r="Z180" s="6" t="str">
        <f t="shared" si="23"/>
        <v>above 15%</v>
      </c>
      <c r="AA180" s="6" t="str">
        <f t="shared" si="23"/>
        <v>above 15%</v>
      </c>
      <c r="AB180" s="6" t="str">
        <f t="shared" si="23"/>
        <v>above 15%</v>
      </c>
      <c r="AC180" s="6"/>
      <c r="AD180" s="6"/>
      <c r="AE180" s="6"/>
      <c r="AF180" s="6"/>
    </row>
    <row r="181" spans="1:32">
      <c r="A181" s="1">
        <v>34372</v>
      </c>
      <c r="B181" s="11">
        <v>4144.49</v>
      </c>
      <c r="C181" s="13">
        <f t="shared" si="21"/>
        <v>1939.5903963942289</v>
      </c>
      <c r="D181" s="13">
        <f t="shared" si="25"/>
        <v>3622.5978589646793</v>
      </c>
      <c r="E181" s="13">
        <f t="shared" si="27"/>
        <v>6996.6702691620549</v>
      </c>
      <c r="F181" s="13">
        <f t="shared" si="19"/>
        <v>19171.332326073512</v>
      </c>
      <c r="G181" s="13">
        <f t="shared" si="17"/>
        <v>78931.006064363406</v>
      </c>
      <c r="M181" s="14">
        <f t="shared" si="22"/>
        <v>0.86329767405702684</v>
      </c>
      <c r="N181" s="14">
        <f t="shared" si="26"/>
        <v>0.37898130541562286</v>
      </c>
      <c r="O181" s="14">
        <f t="shared" si="28"/>
        <v>0.40030148666720322</v>
      </c>
      <c r="P181" s="14">
        <f t="shared" si="20"/>
        <v>0.40163386860746542</v>
      </c>
      <c r="Q181" s="14">
        <f t="shared" si="18"/>
        <v>0.30673801036629378</v>
      </c>
      <c r="X181" s="6" t="str">
        <f t="shared" si="24"/>
        <v>above 15%</v>
      </c>
      <c r="Y181" s="6" t="str">
        <f t="shared" si="24"/>
        <v>above 15%</v>
      </c>
      <c r="Z181" s="6" t="str">
        <f t="shared" si="23"/>
        <v>above 15%</v>
      </c>
      <c r="AA181" s="6" t="str">
        <f t="shared" si="23"/>
        <v>above 15%</v>
      </c>
      <c r="AB181" s="6" t="str">
        <f t="shared" si="23"/>
        <v>above 15%</v>
      </c>
      <c r="AC181" s="6"/>
      <c r="AD181" s="6"/>
      <c r="AE181" s="6"/>
      <c r="AF181" s="6"/>
    </row>
    <row r="182" spans="1:32">
      <c r="A182" s="1">
        <v>34400</v>
      </c>
      <c r="B182" s="11">
        <v>3744.61</v>
      </c>
      <c r="C182" s="13">
        <f t="shared" si="21"/>
        <v>1701.4358159119429</v>
      </c>
      <c r="D182" s="13">
        <f t="shared" si="25"/>
        <v>3199.7917365133299</v>
      </c>
      <c r="E182" s="13">
        <f t="shared" si="27"/>
        <v>6062.0812248428365</v>
      </c>
      <c r="F182" s="13">
        <f t="shared" si="19"/>
        <v>16864.957236404065</v>
      </c>
      <c r="G182" s="13">
        <f t="shared" si="17"/>
        <v>69891.829509416799</v>
      </c>
      <c r="M182" s="14">
        <f t="shared" si="22"/>
        <v>0.63178808228510264</v>
      </c>
      <c r="N182" s="14">
        <f t="shared" si="26"/>
        <v>0.26787415486045718</v>
      </c>
      <c r="O182" s="14">
        <f t="shared" si="28"/>
        <v>0.31835296393065704</v>
      </c>
      <c r="P182" s="14">
        <f t="shared" si="20"/>
        <v>0.3613286128304708</v>
      </c>
      <c r="Q182" s="14">
        <f t="shared" si="18"/>
        <v>0.28942749708246707</v>
      </c>
      <c r="X182" s="6" t="str">
        <f t="shared" si="24"/>
        <v>above 15%</v>
      </c>
      <c r="Y182" s="6" t="str">
        <f t="shared" si="24"/>
        <v>above 15%</v>
      </c>
      <c r="Z182" s="6" t="str">
        <f t="shared" si="23"/>
        <v>above 15%</v>
      </c>
      <c r="AA182" s="6" t="str">
        <f t="shared" si="23"/>
        <v>above 15%</v>
      </c>
      <c r="AB182" s="6" t="str">
        <f t="shared" si="23"/>
        <v>above 15%</v>
      </c>
      <c r="AC182" s="6"/>
      <c r="AD182" s="6"/>
      <c r="AE182" s="6"/>
      <c r="AF182" s="6"/>
    </row>
    <row r="183" spans="1:32">
      <c r="A183" s="1">
        <v>34429</v>
      </c>
      <c r="B183" s="11">
        <v>3812.15</v>
      </c>
      <c r="C183" s="13">
        <f t="shared" si="21"/>
        <v>1679.6981681635086</v>
      </c>
      <c r="D183" s="13">
        <f t="shared" si="25"/>
        <v>3251.851880077375</v>
      </c>
      <c r="E183" s="13">
        <f t="shared" si="27"/>
        <v>5967.2559326441278</v>
      </c>
      <c r="F183" s="13">
        <f t="shared" si="19"/>
        <v>16703.409644642496</v>
      </c>
      <c r="G183" s="13">
        <f t="shared" si="17"/>
        <v>69713.296038038548</v>
      </c>
      <c r="H183" s="13">
        <f t="shared" ref="H183:H246" si="29">((sipamt/$B3)+(sipamt/$B4)+(sipamt/$B5)+(sipamt/$B6)+(sipamt/$B7)+(sipamt/$B8)+(sipamt/$B9)+(sipamt/$B10)+(sipamt/$B11)+(sipamt/$B12)+(sipamt/$B13)+(sipamt/$B14)+(sipamt/$B15)+(sipamt/$B16)+(sipamt/$B17)+(sipamt/$B18)+(sipamt/$B19)+(sipamt/$B20)+(sipamt/$B21)+(sipamt/$B22)+(sipamt/$B23)+(sipamt/$B24)+(sipamt/$B25)+(sipamt/$B26)+(sipamt/$B27)+(sipamt/$B28)+(sipamt/$B29)+(sipamt/$B30)+(sipamt/$B31)+(sipamt/$B32)+(sipamt/$B33)+(sipamt/$B34)+(sipamt/$B35)+(sipamt/$B36)+(sipamt/$B37)+(sipamt/$B38)+(sipamt/$B39)+(sipamt/$B40)+(sipamt/$B41)+(sipamt/$B42)+(sipamt/$B43)+(sipamt/$B44)+(sipamt/$B45)+(sipamt/$B46)+(sipamt/$B47)+(sipamt/$B48)+(sipamt/$B49)+(sipamt/$B50)+(sipamt/$B51)+(sipamt/$B52)+(sipamt/$B53)+(sipamt/$B54)+(sipamt/$B55)+(sipamt/$B56)+(sipamt/$B57)+(sipamt/$B58)+(sipamt/$B59)+(sipamt/$B60)+(sipamt/$B61)+(sipamt/$B62)+(sipamt/$B63)+(sipamt/$B64)+(sipamt/$B65)+(sipamt/$B66)+(sipamt/$B67)+(sipamt/$B68)+(sipamt/$B69)+(sipamt/$B70)+(sipamt/$B71)+(sipamt/$B72)+(sipamt/$B73)+(sipamt/$B74)+(sipamt/$B75)+(sipamt/$B76)+(sipamt/$B77)+(sipamt/$B78)+(sipamt/$B79)+(sipamt/$B80)+(sipamt/$B81)+(sipamt/$B82)+(sipamt/$B83)+(sipamt/$B84)+(sipamt/$B85)+(sipamt/$B86)+(sipamt/$B87)+(sipamt/$B88)+(sipamt/$B89)+(sipamt/$B90)+(sipamt/$B91)+(sipamt/$B92)+(sipamt/$B93)+(sipamt/$B94)+(sipamt/$B95)+(sipamt/$B96)+(sipamt/$B97)+(sipamt/$B98)+(sipamt/$B99)+(sipamt/$B100)+(sipamt/$B101)+(sipamt/$B102)+(sipamt/$B103)+(sipamt/$B104)+(sipamt/$B105)+(sipamt/$B106)+(sipamt/$B107)+(sipamt/$B108)+(sipamt/$B109)+(sipamt/$B110)+(sipamt/$B111)+(sipamt/$B112)+(sipamt/$B113)+(sipamt/$B114)+(sipamt/$B115)+(sipamt/$B116)+(sipamt/$B117)+(sipamt/$B118)+(sipamt/$B119)+(sipamt/$B120)+(sipamt/$B121)+(sipamt/$B122)+(sipamt/$B123)+(sipamt/$B124)+(sipamt/$B125)+(sipamt/$B126)+(sipamt/$B127)+(sipamt/$B128)+(sipamt/$B129)+(sipamt/$B130)+(sipamt/$B131)+(sipamt/$B132)+(sipamt/$B133)+(sipamt/$B134)+(sipamt/$B135)+(sipamt/$B136)+(sipamt/$B137)+(sipamt/$B138)+(sipamt/$B139)+(sipamt/$B140)+(sipamt/$B141)+(sipamt/$B142)+(sipamt/$B143)+(sipamt/$B144)+(sipamt/$B145)+(sipamt/$B146)+(sipamt/$B147)+(sipamt/$B148)+(sipamt/$B149)+(sipamt/$B150)+(sipamt/$B151)+(sipamt/$B152)+(sipamt/$B153)+(sipamt/$B154)+(sipamt/$B155)+(sipamt/$B156)+(sipamt/$B157)+(sipamt/$B158)+(sipamt/$B159)+(sipamt/$B160)+(sipamt/$B161)+(sipamt/$B162)+(sipamt/$B163)+(sipamt/$B164)+(sipamt/$B165)+(sipamt/$B166)+(sipamt/$B167)+(sipamt/$B168)+(sipamt/$B169)+(sipamt/$B170)+(sipamt/$B171)+(sipamt/$B172)+(sipamt/$B173)+(sipamt/$B174)+(sipamt/$B175)+(sipamt/$B176)+(sipamt/$B177)+(sipamt/$B178)+(sipamt/$B179)+(sipamt/$B180)+(sipamt/$B181)+(sipamt/$B182))*$B183</f>
        <v>202815.39041119625</v>
      </c>
      <c r="M183" s="14">
        <f t="shared" si="22"/>
        <v>0.60892243932333945</v>
      </c>
      <c r="N183" s="14">
        <f t="shared" si="26"/>
        <v>0.2824612833992925</v>
      </c>
      <c r="O183" s="14">
        <f t="shared" si="28"/>
        <v>0.30921540969484296</v>
      </c>
      <c r="P183" s="14">
        <f t="shared" si="20"/>
        <v>0.35827264776552831</v>
      </c>
      <c r="Q183" s="14">
        <f t="shared" si="18"/>
        <v>0.28906122684774693</v>
      </c>
      <c r="R183" s="14">
        <f t="shared" ref="R183:R246" si="30">RATE(R$2*12,-sipamt,,H183,1)*12</f>
        <v>0.25325618634191643</v>
      </c>
      <c r="X183" s="6" t="str">
        <f t="shared" si="24"/>
        <v>above 15%</v>
      </c>
      <c r="Y183" s="6" t="str">
        <f t="shared" si="24"/>
        <v>above 15%</v>
      </c>
      <c r="Z183" s="6" t="str">
        <f t="shared" si="23"/>
        <v>above 15%</v>
      </c>
      <c r="AA183" s="6" t="str">
        <f t="shared" si="23"/>
        <v>above 15%</v>
      </c>
      <c r="AB183" s="6" t="str">
        <f t="shared" si="23"/>
        <v>above 15%</v>
      </c>
      <c r="AC183" s="6" t="str">
        <f t="shared" si="23"/>
        <v>above 15%</v>
      </c>
      <c r="AD183" s="6"/>
      <c r="AE183" s="6"/>
      <c r="AF183" s="6"/>
    </row>
    <row r="184" spans="1:32">
      <c r="A184" s="1">
        <v>34459</v>
      </c>
      <c r="B184" s="11">
        <v>3623.65</v>
      </c>
      <c r="C184" s="13">
        <f t="shared" si="21"/>
        <v>1541.2558233288614</v>
      </c>
      <c r="D184" s="13">
        <f t="shared" si="25"/>
        <v>3096.9163144024988</v>
      </c>
      <c r="E184" s="13">
        <f t="shared" si="27"/>
        <v>5469.7684415337326</v>
      </c>
      <c r="F184" s="13">
        <f t="shared" si="19"/>
        <v>15466.98308505734</v>
      </c>
      <c r="G184" s="13">
        <f t="shared" si="17"/>
        <v>64873.502385610605</v>
      </c>
      <c r="H184" s="13">
        <f t="shared" si="29"/>
        <v>189948.14568678272</v>
      </c>
      <c r="M184" s="14">
        <f t="shared" si="22"/>
        <v>0.45524538191059161</v>
      </c>
      <c r="N184" s="14">
        <f t="shared" si="26"/>
        <v>0.23820429845778562</v>
      </c>
      <c r="O184" s="14">
        <f t="shared" si="28"/>
        <v>0.25827726783501437</v>
      </c>
      <c r="P184" s="14">
        <f t="shared" si="20"/>
        <v>0.33369896719274339</v>
      </c>
      <c r="Q184" s="14">
        <f t="shared" si="18"/>
        <v>0.27871787860915931</v>
      </c>
      <c r="R184" s="14">
        <f t="shared" si="30"/>
        <v>0.24737586221106644</v>
      </c>
      <c r="X184" s="6" t="str">
        <f t="shared" si="24"/>
        <v>above 15%</v>
      </c>
      <c r="Y184" s="6" t="str">
        <f t="shared" si="24"/>
        <v>above 15%</v>
      </c>
      <c r="Z184" s="6" t="str">
        <f t="shared" si="23"/>
        <v>above 15%</v>
      </c>
      <c r="AA184" s="6" t="str">
        <f t="shared" si="23"/>
        <v>above 15%</v>
      </c>
      <c r="AB184" s="6" t="str">
        <f t="shared" si="23"/>
        <v>above 15%</v>
      </c>
      <c r="AC184" s="6" t="str">
        <f t="shared" si="23"/>
        <v>above 15%</v>
      </c>
      <c r="AD184" s="6"/>
      <c r="AE184" s="6"/>
      <c r="AF184" s="6"/>
    </row>
    <row r="185" spans="1:32">
      <c r="A185" s="1">
        <v>34491</v>
      </c>
      <c r="B185" s="11">
        <v>4091.39</v>
      </c>
      <c r="C185" s="13">
        <f t="shared" si="21"/>
        <v>1664.4524510326235</v>
      </c>
      <c r="D185" s="13">
        <f t="shared" si="25"/>
        <v>3494.6701711521182</v>
      </c>
      <c r="E185" s="13">
        <f t="shared" si="27"/>
        <v>5962.8149056549928</v>
      </c>
      <c r="F185" s="13">
        <f t="shared" si="19"/>
        <v>17027.878260055739</v>
      </c>
      <c r="G185" s="13">
        <f t="shared" si="17"/>
        <v>71611.811504229408</v>
      </c>
      <c r="H185" s="13">
        <f t="shared" si="29"/>
        <v>211304.57544690755</v>
      </c>
      <c r="M185" s="14">
        <f t="shared" si="22"/>
        <v>0.59269197713583033</v>
      </c>
      <c r="N185" s="14">
        <f t="shared" si="26"/>
        <v>0.34704092322024294</v>
      </c>
      <c r="O185" s="14">
        <f t="shared" si="28"/>
        <v>0.30878326156512803</v>
      </c>
      <c r="P185" s="14">
        <f t="shared" si="20"/>
        <v>0.36437682440945224</v>
      </c>
      <c r="Q185" s="14">
        <f t="shared" si="18"/>
        <v>0.29290423578212704</v>
      </c>
      <c r="R185" s="14">
        <f t="shared" si="30"/>
        <v>0.25692056418544079</v>
      </c>
      <c r="X185" s="6" t="str">
        <f t="shared" si="24"/>
        <v>above 15%</v>
      </c>
      <c r="Y185" s="6" t="str">
        <f t="shared" si="24"/>
        <v>above 15%</v>
      </c>
      <c r="Z185" s="6" t="str">
        <f t="shared" si="23"/>
        <v>above 15%</v>
      </c>
      <c r="AA185" s="6" t="str">
        <f t="shared" si="23"/>
        <v>above 15%</v>
      </c>
      <c r="AB185" s="6" t="str">
        <f t="shared" si="23"/>
        <v>above 15%</v>
      </c>
      <c r="AC185" s="6" t="str">
        <f t="shared" si="23"/>
        <v>above 15%</v>
      </c>
      <c r="AD185" s="6"/>
      <c r="AE185" s="6"/>
      <c r="AF185" s="6"/>
    </row>
    <row r="186" spans="1:32">
      <c r="A186" s="1">
        <v>34520</v>
      </c>
      <c r="B186" s="11">
        <v>4102.0600000000004</v>
      </c>
      <c r="C186" s="13">
        <f t="shared" si="21"/>
        <v>1598.5504299596407</v>
      </c>
      <c r="D186" s="13">
        <f t="shared" si="25"/>
        <v>3471.1518127111804</v>
      </c>
      <c r="E186" s="13">
        <f t="shared" si="27"/>
        <v>5759.3525485903156</v>
      </c>
      <c r="F186" s="13">
        <f t="shared" si="19"/>
        <v>16606.854179567294</v>
      </c>
      <c r="G186" s="13">
        <f t="shared" si="17"/>
        <v>70195.528775791885</v>
      </c>
      <c r="H186" s="13">
        <f t="shared" si="29"/>
        <v>208696.6762119178</v>
      </c>
      <c r="M186" s="14">
        <f t="shared" si="22"/>
        <v>0.52061161091857533</v>
      </c>
      <c r="N186" s="14">
        <f t="shared" si="26"/>
        <v>0.34102006913106109</v>
      </c>
      <c r="O186" s="14">
        <f t="shared" si="28"/>
        <v>0.28856543893990633</v>
      </c>
      <c r="P186" s="14">
        <f t="shared" si="20"/>
        <v>0.35642992425132269</v>
      </c>
      <c r="Q186" s="14">
        <f t="shared" si="18"/>
        <v>0.29004819017482975</v>
      </c>
      <c r="R186" s="14">
        <f t="shared" si="30"/>
        <v>0.25581190228644968</v>
      </c>
      <c r="X186" s="6" t="str">
        <f t="shared" si="24"/>
        <v>above 15%</v>
      </c>
      <c r="Y186" s="6" t="str">
        <f t="shared" si="24"/>
        <v>above 15%</v>
      </c>
      <c r="Z186" s="6" t="str">
        <f t="shared" si="23"/>
        <v>above 15%</v>
      </c>
      <c r="AA186" s="6" t="str">
        <f t="shared" si="23"/>
        <v>above 15%</v>
      </c>
      <c r="AB186" s="6" t="str">
        <f t="shared" si="23"/>
        <v>above 15%</v>
      </c>
      <c r="AC186" s="6" t="str">
        <f t="shared" si="23"/>
        <v>above 15%</v>
      </c>
      <c r="AD186" s="6"/>
      <c r="AE186" s="6"/>
      <c r="AF186" s="6"/>
    </row>
    <row r="187" spans="1:32">
      <c r="A187" s="1">
        <v>34551</v>
      </c>
      <c r="B187" s="11">
        <v>4301.57</v>
      </c>
      <c r="C187" s="13">
        <f t="shared" si="21"/>
        <v>1590.4718642115749</v>
      </c>
      <c r="D187" s="13">
        <f t="shared" si="25"/>
        <v>3597.1681807516688</v>
      </c>
      <c r="E187" s="13">
        <f t="shared" si="27"/>
        <v>5827.4147521223658</v>
      </c>
      <c r="F187" s="13">
        <f t="shared" si="19"/>
        <v>16980.380634874386</v>
      </c>
      <c r="G187" s="13">
        <f t="shared" ref="G187:G250" si="31">((sipamt/$B67)+(sipamt/$B68)+(sipamt/$B69)+(sipamt/$B70)+(sipamt/$B71)+(sipamt/$B72)+(sipamt/$B73)+(sipamt/$B74)+(sipamt/$B75)+(sipamt/$B76)+(sipamt/$B77)+(sipamt/$B78)+(sipamt/$B79)+(sipamt/$B80)+(sipamt/$B81)+(sipamt/$B82)+(sipamt/$B83)+(sipamt/$B84)+(sipamt/$B85)+(sipamt/$B86)+(sipamt/$B87)+(sipamt/$B88)+(sipamt/$B89)+(sipamt/$B90)+(sipamt/$B91)+(sipamt/$B92)+(sipamt/$B93)+(sipamt/$B94)+(sipamt/$B95)+(sipamt/$B96)+(sipamt/$B97)+(sipamt/$B98)+(sipamt/$B99)+(sipamt/$B100)+(sipamt/$B101)+(sipamt/$B102)+(sipamt/$B103)+(sipamt/$B104)+(sipamt/$B105)+(sipamt/$B106)+(sipamt/$B107)+(sipamt/$B108)+(sipamt/$B109)+(sipamt/$B110)+(sipamt/$B111)+(sipamt/$B112)+(sipamt/$B113)+(sipamt/$B114)+(sipamt/$B115)+(sipamt/$B116)+(sipamt/$B117)+(sipamt/$B118)+(sipamt/$B119)+(sipamt/$B120)+(sipamt/$B121)+(sipamt/$B122)+(sipamt/$B123)+(sipamt/$B124)+(sipamt/$B125)+(sipamt/$B126)+(sipamt/$B127)+(sipamt/$B128)+(sipamt/$B129)+(sipamt/$B130)+(sipamt/$B131)+(sipamt/$B132)+(sipamt/$B133)+(sipamt/$B134)+(sipamt/$B135)+(sipamt/$B136)+(sipamt/$B137)+(sipamt/$B138)+(sipamt/$B139)+(sipamt/$B140)+(sipamt/$B141)+(sipamt/$B142)+(sipamt/$B143)+(sipamt/$B144)+(sipamt/$B145)+(sipamt/$B146)+(sipamt/$B147)+(sipamt/$B148)+(sipamt/$B149)+(sipamt/$B150)+(sipamt/$B151)+(sipamt/$B152)+(sipamt/$B153)+(sipamt/$B154)+(sipamt/$B155)+(sipamt/$B156)+(sipamt/$B157)+(sipamt/$B158)+(sipamt/$B159)+(sipamt/$B160)+(sipamt/$B161)+(sipamt/$B162)+(sipamt/$B163)+(sipamt/$B164)+(sipamt/$B165)+(sipamt/$B166)+(sipamt/$B167)+(sipamt/$B168)+(sipamt/$B169)+(sipamt/$B170)+(sipamt/$B171)+(sipamt/$B172)+(sipamt/$B173)+(sipamt/$B174)+(sipamt/$B175)+(sipamt/$B176)+(sipamt/$B177)+(sipamt/$B178)+(sipamt/$B179)+(sipamt/$B180)+(sipamt/$B181)+(sipamt/$B182)+(sipamt/$B183)+(sipamt/$B184)+(sipamt/$B185)+(sipamt/$B186))*$B187</f>
        <v>72025.38392335175</v>
      </c>
      <c r="H187" s="13">
        <f t="shared" si="29"/>
        <v>215490.90984652666</v>
      </c>
      <c r="M187" s="14">
        <f t="shared" si="22"/>
        <v>0.51155220004511281</v>
      </c>
      <c r="N187" s="14">
        <f t="shared" si="26"/>
        <v>0.37273819790570212</v>
      </c>
      <c r="O187" s="14">
        <f t="shared" si="28"/>
        <v>0.29542172069512174</v>
      </c>
      <c r="P187" s="14">
        <f t="shared" si="20"/>
        <v>0.36349161185900547</v>
      </c>
      <c r="Q187" s="14">
        <f t="shared" ref="Q187:Q250" si="32">RATE(Q$2*12,-sipamt,,G187,1)*12</f>
        <v>0.29372652651004127</v>
      </c>
      <c r="R187" s="14">
        <f t="shared" si="30"/>
        <v>0.25866995505651019</v>
      </c>
      <c r="X187" s="6" t="str">
        <f t="shared" si="24"/>
        <v>above 15%</v>
      </c>
      <c r="Y187" s="6" t="str">
        <f t="shared" si="24"/>
        <v>above 15%</v>
      </c>
      <c r="Z187" s="6" t="str">
        <f t="shared" si="23"/>
        <v>above 15%</v>
      </c>
      <c r="AA187" s="6" t="str">
        <f t="shared" si="23"/>
        <v>above 15%</v>
      </c>
      <c r="AB187" s="6" t="str">
        <f t="shared" si="23"/>
        <v>above 15%</v>
      </c>
      <c r="AC187" s="6" t="str">
        <f t="shared" si="23"/>
        <v>above 15%</v>
      </c>
      <c r="AD187" s="6"/>
      <c r="AE187" s="6"/>
      <c r="AF187" s="6"/>
    </row>
    <row r="188" spans="1:32">
      <c r="A188" s="1">
        <v>34582</v>
      </c>
      <c r="B188" s="11">
        <v>4510.75</v>
      </c>
      <c r="C188" s="13">
        <f t="shared" si="21"/>
        <v>1583.3235396829552</v>
      </c>
      <c r="D188" s="13">
        <f t="shared" si="25"/>
        <v>3705.4604628097291</v>
      </c>
      <c r="E188" s="13">
        <f t="shared" si="27"/>
        <v>5947.2707671238695</v>
      </c>
      <c r="F188" s="13">
        <f t="shared" si="19"/>
        <v>17280.545041854919</v>
      </c>
      <c r="G188" s="13">
        <f t="shared" si="31"/>
        <v>73843.197579564483</v>
      </c>
      <c r="H188" s="13">
        <f t="shared" si="29"/>
        <v>222224.09353592203</v>
      </c>
      <c r="M188" s="14">
        <f t="shared" si="22"/>
        <v>0.5034937591028168</v>
      </c>
      <c r="N188" s="14">
        <f t="shared" si="26"/>
        <v>0.39897522334807672</v>
      </c>
      <c r="O188" s="14">
        <f t="shared" si="28"/>
        <v>0.30726768556927442</v>
      </c>
      <c r="P188" s="14">
        <f t="shared" si="20"/>
        <v>0.36903881658812987</v>
      </c>
      <c r="Q188" s="14">
        <f t="shared" si="32"/>
        <v>0.29728029285254187</v>
      </c>
      <c r="R188" s="14">
        <f t="shared" si="30"/>
        <v>0.26140871009499816</v>
      </c>
      <c r="X188" s="6" t="str">
        <f t="shared" si="24"/>
        <v>above 15%</v>
      </c>
      <c r="Y188" s="6" t="str">
        <f t="shared" si="24"/>
        <v>above 15%</v>
      </c>
      <c r="Z188" s="6" t="str">
        <f t="shared" si="23"/>
        <v>above 15%</v>
      </c>
      <c r="AA188" s="6" t="str">
        <f t="shared" si="23"/>
        <v>above 15%</v>
      </c>
      <c r="AB188" s="6" t="str">
        <f t="shared" si="23"/>
        <v>above 15%</v>
      </c>
      <c r="AC188" s="6" t="str">
        <f t="shared" si="23"/>
        <v>above 15%</v>
      </c>
      <c r="AD188" s="6"/>
      <c r="AE188" s="6"/>
      <c r="AF188" s="6"/>
    </row>
    <row r="189" spans="1:32">
      <c r="A189" s="1">
        <v>34612</v>
      </c>
      <c r="B189" s="11">
        <v>4350.05</v>
      </c>
      <c r="C189" s="13">
        <f t="shared" si="21"/>
        <v>1457.3970154395392</v>
      </c>
      <c r="D189" s="13">
        <f t="shared" si="25"/>
        <v>3535.0653836331071</v>
      </c>
      <c r="E189" s="13">
        <f t="shared" si="27"/>
        <v>5591.5242979975847</v>
      </c>
      <c r="F189" s="13">
        <f t="shared" si="19"/>
        <v>16165.954079975469</v>
      </c>
      <c r="G189" s="13">
        <f t="shared" si="31"/>
        <v>69584.875802208029</v>
      </c>
      <c r="H189" s="13">
        <f t="shared" si="29"/>
        <v>210694.14314213244</v>
      </c>
      <c r="M189" s="14">
        <f t="shared" si="22"/>
        <v>0.35458314206658714</v>
      </c>
      <c r="N189" s="14">
        <f t="shared" si="26"/>
        <v>0.35727239683120787</v>
      </c>
      <c r="O189" s="14">
        <f t="shared" si="28"/>
        <v>0.27123940619279868</v>
      </c>
      <c r="P189" s="14">
        <f t="shared" si="20"/>
        <v>0.34785653883103057</v>
      </c>
      <c r="Q189" s="14">
        <f t="shared" si="32"/>
        <v>0.28879712691962189</v>
      </c>
      <c r="R189" s="14">
        <f t="shared" si="30"/>
        <v>0.25666237838659078</v>
      </c>
      <c r="X189" s="6" t="str">
        <f t="shared" si="24"/>
        <v>above 15%</v>
      </c>
      <c r="Y189" s="6" t="str">
        <f t="shared" si="24"/>
        <v>above 15%</v>
      </c>
      <c r="Z189" s="6" t="str">
        <f t="shared" si="23"/>
        <v>above 15%</v>
      </c>
      <c r="AA189" s="6" t="str">
        <f t="shared" si="23"/>
        <v>above 15%</v>
      </c>
      <c r="AB189" s="6" t="str">
        <f t="shared" si="23"/>
        <v>above 15%</v>
      </c>
      <c r="AC189" s="6" t="str">
        <f t="shared" si="23"/>
        <v>above 15%</v>
      </c>
      <c r="AD189" s="6"/>
      <c r="AE189" s="6"/>
      <c r="AF189" s="6"/>
    </row>
    <row r="190" spans="1:32">
      <c r="A190" s="1">
        <v>34645</v>
      </c>
      <c r="B190" s="11">
        <v>4308.7</v>
      </c>
      <c r="C190" s="13">
        <f t="shared" si="21"/>
        <v>1379.2707994643833</v>
      </c>
      <c r="D190" s="13">
        <f t="shared" si="25"/>
        <v>3467.8449458045911</v>
      </c>
      <c r="E190" s="13">
        <f t="shared" si="27"/>
        <v>5395.3949240304064</v>
      </c>
      <c r="F190" s="13">
        <f t="shared" si="19"/>
        <v>15514.992457125276</v>
      </c>
      <c r="G190" s="13">
        <f t="shared" si="31"/>
        <v>67454.193868033792</v>
      </c>
      <c r="H190" s="13">
        <f t="shared" si="29"/>
        <v>205183.29440500532</v>
      </c>
      <c r="M190" s="14">
        <f t="shared" si="22"/>
        <v>0.25485918729396118</v>
      </c>
      <c r="N190" s="14">
        <f t="shared" si="26"/>
        <v>0.3401696555824763</v>
      </c>
      <c r="O190" s="14">
        <f t="shared" si="28"/>
        <v>0.25018872203632253</v>
      </c>
      <c r="P190" s="14">
        <f t="shared" si="20"/>
        <v>0.33469474747238775</v>
      </c>
      <c r="Q190" s="14">
        <f t="shared" si="32"/>
        <v>0.28433521781251564</v>
      </c>
      <c r="R190" s="14">
        <f t="shared" si="30"/>
        <v>0.25429459862336462</v>
      </c>
      <c r="X190" s="6" t="str">
        <f t="shared" si="24"/>
        <v>above 15%</v>
      </c>
      <c r="Y190" s="6" t="str">
        <f t="shared" si="24"/>
        <v>above 15%</v>
      </c>
      <c r="Z190" s="6" t="str">
        <f t="shared" si="23"/>
        <v>above 15%</v>
      </c>
      <c r="AA190" s="6" t="str">
        <f t="shared" si="23"/>
        <v>above 15%</v>
      </c>
      <c r="AB190" s="6" t="str">
        <f t="shared" si="23"/>
        <v>above 15%</v>
      </c>
      <c r="AC190" s="6" t="str">
        <f t="shared" si="23"/>
        <v>above 15%</v>
      </c>
      <c r="AD190" s="6"/>
      <c r="AE190" s="6"/>
      <c r="AF190" s="6"/>
    </row>
    <row r="191" spans="1:32">
      <c r="A191" s="1">
        <v>34673</v>
      </c>
      <c r="B191" s="11">
        <v>4084.23</v>
      </c>
      <c r="C191" s="13">
        <f t="shared" si="21"/>
        <v>1248.9348342189612</v>
      </c>
      <c r="D191" s="13">
        <f t="shared" si="25"/>
        <v>3235.836027107141</v>
      </c>
      <c r="E191" s="13">
        <f t="shared" si="27"/>
        <v>4996.1552050608125</v>
      </c>
      <c r="F191" s="13">
        <f t="shared" ref="F191:F254" si="33">((sipamt/$B131)+(sipamt/$B132)+(sipamt/$B133)+(sipamt/$B134)+(sipamt/$B135)+(sipamt/$B136)+(sipamt/$B137)+(sipamt/$B138)+(sipamt/$B139)+(sipamt/$B140)+(sipamt/$B141)+(sipamt/$B142)+(sipamt/$B143)+(sipamt/$B144)+(sipamt/$B145)+(sipamt/$B146)+(sipamt/$B147)+(sipamt/$B148)+(sipamt/$B149)+(sipamt/$B150)+(sipamt/$B151)+(sipamt/$B152)+(sipamt/$B153)+(sipamt/$B154)+(sipamt/$B155)+(sipamt/$B156)+(sipamt/$B157)+(sipamt/$B158)+(sipamt/$B159)+(sipamt/$B160)+(sipamt/$B161)+(sipamt/$B162)+(sipamt/$B163)+(sipamt/$B164)+(sipamt/$B165)+(sipamt/$B166)+(sipamt/$B167)+(sipamt/$B168)+(sipamt/$B169)+(sipamt/$B170)+(sipamt/$B171)+(sipamt/$B172)+(sipamt/$B173)+(sipamt/$B174)+(sipamt/$B175)+(sipamt/$B176)+(sipamt/$B177)+(sipamt/$B178)+(sipamt/$B179)+(sipamt/$B180)+(sipamt/$B181)+(sipamt/$B182)+(sipamt/$B183)+(sipamt/$B184)+(sipamt/$B185)+(sipamt/$B186)+(sipamt/$B187)+(sipamt/$B188)+(sipamt/$B189)+(sipamt/$B190))*$B191</f>
        <v>14246.365694867058</v>
      </c>
      <c r="G191" s="13">
        <f t="shared" si="31"/>
        <v>62480.825682428665</v>
      </c>
      <c r="H191" s="13">
        <f t="shared" si="29"/>
        <v>191270.8522163989</v>
      </c>
      <c r="M191" s="14">
        <f t="shared" si="22"/>
        <v>7.3603361489807617E-2</v>
      </c>
      <c r="N191" s="14">
        <f t="shared" si="26"/>
        <v>0.27800325269417769</v>
      </c>
      <c r="O191" s="14">
        <f t="shared" si="28"/>
        <v>0.20435575803907235</v>
      </c>
      <c r="P191" s="14">
        <f t="shared" ref="P191:P254" si="34">RATE(P$2*12,-sipamt,,F191,1)*12</f>
        <v>0.30711004498140687</v>
      </c>
      <c r="Q191" s="14">
        <f t="shared" si="32"/>
        <v>0.27328445380883759</v>
      </c>
      <c r="R191" s="14">
        <f t="shared" si="30"/>
        <v>0.24799978248973903</v>
      </c>
      <c r="X191" s="6" t="str">
        <f t="shared" si="24"/>
        <v>5% to 10%</v>
      </c>
      <c r="Y191" s="6" t="str">
        <f t="shared" si="24"/>
        <v>above 15%</v>
      </c>
      <c r="Z191" s="6" t="str">
        <f t="shared" si="23"/>
        <v>above 15%</v>
      </c>
      <c r="AA191" s="6" t="str">
        <f t="shared" si="23"/>
        <v>above 15%</v>
      </c>
      <c r="AB191" s="6" t="str">
        <f t="shared" si="23"/>
        <v>above 15%</v>
      </c>
      <c r="AC191" s="6" t="str">
        <f t="shared" si="23"/>
        <v>above 15%</v>
      </c>
      <c r="AD191" s="6"/>
      <c r="AE191" s="6"/>
      <c r="AF191" s="6"/>
    </row>
    <row r="192" spans="1:32">
      <c r="A192" s="1">
        <v>34704</v>
      </c>
      <c r="B192" s="11">
        <v>3827.41</v>
      </c>
      <c r="C192" s="13">
        <f t="shared" si="21"/>
        <v>1142.5998225633232</v>
      </c>
      <c r="D192" s="13">
        <f t="shared" si="25"/>
        <v>2975.9941414206087</v>
      </c>
      <c r="E192" s="13">
        <f t="shared" si="27"/>
        <v>4571.7640874983499</v>
      </c>
      <c r="F192" s="13">
        <f t="shared" si="33"/>
        <v>12923.73699586078</v>
      </c>
      <c r="G192" s="13">
        <f t="shared" si="31"/>
        <v>57173.550542754594</v>
      </c>
      <c r="H192" s="13">
        <f t="shared" si="29"/>
        <v>176049.69547932281</v>
      </c>
      <c r="M192" s="14">
        <f t="shared" si="22"/>
        <v>-9.0779016860736583E-2</v>
      </c>
      <c r="N192" s="14">
        <f t="shared" si="26"/>
        <v>0.20179512282683434</v>
      </c>
      <c r="O192" s="14">
        <f t="shared" si="28"/>
        <v>0.15051185138914258</v>
      </c>
      <c r="P192" s="14">
        <f t="shared" si="34"/>
        <v>0.27513315112858866</v>
      </c>
      <c r="Q192" s="14">
        <f t="shared" si="32"/>
        <v>0.2603607616842995</v>
      </c>
      <c r="R192" s="14">
        <f t="shared" si="30"/>
        <v>0.24052237822459038</v>
      </c>
      <c r="X192" s="6" t="str">
        <f t="shared" si="24"/>
        <v>-10% to -5%</v>
      </c>
      <c r="Y192" s="6" t="str">
        <f t="shared" si="24"/>
        <v>above 15%</v>
      </c>
      <c r="Z192" s="6" t="str">
        <f t="shared" si="23"/>
        <v>above 15%</v>
      </c>
      <c r="AA192" s="6" t="str">
        <f t="shared" si="23"/>
        <v>above 15%</v>
      </c>
      <c r="AB192" s="6" t="str">
        <f t="shared" si="23"/>
        <v>above 15%</v>
      </c>
      <c r="AC192" s="6" t="str">
        <f t="shared" si="23"/>
        <v>above 15%</v>
      </c>
      <c r="AD192" s="6"/>
      <c r="AE192" s="6"/>
      <c r="AF192" s="6"/>
    </row>
    <row r="193" spans="1:32">
      <c r="A193" s="1">
        <v>34736</v>
      </c>
      <c r="B193" s="11">
        <v>3590.24</v>
      </c>
      <c r="C193" s="13">
        <f t="shared" si="21"/>
        <v>1061.6586460037549</v>
      </c>
      <c r="D193" s="13">
        <f t="shared" si="25"/>
        <v>2741.8641778666424</v>
      </c>
      <c r="E193" s="13">
        <f t="shared" si="27"/>
        <v>4199.800066822565</v>
      </c>
      <c r="F193" s="13">
        <f t="shared" si="33"/>
        <v>11753.197721010985</v>
      </c>
      <c r="G193" s="13">
        <f t="shared" si="31"/>
        <v>52436.964296311526</v>
      </c>
      <c r="H193" s="13">
        <f t="shared" si="29"/>
        <v>162294.92414672565</v>
      </c>
      <c r="M193" s="14">
        <f t="shared" si="22"/>
        <v>-0.22798566287174954</v>
      </c>
      <c r="N193" s="14">
        <f t="shared" si="26"/>
        <v>0.1259916230909211</v>
      </c>
      <c r="O193" s="14">
        <f t="shared" si="28"/>
        <v>9.8041411541156448E-2</v>
      </c>
      <c r="P193" s="14">
        <f t="shared" si="34"/>
        <v>0.24345504369099635</v>
      </c>
      <c r="Q193" s="14">
        <f t="shared" si="32"/>
        <v>0.24764352020082339</v>
      </c>
      <c r="R193" s="14">
        <f t="shared" si="30"/>
        <v>0.23313928037190629</v>
      </c>
      <c r="X193" s="6" t="str">
        <f t="shared" si="24"/>
        <v>below -15%</v>
      </c>
      <c r="Y193" s="6" t="str">
        <f t="shared" si="24"/>
        <v>10% to 15%</v>
      </c>
      <c r="Z193" s="6" t="str">
        <f t="shared" si="23"/>
        <v>5% to 10%</v>
      </c>
      <c r="AA193" s="6" t="str">
        <f t="shared" si="23"/>
        <v>above 15%</v>
      </c>
      <c r="AB193" s="6" t="str">
        <f t="shared" si="23"/>
        <v>above 15%</v>
      </c>
      <c r="AC193" s="6" t="str">
        <f t="shared" si="23"/>
        <v>above 15%</v>
      </c>
      <c r="AD193" s="6"/>
      <c r="AE193" s="6"/>
      <c r="AF193" s="6"/>
    </row>
    <row r="194" spans="1:32">
      <c r="A194" s="1">
        <v>34764</v>
      </c>
      <c r="B194" s="11">
        <v>3540.76</v>
      </c>
      <c r="C194" s="13">
        <f t="shared" si="21"/>
        <v>1060.215940726225</v>
      </c>
      <c r="D194" s="13">
        <f t="shared" si="25"/>
        <v>2669.0285752992172</v>
      </c>
      <c r="E194" s="13">
        <f t="shared" si="27"/>
        <v>4085.8166278410213</v>
      </c>
      <c r="F194" s="13">
        <f t="shared" si="33"/>
        <v>11164.706482286543</v>
      </c>
      <c r="G194" s="13">
        <f t="shared" si="31"/>
        <v>50626.80513379028</v>
      </c>
      <c r="H194" s="13">
        <f t="shared" si="29"/>
        <v>157287.95788408889</v>
      </c>
      <c r="M194" s="14">
        <f t="shared" si="22"/>
        <v>-0.23053837017078938</v>
      </c>
      <c r="N194" s="14">
        <f t="shared" si="26"/>
        <v>0.10080801111801914</v>
      </c>
      <c r="O194" s="14">
        <f t="shared" si="28"/>
        <v>8.0806163904818595E-2</v>
      </c>
      <c r="P194" s="14">
        <f t="shared" si="34"/>
        <v>0.22608619675065367</v>
      </c>
      <c r="Q194" s="14">
        <f t="shared" si="32"/>
        <v>0.24243981456774161</v>
      </c>
      <c r="R194" s="14">
        <f t="shared" si="30"/>
        <v>0.23028217618264613</v>
      </c>
      <c r="X194" s="6" t="str">
        <f t="shared" si="24"/>
        <v>below -15%</v>
      </c>
      <c r="Y194" s="6" t="str">
        <f t="shared" si="24"/>
        <v>10% to 15%</v>
      </c>
      <c r="Z194" s="6" t="str">
        <f t="shared" si="23"/>
        <v>5% to 10%</v>
      </c>
      <c r="AA194" s="6" t="str">
        <f t="shared" si="23"/>
        <v>above 15%</v>
      </c>
      <c r="AB194" s="6" t="str">
        <f t="shared" si="23"/>
        <v>above 15%</v>
      </c>
      <c r="AC194" s="6" t="str">
        <f t="shared" si="23"/>
        <v>above 15%</v>
      </c>
      <c r="AD194" s="6"/>
      <c r="AE194" s="6"/>
      <c r="AF194" s="6"/>
    </row>
    <row r="195" spans="1:32">
      <c r="A195" s="1">
        <v>34794</v>
      </c>
      <c r="B195" s="11">
        <v>3439.94</v>
      </c>
      <c r="C195" s="13">
        <f t="shared" si="21"/>
        <v>1035.3160488436858</v>
      </c>
      <c r="D195" s="13">
        <f t="shared" si="25"/>
        <v>2551.0121564450073</v>
      </c>
      <c r="E195" s="13">
        <f t="shared" si="27"/>
        <v>3969.6642136203513</v>
      </c>
      <c r="F195" s="13">
        <f t="shared" si="33"/>
        <v>10442.417246137202</v>
      </c>
      <c r="G195" s="13">
        <f t="shared" si="31"/>
        <v>48157.174564295994</v>
      </c>
      <c r="H195" s="13">
        <f t="shared" si="29"/>
        <v>150253.42897271027</v>
      </c>
      <c r="M195" s="14">
        <f t="shared" si="22"/>
        <v>-0.27523258777174553</v>
      </c>
      <c r="N195" s="14">
        <f t="shared" si="26"/>
        <v>5.8183173452460372E-2</v>
      </c>
      <c r="O195" s="14">
        <f t="shared" si="28"/>
        <v>6.2618880626526749E-2</v>
      </c>
      <c r="P195" s="14">
        <f t="shared" si="34"/>
        <v>0.20321525391440437</v>
      </c>
      <c r="Q195" s="14">
        <f t="shared" si="32"/>
        <v>0.23499289056395317</v>
      </c>
      <c r="R195" s="14">
        <f t="shared" si="30"/>
        <v>0.22609701555064032</v>
      </c>
      <c r="X195" s="6" t="str">
        <f t="shared" si="24"/>
        <v>below -15%</v>
      </c>
      <c r="Y195" s="6" t="str">
        <f t="shared" si="24"/>
        <v>5% to 10%</v>
      </c>
      <c r="Z195" s="6" t="str">
        <f t="shared" si="23"/>
        <v>5% to 10%</v>
      </c>
      <c r="AA195" s="6" t="str">
        <f t="shared" si="23"/>
        <v>above 15%</v>
      </c>
      <c r="AB195" s="6" t="str">
        <f t="shared" si="23"/>
        <v>above 15%</v>
      </c>
      <c r="AC195" s="6" t="str">
        <f t="shared" si="23"/>
        <v>above 15%</v>
      </c>
      <c r="AD195" s="6"/>
      <c r="AE195" s="6"/>
      <c r="AF195" s="6"/>
    </row>
    <row r="196" spans="1:32">
      <c r="A196" s="1">
        <v>34824</v>
      </c>
      <c r="B196" s="11">
        <v>3203.81</v>
      </c>
      <c r="C196" s="13">
        <f t="shared" si="21"/>
        <v>973.34174769082142</v>
      </c>
      <c r="D196" s="13">
        <f t="shared" si="25"/>
        <v>2336.0260078537062</v>
      </c>
      <c r="E196" s="13">
        <f t="shared" si="27"/>
        <v>3711.4459954095219</v>
      </c>
      <c r="F196" s="13">
        <f t="shared" si="33"/>
        <v>9415.468321778013</v>
      </c>
      <c r="G196" s="13">
        <f t="shared" si="31"/>
        <v>44021.338303476616</v>
      </c>
      <c r="H196" s="13">
        <f t="shared" si="29"/>
        <v>137560.73756643664</v>
      </c>
      <c r="M196" s="14">
        <f t="shared" si="22"/>
        <v>-0.39204998362247723</v>
      </c>
      <c r="N196" s="14">
        <f t="shared" si="26"/>
        <v>-2.6016938544364022E-2</v>
      </c>
      <c r="O196" s="14">
        <f t="shared" si="28"/>
        <v>1.9697812775712108E-2</v>
      </c>
      <c r="P196" s="14">
        <f t="shared" si="34"/>
        <v>0.16720431772530459</v>
      </c>
      <c r="Q196" s="14">
        <f t="shared" si="32"/>
        <v>0.22150158592127961</v>
      </c>
      <c r="R196" s="14">
        <f t="shared" si="30"/>
        <v>0.21797714964987469</v>
      </c>
      <c r="X196" s="6" t="str">
        <f t="shared" si="24"/>
        <v>below -15%</v>
      </c>
      <c r="Y196" s="6" t="str">
        <f t="shared" si="24"/>
        <v>-5% to 0%</v>
      </c>
      <c r="Z196" s="6" t="str">
        <f t="shared" si="23"/>
        <v>0% to 5%</v>
      </c>
      <c r="AA196" s="6" t="str">
        <f t="shared" si="23"/>
        <v>above 15%</v>
      </c>
      <c r="AB196" s="6" t="str">
        <f t="shared" si="23"/>
        <v>above 15%</v>
      </c>
      <c r="AC196" s="6" t="str">
        <f t="shared" si="23"/>
        <v>above 15%</v>
      </c>
      <c r="AD196" s="6"/>
      <c r="AE196" s="6"/>
      <c r="AF196" s="6"/>
    </row>
    <row r="197" spans="1:32">
      <c r="A197" s="1">
        <v>34855</v>
      </c>
      <c r="B197" s="11">
        <v>3367.55</v>
      </c>
      <c r="C197" s="13">
        <f t="shared" si="21"/>
        <v>1035.2654496350879</v>
      </c>
      <c r="D197" s="13">
        <f t="shared" si="25"/>
        <v>2405.2465199986837</v>
      </c>
      <c r="E197" s="13">
        <f t="shared" si="27"/>
        <v>3911.666021290031</v>
      </c>
      <c r="F197" s="13">
        <f t="shared" si="33"/>
        <v>9569.703293764891</v>
      </c>
      <c r="G197" s="13">
        <f t="shared" si="31"/>
        <v>45448.715274436829</v>
      </c>
      <c r="H197" s="13">
        <f t="shared" si="29"/>
        <v>141989.03734191929</v>
      </c>
      <c r="M197" s="14">
        <f t="shared" si="22"/>
        <v>-0.27532465980506737</v>
      </c>
      <c r="N197" s="14">
        <f t="shared" si="26"/>
        <v>2.0957990630594251E-3</v>
      </c>
      <c r="O197" s="14">
        <f t="shared" si="28"/>
        <v>5.3287976059221559E-2</v>
      </c>
      <c r="P197" s="14">
        <f t="shared" si="34"/>
        <v>0.17290771376753117</v>
      </c>
      <c r="Q197" s="14">
        <f t="shared" si="32"/>
        <v>0.2263140666877072</v>
      </c>
      <c r="R197" s="14">
        <f t="shared" si="30"/>
        <v>0.2208994373995895</v>
      </c>
      <c r="X197" s="6" t="str">
        <f t="shared" si="24"/>
        <v>below -15%</v>
      </c>
      <c r="Y197" s="6" t="str">
        <f t="shared" si="24"/>
        <v>0% to 5%</v>
      </c>
      <c r="Z197" s="6" t="str">
        <f t="shared" si="23"/>
        <v>5% to 10%</v>
      </c>
      <c r="AA197" s="6" t="str">
        <f t="shared" si="23"/>
        <v>above 15%</v>
      </c>
      <c r="AB197" s="6" t="str">
        <f t="shared" si="23"/>
        <v>above 15%</v>
      </c>
      <c r="AC197" s="6" t="str">
        <f t="shared" si="23"/>
        <v>above 15%</v>
      </c>
      <c r="AD197" s="6"/>
      <c r="AE197" s="6"/>
      <c r="AF197" s="6"/>
    </row>
    <row r="198" spans="1:32">
      <c r="A198" s="1">
        <v>34885</v>
      </c>
      <c r="B198" s="11">
        <v>3164.46</v>
      </c>
      <c r="C198" s="13">
        <f t="shared" si="21"/>
        <v>989.45555573699551</v>
      </c>
      <c r="D198" s="13">
        <f t="shared" si="25"/>
        <v>2222.6283746597032</v>
      </c>
      <c r="E198" s="13">
        <f t="shared" si="27"/>
        <v>3667.2128448190715</v>
      </c>
      <c r="F198" s="13">
        <f t="shared" si="33"/>
        <v>8688.5532021270574</v>
      </c>
      <c r="G198" s="13">
        <f t="shared" si="31"/>
        <v>42013.174624682732</v>
      </c>
      <c r="H198" s="13">
        <f t="shared" si="29"/>
        <v>130937.76164189665</v>
      </c>
      <c r="M198" s="14">
        <f t="shared" si="22"/>
        <v>-0.36087026181452253</v>
      </c>
      <c r="N198" s="14">
        <f t="shared" si="26"/>
        <v>-7.4364395846256592E-2</v>
      </c>
      <c r="O198" s="14">
        <f t="shared" si="28"/>
        <v>1.196993425020422E-2</v>
      </c>
      <c r="P198" s="14">
        <f t="shared" si="34"/>
        <v>0.13870461483804103</v>
      </c>
      <c r="Q198" s="14">
        <f t="shared" si="32"/>
        <v>0.21442255776608368</v>
      </c>
      <c r="R198" s="14">
        <f t="shared" si="30"/>
        <v>0.2134094037182907</v>
      </c>
      <c r="X198" s="6" t="str">
        <f t="shared" si="24"/>
        <v>below -15%</v>
      </c>
      <c r="Y198" s="6" t="str">
        <f t="shared" si="24"/>
        <v>-10% to -5%</v>
      </c>
      <c r="Z198" s="6" t="str">
        <f t="shared" si="23"/>
        <v>0% to 5%</v>
      </c>
      <c r="AA198" s="6" t="str">
        <f t="shared" si="23"/>
        <v>10% to 15%</v>
      </c>
      <c r="AB198" s="6" t="str">
        <f t="shared" si="23"/>
        <v>above 15%</v>
      </c>
      <c r="AC198" s="6" t="str">
        <f t="shared" si="23"/>
        <v>above 15%</v>
      </c>
      <c r="AD198" s="6"/>
      <c r="AE198" s="6"/>
      <c r="AF198" s="6"/>
    </row>
    <row r="199" spans="1:32">
      <c r="A199" s="1">
        <v>34918</v>
      </c>
      <c r="B199" s="11">
        <v>3394</v>
      </c>
      <c r="C199" s="13">
        <f t="shared" si="21"/>
        <v>1085.7423270710844</v>
      </c>
      <c r="D199" s="13">
        <f t="shared" si="25"/>
        <v>2340.6472820373142</v>
      </c>
      <c r="E199" s="13">
        <f t="shared" si="27"/>
        <v>3923.9592584406</v>
      </c>
      <c r="F199" s="13">
        <f t="shared" si="33"/>
        <v>9041.6888752633749</v>
      </c>
      <c r="G199" s="13">
        <f t="shared" si="31"/>
        <v>44431.339088944354</v>
      </c>
      <c r="H199" s="13">
        <f t="shared" si="29"/>
        <v>137825.45584516483</v>
      </c>
      <c r="M199" s="14">
        <f t="shared" si="22"/>
        <v>-0.18594802934355784</v>
      </c>
      <c r="N199" s="14">
        <f t="shared" si="26"/>
        <v>-2.4108348696551887E-2</v>
      </c>
      <c r="O199" s="14">
        <f t="shared" si="28"/>
        <v>5.5280076087265831E-2</v>
      </c>
      <c r="P199" s="14">
        <f t="shared" si="34"/>
        <v>0.15289863560720626</v>
      </c>
      <c r="Q199" s="14">
        <f t="shared" si="32"/>
        <v>0.22290182316397517</v>
      </c>
      <c r="R199" s="14">
        <f t="shared" si="30"/>
        <v>0.21815470354303959</v>
      </c>
      <c r="X199" s="6" t="str">
        <f t="shared" si="24"/>
        <v>below -15%</v>
      </c>
      <c r="Y199" s="6" t="str">
        <f t="shared" si="24"/>
        <v>-5% to 0%</v>
      </c>
      <c r="Z199" s="6" t="str">
        <f t="shared" si="23"/>
        <v>5% to 10%</v>
      </c>
      <c r="AA199" s="6" t="str">
        <f t="shared" si="23"/>
        <v>above 15%</v>
      </c>
      <c r="AB199" s="6" t="str">
        <f t="shared" si="23"/>
        <v>above 15%</v>
      </c>
      <c r="AC199" s="6" t="str">
        <f t="shared" si="23"/>
        <v>above 15%</v>
      </c>
      <c r="AD199" s="6"/>
      <c r="AE199" s="6"/>
      <c r="AF199" s="6"/>
    </row>
    <row r="200" spans="1:32">
      <c r="A200" s="1">
        <v>34947</v>
      </c>
      <c r="B200" s="11">
        <v>3316.19</v>
      </c>
      <c r="C200" s="13">
        <f t="shared" si="21"/>
        <v>1081.4657434146509</v>
      </c>
      <c r="D200" s="13">
        <f t="shared" si="25"/>
        <v>2245.4854051252801</v>
      </c>
      <c r="E200" s="13">
        <f t="shared" si="27"/>
        <v>3805.627120605805</v>
      </c>
      <c r="F200" s="13">
        <f t="shared" si="33"/>
        <v>8614.326049889376</v>
      </c>
      <c r="G200" s="13">
        <f t="shared" si="31"/>
        <v>42885.412432038793</v>
      </c>
      <c r="H200" s="13">
        <f t="shared" si="29"/>
        <v>132316.39963173532</v>
      </c>
      <c r="M200" s="14">
        <f t="shared" si="22"/>
        <v>-0.19333456589605671</v>
      </c>
      <c r="N200" s="14">
        <f t="shared" si="26"/>
        <v>-6.4377271984345771E-2</v>
      </c>
      <c r="O200" s="14">
        <f t="shared" si="28"/>
        <v>3.577357377965118E-2</v>
      </c>
      <c r="P200" s="14">
        <f t="shared" si="34"/>
        <v>0.13563122957072055</v>
      </c>
      <c r="Q200" s="14">
        <f t="shared" si="32"/>
        <v>0.21754353465402734</v>
      </c>
      <c r="R200" s="14">
        <f t="shared" si="30"/>
        <v>0.21438070903308876</v>
      </c>
      <c r="X200" s="6" t="str">
        <f t="shared" si="24"/>
        <v>below -15%</v>
      </c>
      <c r="Y200" s="6" t="str">
        <f t="shared" si="24"/>
        <v>-10% to -5%</v>
      </c>
      <c r="Z200" s="6" t="str">
        <f t="shared" si="23"/>
        <v>0% to 5%</v>
      </c>
      <c r="AA200" s="6" t="str">
        <f t="shared" si="23"/>
        <v>10% to 15%</v>
      </c>
      <c r="AB200" s="6" t="str">
        <f t="shared" si="23"/>
        <v>above 15%</v>
      </c>
      <c r="AC200" s="6" t="str">
        <f t="shared" si="23"/>
        <v>above 15%</v>
      </c>
      <c r="AD200" s="6"/>
      <c r="AE200" s="6"/>
      <c r="AF200" s="6"/>
    </row>
    <row r="201" spans="1:32">
      <c r="A201" s="1">
        <v>34977</v>
      </c>
      <c r="B201" s="11">
        <v>3562.81</v>
      </c>
      <c r="C201" s="13">
        <f t="shared" si="21"/>
        <v>1190.3446819932969</v>
      </c>
      <c r="D201" s="13">
        <f t="shared" si="25"/>
        <v>2383.9927229533191</v>
      </c>
      <c r="E201" s="13">
        <f t="shared" si="27"/>
        <v>4085.659977096082</v>
      </c>
      <c r="F201" s="13">
        <f t="shared" si="33"/>
        <v>9065.6842918236598</v>
      </c>
      <c r="G201" s="13">
        <f t="shared" si="31"/>
        <v>45409.73041221009</v>
      </c>
      <c r="H201" s="13">
        <f t="shared" si="29"/>
        <v>139735.75554148544</v>
      </c>
      <c r="M201" s="14">
        <f t="shared" si="22"/>
        <v>-1.4922162693663886E-2</v>
      </c>
      <c r="N201" s="14">
        <f t="shared" si="26"/>
        <v>-6.4292417416762556E-3</v>
      </c>
      <c r="O201" s="14">
        <f t="shared" si="28"/>
        <v>8.0782068948910296E-2</v>
      </c>
      <c r="P201" s="14">
        <f t="shared" si="34"/>
        <v>0.15383847588795219</v>
      </c>
      <c r="Q201" s="14">
        <f t="shared" si="32"/>
        <v>0.22618491245418412</v>
      </c>
      <c r="R201" s="14">
        <f t="shared" si="30"/>
        <v>0.21942507712420742</v>
      </c>
      <c r="X201" s="6" t="str">
        <f t="shared" si="24"/>
        <v>-5% to 0%</v>
      </c>
      <c r="Y201" s="6" t="str">
        <f t="shared" si="24"/>
        <v>-5% to 0%</v>
      </c>
      <c r="Z201" s="6" t="str">
        <f t="shared" si="23"/>
        <v>5% to 10%</v>
      </c>
      <c r="AA201" s="6" t="str">
        <f t="shared" si="23"/>
        <v>above 15%</v>
      </c>
      <c r="AB201" s="6" t="str">
        <f t="shared" si="23"/>
        <v>above 15%</v>
      </c>
      <c r="AC201" s="6" t="str">
        <f t="shared" si="23"/>
        <v>above 15%</v>
      </c>
      <c r="AD201" s="6"/>
      <c r="AE201" s="6"/>
      <c r="AF201" s="6"/>
    </row>
    <row r="202" spans="1:32">
      <c r="A202" s="1">
        <v>35009</v>
      </c>
      <c r="B202" s="11">
        <v>3425.88</v>
      </c>
      <c r="C202" s="13">
        <f t="shared" si="21"/>
        <v>1161.9977184777142</v>
      </c>
      <c r="D202" s="13">
        <f t="shared" si="25"/>
        <v>2258.6663764184018</v>
      </c>
      <c r="E202" s="13">
        <f t="shared" si="27"/>
        <v>3919.3074970496809</v>
      </c>
      <c r="F202" s="13">
        <f t="shared" si="33"/>
        <v>8593.7302383621791</v>
      </c>
      <c r="G202" s="13">
        <f t="shared" si="31"/>
        <v>43045.029852227024</v>
      </c>
      <c r="H202" s="13">
        <f t="shared" si="29"/>
        <v>131864.88352749494</v>
      </c>
      <c r="M202" s="14">
        <f t="shared" si="22"/>
        <v>-5.9534741725510945E-2</v>
      </c>
      <c r="N202" s="14">
        <f t="shared" si="26"/>
        <v>-5.8675033855478537E-2</v>
      </c>
      <c r="O202" s="14">
        <f t="shared" si="28"/>
        <v>5.4527181273708161E-2</v>
      </c>
      <c r="P202" s="14">
        <f t="shared" si="34"/>
        <v>0.13477269866061001</v>
      </c>
      <c r="Q202" s="14">
        <f t="shared" si="32"/>
        <v>0.21810685263578652</v>
      </c>
      <c r="R202" s="14">
        <f t="shared" si="30"/>
        <v>0.21406382039467836</v>
      </c>
      <c r="X202" s="6" t="str">
        <f t="shared" si="24"/>
        <v>-10% to -5%</v>
      </c>
      <c r="Y202" s="6" t="str">
        <f t="shared" si="24"/>
        <v>-10% to -5%</v>
      </c>
      <c r="Z202" s="6" t="str">
        <f t="shared" si="23"/>
        <v>5% to 10%</v>
      </c>
      <c r="AA202" s="6" t="str">
        <f t="shared" si="23"/>
        <v>10% to 15%</v>
      </c>
      <c r="AB202" s="6" t="str">
        <f t="shared" si="23"/>
        <v>above 15%</v>
      </c>
      <c r="AC202" s="6" t="str">
        <f t="shared" si="23"/>
        <v>above 15%</v>
      </c>
      <c r="AD202" s="6"/>
      <c r="AE202" s="6"/>
      <c r="AF202" s="6"/>
    </row>
    <row r="203" spans="1:32">
      <c r="A203" s="1">
        <v>35038</v>
      </c>
      <c r="B203" s="11">
        <v>3007.24</v>
      </c>
      <c r="C203" s="13">
        <f t="shared" si="21"/>
        <v>1037.9879298507449</v>
      </c>
      <c r="D203" s="13">
        <f t="shared" si="25"/>
        <v>1957.5852078827434</v>
      </c>
      <c r="E203" s="13">
        <f t="shared" si="27"/>
        <v>3420.5509917149589</v>
      </c>
      <c r="F203" s="13">
        <f t="shared" si="33"/>
        <v>7405.55168800716</v>
      </c>
      <c r="G203" s="13">
        <f t="shared" si="31"/>
        <v>37226.15991202357</v>
      </c>
      <c r="H203" s="13">
        <f t="shared" si="29"/>
        <v>113537.64808228388</v>
      </c>
      <c r="M203" s="14">
        <f t="shared" si="22"/>
        <v>-0.27037805269724474</v>
      </c>
      <c r="N203" s="14">
        <f t="shared" si="26"/>
        <v>-0.2004304312063741</v>
      </c>
      <c r="O203" s="14">
        <f t="shared" si="28"/>
        <v>-3.3392032690129136E-2</v>
      </c>
      <c r="P203" s="14">
        <f t="shared" si="34"/>
        <v>8.0446142574171403E-2</v>
      </c>
      <c r="Q203" s="14">
        <f t="shared" si="32"/>
        <v>0.19586450246795734</v>
      </c>
      <c r="R203" s="14">
        <f t="shared" si="30"/>
        <v>0.2000896582760042</v>
      </c>
      <c r="X203" s="6" t="str">
        <f t="shared" si="24"/>
        <v>below -15%</v>
      </c>
      <c r="Y203" s="6" t="str">
        <f t="shared" si="24"/>
        <v>below -15%</v>
      </c>
      <c r="Z203" s="6" t="str">
        <f t="shared" si="23"/>
        <v>-5% to 0%</v>
      </c>
      <c r="AA203" s="6" t="str">
        <f t="shared" si="23"/>
        <v>5% to 10%</v>
      </c>
      <c r="AB203" s="6" t="str">
        <f t="shared" si="23"/>
        <v>above 15%</v>
      </c>
      <c r="AC203" s="6" t="str">
        <f t="shared" si="23"/>
        <v>above 15%</v>
      </c>
      <c r="AD203" s="6"/>
      <c r="AE203" s="6"/>
      <c r="AF203" s="6"/>
    </row>
    <row r="204" spans="1:32">
      <c r="A204" s="1">
        <v>35069</v>
      </c>
      <c r="B204" s="11">
        <v>3048.86</v>
      </c>
      <c r="C204" s="13">
        <f t="shared" si="21"/>
        <v>1079.0880397630008</v>
      </c>
      <c r="D204" s="13">
        <f t="shared" si="25"/>
        <v>1989.2666971371557</v>
      </c>
      <c r="E204" s="13">
        <f t="shared" si="27"/>
        <v>3449.7223585351308</v>
      </c>
      <c r="F204" s="13">
        <f t="shared" si="33"/>
        <v>7349.6786655668138</v>
      </c>
      <c r="G204" s="13">
        <f t="shared" si="31"/>
        <v>37245.66165054193</v>
      </c>
      <c r="H204" s="13">
        <f t="shared" si="29"/>
        <v>113076.52493137088</v>
      </c>
      <c r="M204" s="14">
        <f t="shared" si="22"/>
        <v>-0.19745577054541949</v>
      </c>
      <c r="N204" s="14">
        <f t="shared" si="26"/>
        <v>-0.18426651570705535</v>
      </c>
      <c r="O204" s="14">
        <f t="shared" si="28"/>
        <v>-2.7814620043461663E-2</v>
      </c>
      <c r="P204" s="14">
        <f t="shared" si="34"/>
        <v>7.7628273270270998E-2</v>
      </c>
      <c r="Q204" s="14">
        <f t="shared" si="32"/>
        <v>0.19594555238747091</v>
      </c>
      <c r="R204" s="14">
        <f t="shared" si="30"/>
        <v>0.19970675015849199</v>
      </c>
      <c r="X204" s="6" t="str">
        <f t="shared" si="24"/>
        <v>below -15%</v>
      </c>
      <c r="Y204" s="6" t="str">
        <f t="shared" si="24"/>
        <v>below -15%</v>
      </c>
      <c r="Z204" s="6" t="str">
        <f t="shared" si="23"/>
        <v>-5% to 0%</v>
      </c>
      <c r="AA204" s="6" t="str">
        <f t="shared" si="23"/>
        <v>5% to 10%</v>
      </c>
      <c r="AB204" s="6" t="str">
        <f t="shared" si="23"/>
        <v>above 15%</v>
      </c>
      <c r="AC204" s="6" t="str">
        <f t="shared" si="23"/>
        <v>above 15%</v>
      </c>
      <c r="AD204" s="6"/>
      <c r="AE204" s="6"/>
      <c r="AF204" s="6"/>
    </row>
    <row r="205" spans="1:32">
      <c r="A205" s="1">
        <v>35100</v>
      </c>
      <c r="B205" s="11">
        <v>3233.32</v>
      </c>
      <c r="C205" s="13">
        <f t="shared" si="21"/>
        <v>1165.9463863308265</v>
      </c>
      <c r="D205" s="13">
        <f t="shared" si="25"/>
        <v>2122.0613349963369</v>
      </c>
      <c r="E205" s="13">
        <f t="shared" si="27"/>
        <v>3635.2309699741968</v>
      </c>
      <c r="F205" s="13">
        <f t="shared" si="33"/>
        <v>7580.5071062943853</v>
      </c>
      <c r="G205" s="13">
        <f t="shared" si="31"/>
        <v>39032.194661732014</v>
      </c>
      <c r="H205" s="13">
        <f t="shared" si="29"/>
        <v>117890.21077698946</v>
      </c>
      <c r="M205" s="14">
        <f t="shared" si="22"/>
        <v>-5.3246964039692854E-2</v>
      </c>
      <c r="N205" s="14">
        <f t="shared" si="26"/>
        <v>-0.11987193338578031</v>
      </c>
      <c r="O205" s="14">
        <f t="shared" si="28"/>
        <v>6.3090505275910378E-3</v>
      </c>
      <c r="P205" s="14">
        <f t="shared" si="34"/>
        <v>8.9100679802099819E-2</v>
      </c>
      <c r="Q205" s="14">
        <f t="shared" si="32"/>
        <v>0.20317071594111002</v>
      </c>
      <c r="R205" s="14">
        <f t="shared" si="30"/>
        <v>0.20362180954568707</v>
      </c>
      <c r="X205" s="6" t="str">
        <f t="shared" si="24"/>
        <v>-10% to -5%</v>
      </c>
      <c r="Y205" s="6" t="str">
        <f t="shared" si="24"/>
        <v>-15% to -10%</v>
      </c>
      <c r="Z205" s="6" t="str">
        <f t="shared" si="23"/>
        <v>0% to 5%</v>
      </c>
      <c r="AA205" s="6" t="str">
        <f t="shared" si="23"/>
        <v>5% to 10%</v>
      </c>
      <c r="AB205" s="6" t="str">
        <f t="shared" si="23"/>
        <v>above 15%</v>
      </c>
      <c r="AC205" s="6" t="str">
        <f t="shared" si="23"/>
        <v>above 15%</v>
      </c>
      <c r="AD205" s="6"/>
      <c r="AE205" s="6"/>
      <c r="AF205" s="6"/>
    </row>
    <row r="206" spans="1:32">
      <c r="A206" s="1">
        <v>35130</v>
      </c>
      <c r="B206" s="11">
        <v>3424.65</v>
      </c>
      <c r="C206" s="13">
        <f t="shared" si="21"/>
        <v>1245.4703203123665</v>
      </c>
      <c r="D206" s="13">
        <f t="shared" si="25"/>
        <v>2270.9192412807652</v>
      </c>
      <c r="E206" s="13">
        <f t="shared" si="27"/>
        <v>3826.9750566962116</v>
      </c>
      <c r="F206" s="13">
        <f t="shared" si="33"/>
        <v>7815.0230242269236</v>
      </c>
      <c r="G206" s="13">
        <f t="shared" si="31"/>
        <v>40900.114182558071</v>
      </c>
      <c r="H206" s="13">
        <f t="shared" si="29"/>
        <v>122715.44805701786</v>
      </c>
      <c r="M206" s="14">
        <f t="shared" si="22"/>
        <v>6.8499926537554143E-2</v>
      </c>
      <c r="N206" s="14">
        <f t="shared" si="26"/>
        <v>-5.3411095391673401E-2</v>
      </c>
      <c r="O206" s="14">
        <f t="shared" si="28"/>
        <v>3.934825100878428E-2</v>
      </c>
      <c r="P206" s="14">
        <f t="shared" si="34"/>
        <v>0.1003186460557581</v>
      </c>
      <c r="Q206" s="14">
        <f t="shared" si="32"/>
        <v>0.21033103759150518</v>
      </c>
      <c r="R206" s="14">
        <f t="shared" si="30"/>
        <v>0.20737384707831261</v>
      </c>
      <c r="X206" s="6" t="str">
        <f t="shared" si="24"/>
        <v>5% to 10%</v>
      </c>
      <c r="Y206" s="6" t="str">
        <f t="shared" si="24"/>
        <v>-10% to -5%</v>
      </c>
      <c r="Z206" s="6" t="str">
        <f t="shared" si="23"/>
        <v>0% to 5%</v>
      </c>
      <c r="AA206" s="6" t="str">
        <f t="shared" si="23"/>
        <v>10% to 15%</v>
      </c>
      <c r="AB206" s="6" t="str">
        <f t="shared" si="23"/>
        <v>above 15%</v>
      </c>
      <c r="AC206" s="6" t="str">
        <f t="shared" si="23"/>
        <v>above 15%</v>
      </c>
      <c r="AD206" s="6"/>
      <c r="AE206" s="6"/>
      <c r="AF206" s="6"/>
    </row>
    <row r="207" spans="1:32">
      <c r="A207" s="1">
        <v>35160</v>
      </c>
      <c r="B207" s="11">
        <v>3443.86</v>
      </c>
      <c r="C207" s="13">
        <f t="shared" ref="C207:C270" si="35">((sipamt/$B195)+(sipamt/$B196)+(sipamt/$B197)+(sipamt/$B198)+(sipamt/$B199)+(sipamt/$B200)+(sipamt/$B201)+(sipamt/$B202)+(sipamt/$B203)+(sipamt/$B204)+(sipamt/$B205)+(sipamt/$B206))*$B207</f>
        <v>1255.754211088672</v>
      </c>
      <c r="D207" s="13">
        <f t="shared" si="25"/>
        <v>2292.250059263587</v>
      </c>
      <c r="E207" s="13">
        <f t="shared" si="27"/>
        <v>3809.6733855785478</v>
      </c>
      <c r="F207" s="13">
        <f t="shared" si="33"/>
        <v>7683.0122318422646</v>
      </c>
      <c r="G207" s="13">
        <f t="shared" si="31"/>
        <v>40655.316088436295</v>
      </c>
      <c r="H207" s="13">
        <f t="shared" si="29"/>
        <v>121419.82588726783</v>
      </c>
      <c r="M207" s="14">
        <f t="shared" ref="M207:M270" si="36">RATE(M$2*12,-sipamt,,C207,1)*12</f>
        <v>8.3602403472038386E-2</v>
      </c>
      <c r="N207" s="14">
        <f t="shared" si="26"/>
        <v>-4.4330391168227568E-2</v>
      </c>
      <c r="O207" s="14">
        <f t="shared" si="28"/>
        <v>3.6453038067492873E-2</v>
      </c>
      <c r="P207" s="14">
        <f t="shared" si="34"/>
        <v>9.4056369348867255E-2</v>
      </c>
      <c r="Q207" s="14">
        <f t="shared" si="32"/>
        <v>0.20941414698899877</v>
      </c>
      <c r="R207" s="14">
        <f t="shared" si="30"/>
        <v>0.2063825020289215</v>
      </c>
      <c r="X207" s="6" t="str">
        <f t="shared" si="24"/>
        <v>5% to 10%</v>
      </c>
      <c r="Y207" s="6" t="str">
        <f t="shared" si="24"/>
        <v>-5% to 0%</v>
      </c>
      <c r="Z207" s="6" t="str">
        <f t="shared" si="24"/>
        <v>0% to 5%</v>
      </c>
      <c r="AA207" s="6" t="str">
        <f t="shared" si="24"/>
        <v>5% to 10%</v>
      </c>
      <c r="AB207" s="6" t="str">
        <f t="shared" si="24"/>
        <v>above 15%</v>
      </c>
      <c r="AC207" s="6" t="str">
        <f t="shared" si="24"/>
        <v>above 15%</v>
      </c>
      <c r="AD207" s="6"/>
      <c r="AE207" s="6"/>
      <c r="AF207" s="6"/>
    </row>
    <row r="208" spans="1:32">
      <c r="A208" s="1">
        <v>35191</v>
      </c>
      <c r="B208" s="11">
        <v>3712.87</v>
      </c>
      <c r="C208" s="13">
        <f t="shared" si="35"/>
        <v>1353.721996787541</v>
      </c>
      <c r="D208" s="13">
        <f t="shared" si="25"/>
        <v>2481.7200287397545</v>
      </c>
      <c r="E208" s="13">
        <f t="shared" si="27"/>
        <v>4060.9240105710646</v>
      </c>
      <c r="F208" s="13">
        <f t="shared" si="33"/>
        <v>8086.1628290977796</v>
      </c>
      <c r="G208" s="13">
        <f t="shared" si="31"/>
        <v>43308.582581868235</v>
      </c>
      <c r="H208" s="13">
        <f t="shared" si="29"/>
        <v>128885.59514022972</v>
      </c>
      <c r="M208" s="14">
        <f t="shared" si="36"/>
        <v>0.2208788259725194</v>
      </c>
      <c r="N208" s="14">
        <f t="shared" si="26"/>
        <v>3.2023118815204213E-2</v>
      </c>
      <c r="O208" s="14">
        <f t="shared" si="28"/>
        <v>7.6962918668144281E-2</v>
      </c>
      <c r="P208" s="14">
        <f t="shared" si="34"/>
        <v>0.11277868772607311</v>
      </c>
      <c r="Q208" s="14">
        <f t="shared" si="32"/>
        <v>0.21903180285494278</v>
      </c>
      <c r="R208" s="14">
        <f t="shared" si="30"/>
        <v>0.21194267336103287</v>
      </c>
      <c r="X208" s="6" t="str">
        <f t="shared" ref="X208:Z271" si="37">IF(M208&gt;15%,"above 15%",IF(M208&gt;10%,"10% to 15%",IF(M208&gt;5%,"5% to 10%",IF(M208&gt;0%,"0% to 5%",IF(M208&gt;-5%,"-5% to 0%",IF(M208&gt;-10%,"-10% to -5%",IF(M208&gt;-15%,"-15% to -10%","below -15%")))))))</f>
        <v>above 15%</v>
      </c>
      <c r="Y208" s="6" t="str">
        <f t="shared" si="37"/>
        <v>0% to 5%</v>
      </c>
      <c r="Z208" s="6" t="str">
        <f t="shared" si="37"/>
        <v>5% to 10%</v>
      </c>
      <c r="AA208" s="6" t="str">
        <f t="shared" ref="AA208:AD271" si="38">IF(P208&gt;15%,"above 15%",IF(P208&gt;10%,"10% to 15%",IF(P208&gt;5%,"5% to 10%",IF(P208&gt;0%,"0% to 5%",IF(P208&gt;-5%,"-5% to 0%",IF(P208&gt;-10%,"-10% to -5%",IF(P208&gt;-15%,"-15% to -10%","below -15%")))))))</f>
        <v>10% to 15%</v>
      </c>
      <c r="AB208" s="6" t="str">
        <f t="shared" si="38"/>
        <v>above 15%</v>
      </c>
      <c r="AC208" s="6" t="str">
        <f t="shared" si="38"/>
        <v>above 15%</v>
      </c>
      <c r="AD208" s="6"/>
      <c r="AE208" s="6"/>
      <c r="AF208" s="6"/>
    </row>
    <row r="209" spans="1:32">
      <c r="A209" s="1">
        <v>35221</v>
      </c>
      <c r="B209" s="11">
        <v>3813.05</v>
      </c>
      <c r="C209" s="13">
        <f t="shared" si="35"/>
        <v>1373.9299569958132</v>
      </c>
      <c r="D209" s="13">
        <f t="shared" si="25"/>
        <v>2546.1527666737911</v>
      </c>
      <c r="E209" s="13">
        <f t="shared" si="27"/>
        <v>4097.3714034720297</v>
      </c>
      <c r="F209" s="13">
        <f t="shared" si="33"/>
        <v>8103.3133834831815</v>
      </c>
      <c r="G209" s="13">
        <f t="shared" si="31"/>
        <v>43923.421404102206</v>
      </c>
      <c r="H209" s="13">
        <f t="shared" si="29"/>
        <v>130362.45802290399</v>
      </c>
      <c r="M209" s="14">
        <f t="shared" si="36"/>
        <v>0.24781402761659677</v>
      </c>
      <c r="N209" s="14">
        <f t="shared" si="26"/>
        <v>5.6376964564001791E-2</v>
      </c>
      <c r="O209" s="14">
        <f t="shared" si="28"/>
        <v>8.2580291883625756E-2</v>
      </c>
      <c r="P209" s="14">
        <f t="shared" si="34"/>
        <v>0.11354938729933158</v>
      </c>
      <c r="Q209" s="14">
        <f t="shared" si="32"/>
        <v>0.22116499136852447</v>
      </c>
      <c r="R209" s="14">
        <f t="shared" si="30"/>
        <v>0.21300076988160072</v>
      </c>
      <c r="X209" s="6" t="str">
        <f t="shared" si="37"/>
        <v>above 15%</v>
      </c>
      <c r="Y209" s="6" t="str">
        <f t="shared" si="37"/>
        <v>5% to 10%</v>
      </c>
      <c r="Z209" s="6" t="str">
        <f t="shared" si="37"/>
        <v>5% to 10%</v>
      </c>
      <c r="AA209" s="6" t="str">
        <f t="shared" si="38"/>
        <v>10% to 15%</v>
      </c>
      <c r="AB209" s="6" t="str">
        <f t="shared" si="38"/>
        <v>above 15%</v>
      </c>
      <c r="AC209" s="6" t="str">
        <f t="shared" si="38"/>
        <v>above 15%</v>
      </c>
      <c r="AD209" s="6"/>
      <c r="AE209" s="6"/>
      <c r="AF209" s="6"/>
    </row>
    <row r="210" spans="1:32">
      <c r="A210" s="1">
        <v>35251</v>
      </c>
      <c r="B210" s="11">
        <v>3707.01</v>
      </c>
      <c r="C210" s="13">
        <f t="shared" si="35"/>
        <v>1322.8599952507816</v>
      </c>
      <c r="D210" s="13">
        <f t="shared" si="25"/>
        <v>2481.9587481731128</v>
      </c>
      <c r="E210" s="13">
        <f t="shared" si="27"/>
        <v>3926.5603457520583</v>
      </c>
      <c r="F210" s="13">
        <f t="shared" si="33"/>
        <v>7686.6552887282933</v>
      </c>
      <c r="G210" s="13">
        <f t="shared" si="31"/>
        <v>42229.401191173347</v>
      </c>
      <c r="H210" s="13">
        <f t="shared" si="29"/>
        <v>124830.43105196817</v>
      </c>
      <c r="M210" s="14">
        <f t="shared" si="36"/>
        <v>0.17886553049892687</v>
      </c>
      <c r="N210" s="14">
        <f t="shared" si="26"/>
        <v>3.2114767068282403E-2</v>
      </c>
      <c r="O210" s="14">
        <f t="shared" si="28"/>
        <v>5.5700581482765063E-2</v>
      </c>
      <c r="P210" s="14">
        <f t="shared" si="34"/>
        <v>9.4230978419016426E-2</v>
      </c>
      <c r="Q210" s="14">
        <f t="shared" si="32"/>
        <v>0.21520306838345549</v>
      </c>
      <c r="R210" s="14">
        <f t="shared" si="30"/>
        <v>0.20896772881481876</v>
      </c>
      <c r="X210" s="6" t="str">
        <f t="shared" si="37"/>
        <v>above 15%</v>
      </c>
      <c r="Y210" s="6" t="str">
        <f t="shared" si="37"/>
        <v>0% to 5%</v>
      </c>
      <c r="Z210" s="6" t="str">
        <f t="shared" si="37"/>
        <v>5% to 10%</v>
      </c>
      <c r="AA210" s="6" t="str">
        <f t="shared" si="38"/>
        <v>5% to 10%</v>
      </c>
      <c r="AB210" s="6" t="str">
        <f t="shared" si="38"/>
        <v>above 15%</v>
      </c>
      <c r="AC210" s="6" t="str">
        <f t="shared" si="38"/>
        <v>above 15%</v>
      </c>
      <c r="AD210" s="6"/>
      <c r="AE210" s="6"/>
      <c r="AF210" s="6"/>
    </row>
    <row r="211" spans="1:32">
      <c r="A211" s="1">
        <v>35282</v>
      </c>
      <c r="B211" s="11">
        <v>3482.68</v>
      </c>
      <c r="C211" s="13">
        <f t="shared" si="35"/>
        <v>1226.6994512675024</v>
      </c>
      <c r="D211" s="13">
        <f t="shared" si="25"/>
        <v>2340.810555464298</v>
      </c>
      <c r="E211" s="13">
        <f t="shared" si="27"/>
        <v>3628.5042468496222</v>
      </c>
      <c r="F211" s="13">
        <f t="shared" si="33"/>
        <v>7058.8601998782042</v>
      </c>
      <c r="G211" s="13">
        <f t="shared" si="31"/>
        <v>39204.503369149184</v>
      </c>
      <c r="H211" s="13">
        <f t="shared" si="29"/>
        <v>115603.29531504904</v>
      </c>
      <c r="M211" s="14">
        <f t="shared" si="36"/>
        <v>4.056890816368991E-2</v>
      </c>
      <c r="N211" s="14">
        <f t="shared" si="26"/>
        <v>-2.4041001493473768E-2</v>
      </c>
      <c r="O211" s="14">
        <f t="shared" si="28"/>
        <v>5.1104172522840963E-3</v>
      </c>
      <c r="P211" s="14">
        <f t="shared" si="34"/>
        <v>6.2514558190890274E-2</v>
      </c>
      <c r="Q211" s="14">
        <f t="shared" si="32"/>
        <v>0.20384746740991289</v>
      </c>
      <c r="R211" s="14">
        <f t="shared" si="30"/>
        <v>0.20178418134881471</v>
      </c>
      <c r="X211" s="6" t="str">
        <f t="shared" si="37"/>
        <v>0% to 5%</v>
      </c>
      <c r="Y211" s="6" t="str">
        <f t="shared" si="37"/>
        <v>-5% to 0%</v>
      </c>
      <c r="Z211" s="6" t="str">
        <f t="shared" si="37"/>
        <v>0% to 5%</v>
      </c>
      <c r="AA211" s="6" t="str">
        <f t="shared" si="38"/>
        <v>5% to 10%</v>
      </c>
      <c r="AB211" s="6" t="str">
        <f t="shared" si="38"/>
        <v>above 15%</v>
      </c>
      <c r="AC211" s="6" t="str">
        <f t="shared" si="38"/>
        <v>above 15%</v>
      </c>
      <c r="AD211" s="6"/>
      <c r="AE211" s="6"/>
      <c r="AF211" s="6"/>
    </row>
    <row r="212" spans="1:32">
      <c r="A212" s="1">
        <v>35314</v>
      </c>
      <c r="B212" s="11">
        <v>3508.07</v>
      </c>
      <c r="C212" s="13">
        <f t="shared" si="35"/>
        <v>1233.0106402661306</v>
      </c>
      <c r="D212" s="13">
        <f t="shared" si="25"/>
        <v>2377.0517025999034</v>
      </c>
      <c r="E212" s="13">
        <f t="shared" si="27"/>
        <v>3608.4233835522032</v>
      </c>
      <c r="F212" s="13">
        <f t="shared" si="33"/>
        <v>7002.3229235773988</v>
      </c>
      <c r="G212" s="13">
        <f t="shared" si="31"/>
        <v>38972.536571919351</v>
      </c>
      <c r="H212" s="13">
        <f t="shared" si="29"/>
        <v>114812.5499052543</v>
      </c>
      <c r="M212" s="14">
        <f t="shared" si="36"/>
        <v>5.0013282109617557E-2</v>
      </c>
      <c r="N212" s="14">
        <f t="shared" si="26"/>
        <v>-9.2335599710529695E-3</v>
      </c>
      <c r="O212" s="14">
        <f t="shared" si="28"/>
        <v>1.5154914506084285E-3</v>
      </c>
      <c r="P212" s="14">
        <f t="shared" si="34"/>
        <v>5.9485347558861722E-2</v>
      </c>
      <c r="Q212" s="14">
        <f t="shared" si="32"/>
        <v>0.20293560847621461</v>
      </c>
      <c r="R212" s="14">
        <f t="shared" si="30"/>
        <v>0.20113946976834859</v>
      </c>
      <c r="X212" s="6" t="str">
        <f t="shared" si="37"/>
        <v>5% to 10%</v>
      </c>
      <c r="Y212" s="6" t="str">
        <f t="shared" si="37"/>
        <v>-5% to 0%</v>
      </c>
      <c r="Z212" s="6" t="str">
        <f t="shared" si="37"/>
        <v>0% to 5%</v>
      </c>
      <c r="AA212" s="6" t="str">
        <f t="shared" si="38"/>
        <v>5% to 10%</v>
      </c>
      <c r="AB212" s="6" t="str">
        <f t="shared" si="38"/>
        <v>above 15%</v>
      </c>
      <c r="AC212" s="6" t="str">
        <f t="shared" si="38"/>
        <v>above 15%</v>
      </c>
      <c r="AD212" s="6"/>
      <c r="AE212" s="6"/>
      <c r="AF212" s="6"/>
    </row>
    <row r="213" spans="1:32">
      <c r="A213" s="1">
        <v>35345</v>
      </c>
      <c r="B213" s="11">
        <v>3002.86</v>
      </c>
      <c r="C213" s="13">
        <f t="shared" si="35"/>
        <v>1050.487392834812</v>
      </c>
      <c r="D213" s="13">
        <f t="shared" si="25"/>
        <v>2053.751230022423</v>
      </c>
      <c r="E213" s="13">
        <f t="shared" si="27"/>
        <v>3059.7992528687755</v>
      </c>
      <c r="F213" s="13">
        <f t="shared" si="33"/>
        <v>5913.6067842080138</v>
      </c>
      <c r="G213" s="13">
        <f t="shared" si="31"/>
        <v>32915.560048310312</v>
      </c>
      <c r="H213" s="13">
        <f t="shared" si="29"/>
        <v>96801.454725411633</v>
      </c>
      <c r="M213" s="14">
        <f t="shared" si="36"/>
        <v>-0.24785629684164484</v>
      </c>
      <c r="N213" s="14">
        <f t="shared" si="26"/>
        <v>-0.15234508220166104</v>
      </c>
      <c r="O213" s="14">
        <f t="shared" si="28"/>
        <v>-0.10782165978442768</v>
      </c>
      <c r="P213" s="14">
        <f t="shared" si="34"/>
        <v>-5.7183515285020858E-3</v>
      </c>
      <c r="Q213" s="14">
        <f t="shared" si="32"/>
        <v>0.1766386093828296</v>
      </c>
      <c r="R213" s="14">
        <f t="shared" si="30"/>
        <v>0.1849633794591517</v>
      </c>
      <c r="X213" s="6" t="str">
        <f t="shared" si="37"/>
        <v>below -15%</v>
      </c>
      <c r="Y213" s="6" t="str">
        <f t="shared" si="37"/>
        <v>below -15%</v>
      </c>
      <c r="Z213" s="6" t="str">
        <f t="shared" si="37"/>
        <v>-15% to -10%</v>
      </c>
      <c r="AA213" s="6" t="str">
        <f t="shared" si="38"/>
        <v>-5% to 0%</v>
      </c>
      <c r="AB213" s="6" t="str">
        <f t="shared" si="38"/>
        <v>above 15%</v>
      </c>
      <c r="AC213" s="6" t="str">
        <f t="shared" si="38"/>
        <v>above 15%</v>
      </c>
      <c r="AD213" s="6"/>
      <c r="AE213" s="6"/>
      <c r="AF213" s="6"/>
    </row>
    <row r="214" spans="1:32">
      <c r="A214" s="1">
        <v>35374</v>
      </c>
      <c r="B214" s="11">
        <v>3062.84</v>
      </c>
      <c r="C214" s="13">
        <f t="shared" si="35"/>
        <v>1087.5005875080299</v>
      </c>
      <c r="D214" s="13">
        <f t="shared" si="25"/>
        <v>2126.3615785708466</v>
      </c>
      <c r="E214" s="13">
        <f t="shared" si="27"/>
        <v>3106.8164200384567</v>
      </c>
      <c r="F214" s="13">
        <f t="shared" si="33"/>
        <v>5961.6788179045889</v>
      </c>
      <c r="G214" s="13">
        <f t="shared" si="31"/>
        <v>33142.345368009235</v>
      </c>
      <c r="H214" s="13">
        <f t="shared" si="29"/>
        <v>97362.417468665037</v>
      </c>
      <c r="M214" s="14">
        <f t="shared" si="36"/>
        <v>-0.18292076981926117</v>
      </c>
      <c r="N214" s="14">
        <f t="shared" si="26"/>
        <v>-0.11787149624271041</v>
      </c>
      <c r="O214" s="14">
        <f t="shared" si="28"/>
        <v>-9.7498313088347013E-2</v>
      </c>
      <c r="P214" s="14">
        <f t="shared" si="34"/>
        <v>-2.5232672642230662E-3</v>
      </c>
      <c r="Q214" s="14">
        <f t="shared" si="32"/>
        <v>0.17772107193723979</v>
      </c>
      <c r="R214" s="14">
        <f t="shared" si="30"/>
        <v>0.18551597621810359</v>
      </c>
      <c r="X214" s="6" t="str">
        <f t="shared" si="37"/>
        <v>below -15%</v>
      </c>
      <c r="Y214" s="6" t="str">
        <f t="shared" si="37"/>
        <v>-15% to -10%</v>
      </c>
      <c r="Z214" s="6" t="str">
        <f t="shared" si="37"/>
        <v>-10% to -5%</v>
      </c>
      <c r="AA214" s="6" t="str">
        <f t="shared" si="38"/>
        <v>-5% to 0%</v>
      </c>
      <c r="AB214" s="6" t="str">
        <f t="shared" si="38"/>
        <v>above 15%</v>
      </c>
      <c r="AC214" s="6" t="str">
        <f t="shared" si="38"/>
        <v>above 15%</v>
      </c>
      <c r="AD214" s="6"/>
      <c r="AE214" s="6"/>
      <c r="AF214" s="6"/>
    </row>
    <row r="215" spans="1:32">
      <c r="A215" s="1">
        <v>35404</v>
      </c>
      <c r="B215" s="11">
        <v>2812.22</v>
      </c>
      <c r="C215" s="13">
        <f t="shared" si="35"/>
        <v>1008.2446213979688</v>
      </c>
      <c r="D215" s="13">
        <f t="shared" si="25"/>
        <v>1978.9188662486831</v>
      </c>
      <c r="E215" s="13">
        <f t="shared" si="27"/>
        <v>2838.8801121842084</v>
      </c>
      <c r="F215" s="13">
        <f t="shared" si="33"/>
        <v>5419.0501984156081</v>
      </c>
      <c r="G215" s="13">
        <f t="shared" si="31"/>
        <v>30010.394812702314</v>
      </c>
      <c r="H215" s="13">
        <f t="shared" si="29"/>
        <v>88187.067552107779</v>
      </c>
      <c r="M215" s="14">
        <f t="shared" si="36"/>
        <v>-0.32524398358186712</v>
      </c>
      <c r="N215" s="14">
        <f t="shared" si="26"/>
        <v>-0.18951009436222296</v>
      </c>
      <c r="O215" s="14">
        <f t="shared" si="28"/>
        <v>-0.15923763873671612</v>
      </c>
      <c r="P215" s="14">
        <f t="shared" si="34"/>
        <v>-4.0678724730061747E-2</v>
      </c>
      <c r="Q215" s="14">
        <f t="shared" si="32"/>
        <v>0.16195253243055424</v>
      </c>
      <c r="R215" s="14">
        <f t="shared" si="30"/>
        <v>0.17600041026113231</v>
      </c>
      <c r="X215" s="6" t="str">
        <f t="shared" si="37"/>
        <v>below -15%</v>
      </c>
      <c r="Y215" s="6" t="str">
        <f t="shared" si="37"/>
        <v>below -15%</v>
      </c>
      <c r="Z215" s="6" t="str">
        <f t="shared" si="37"/>
        <v>below -15%</v>
      </c>
      <c r="AA215" s="6" t="str">
        <f t="shared" si="38"/>
        <v>-5% to 0%</v>
      </c>
      <c r="AB215" s="6" t="str">
        <f t="shared" si="38"/>
        <v>above 15%</v>
      </c>
      <c r="AC215" s="6" t="str">
        <f t="shared" si="38"/>
        <v>above 15%</v>
      </c>
      <c r="AD215" s="6"/>
      <c r="AE215" s="6"/>
      <c r="AF215" s="6"/>
    </row>
    <row r="216" spans="1:32">
      <c r="A216" s="1">
        <v>35436</v>
      </c>
      <c r="B216" s="11">
        <v>3252.31</v>
      </c>
      <c r="C216" s="13">
        <f t="shared" si="35"/>
        <v>1173.5267324495965</v>
      </c>
      <c r="D216" s="13">
        <f t="shared" si="25"/>
        <v>2324.6221656940243</v>
      </c>
      <c r="E216" s="13">
        <f t="shared" si="27"/>
        <v>3295.5369171632742</v>
      </c>
      <c r="F216" s="13">
        <f t="shared" si="33"/>
        <v>6209.4408967449863</v>
      </c>
      <c r="G216" s="13">
        <f t="shared" si="31"/>
        <v>34168.713930021149</v>
      </c>
      <c r="H216" s="13">
        <f t="shared" si="29"/>
        <v>100591.57150363368</v>
      </c>
      <c r="M216" s="14">
        <f t="shared" si="36"/>
        <v>-4.1243421541059713E-2</v>
      </c>
      <c r="N216" s="14">
        <f t="shared" si="26"/>
        <v>-3.0746692546304095E-2</v>
      </c>
      <c r="O216" s="14">
        <f t="shared" si="28"/>
        <v>-5.7998413045585243E-2</v>
      </c>
      <c r="P216" s="14">
        <f t="shared" si="34"/>
        <v>1.3433226893227908E-2</v>
      </c>
      <c r="Q216" s="14">
        <f t="shared" si="32"/>
        <v>0.18251486197014222</v>
      </c>
      <c r="R216" s="14">
        <f t="shared" si="30"/>
        <v>0.18862978303124436</v>
      </c>
      <c r="X216" s="6" t="str">
        <f t="shared" si="37"/>
        <v>-5% to 0%</v>
      </c>
      <c r="Y216" s="6" t="str">
        <f t="shared" si="37"/>
        <v>-5% to 0%</v>
      </c>
      <c r="Z216" s="6" t="str">
        <f t="shared" si="37"/>
        <v>-10% to -5%</v>
      </c>
      <c r="AA216" s="6" t="str">
        <f t="shared" si="38"/>
        <v>0% to 5%</v>
      </c>
      <c r="AB216" s="6" t="str">
        <f t="shared" si="38"/>
        <v>above 15%</v>
      </c>
      <c r="AC216" s="6" t="str">
        <f t="shared" si="38"/>
        <v>above 15%</v>
      </c>
      <c r="AD216" s="6"/>
      <c r="AE216" s="6"/>
      <c r="AF216" s="6"/>
    </row>
    <row r="217" spans="1:32">
      <c r="A217" s="1">
        <v>35466</v>
      </c>
      <c r="B217" s="11">
        <v>3354.72</v>
      </c>
      <c r="C217" s="13">
        <f t="shared" si="35"/>
        <v>1203.596090285052</v>
      </c>
      <c r="D217" s="13">
        <f t="shared" si="25"/>
        <v>2413.3197369243426</v>
      </c>
      <c r="E217" s="13">
        <f t="shared" si="27"/>
        <v>3405.3335000492912</v>
      </c>
      <c r="F217" s="13">
        <f t="shared" si="33"/>
        <v>6337.6126198990178</v>
      </c>
      <c r="G217" s="13">
        <f t="shared" si="31"/>
        <v>34743.935729948127</v>
      </c>
      <c r="H217" s="13">
        <f t="shared" si="29"/>
        <v>102535.633754193</v>
      </c>
      <c r="M217" s="14">
        <f t="shared" si="36"/>
        <v>5.5231149478058433E-3</v>
      </c>
      <c r="N217" s="14">
        <f t="shared" si="26"/>
        <v>5.3098377758752152E-3</v>
      </c>
      <c r="O217" s="14">
        <f t="shared" si="28"/>
        <v>-3.6325577898720783E-2</v>
      </c>
      <c r="P217" s="14">
        <f t="shared" si="34"/>
        <v>2.1370339696669381E-2</v>
      </c>
      <c r="Q217" s="14">
        <f t="shared" si="32"/>
        <v>0.18512918905076886</v>
      </c>
      <c r="R217" s="14">
        <f t="shared" si="30"/>
        <v>0.1904514401344084</v>
      </c>
      <c r="X217" s="6" t="str">
        <f t="shared" si="37"/>
        <v>0% to 5%</v>
      </c>
      <c r="Y217" s="6" t="str">
        <f t="shared" si="37"/>
        <v>0% to 5%</v>
      </c>
      <c r="Z217" s="6" t="str">
        <f t="shared" si="37"/>
        <v>-5% to 0%</v>
      </c>
      <c r="AA217" s="6" t="str">
        <f t="shared" si="38"/>
        <v>0% to 5%</v>
      </c>
      <c r="AB217" s="6" t="str">
        <f t="shared" si="38"/>
        <v>above 15%</v>
      </c>
      <c r="AC217" s="6" t="str">
        <f t="shared" si="38"/>
        <v>above 15%</v>
      </c>
      <c r="AD217" s="6"/>
      <c r="AE217" s="6"/>
      <c r="AF217" s="6"/>
    </row>
    <row r="218" spans="1:32">
      <c r="A218" s="1">
        <v>35494</v>
      </c>
      <c r="B218" s="11">
        <v>3940.99</v>
      </c>
      <c r="C218" s="13">
        <f t="shared" si="35"/>
        <v>1409.5254147560449</v>
      </c>
      <c r="D218" s="13">
        <f t="shared" si="25"/>
        <v>2842.7773025833653</v>
      </c>
      <c r="E218" s="13">
        <f t="shared" si="27"/>
        <v>4022.8348100796793</v>
      </c>
      <c r="F218" s="13">
        <f t="shared" si="33"/>
        <v>7390.4344361239582</v>
      </c>
      <c r="G218" s="13">
        <f t="shared" si="31"/>
        <v>40231.14714266044</v>
      </c>
      <c r="H218" s="13">
        <f t="shared" si="29"/>
        <v>118861.71144567069</v>
      </c>
      <c r="M218" s="14">
        <f t="shared" si="36"/>
        <v>0.29420412459907713</v>
      </c>
      <c r="N218" s="14">
        <f t="shared" si="26"/>
        <v>0.15958131301488129</v>
      </c>
      <c r="O218" s="14">
        <f t="shared" si="28"/>
        <v>7.102529465917487E-2</v>
      </c>
      <c r="P218" s="14">
        <f t="shared" si="34"/>
        <v>7.9686359448040145E-2</v>
      </c>
      <c r="Q218" s="14">
        <f t="shared" si="32"/>
        <v>0.20781040973081785</v>
      </c>
      <c r="R218" s="14">
        <f t="shared" si="30"/>
        <v>0.20439062898401136</v>
      </c>
      <c r="X218" s="6" t="str">
        <f t="shared" si="37"/>
        <v>above 15%</v>
      </c>
      <c r="Y218" s="6" t="str">
        <f t="shared" si="37"/>
        <v>above 15%</v>
      </c>
      <c r="Z218" s="6" t="str">
        <f t="shared" si="37"/>
        <v>5% to 10%</v>
      </c>
      <c r="AA218" s="6" t="str">
        <f t="shared" si="38"/>
        <v>5% to 10%</v>
      </c>
      <c r="AB218" s="6" t="str">
        <f t="shared" si="38"/>
        <v>above 15%</v>
      </c>
      <c r="AC218" s="6" t="str">
        <f t="shared" si="38"/>
        <v>above 15%</v>
      </c>
      <c r="AD218" s="6"/>
      <c r="AE218" s="6"/>
      <c r="AF218" s="6"/>
    </row>
    <row r="219" spans="1:32">
      <c r="A219" s="1">
        <v>35527</v>
      </c>
      <c r="B219" s="11">
        <v>3520.49</v>
      </c>
      <c r="C219" s="13">
        <f t="shared" si="35"/>
        <v>1245.6619104001786</v>
      </c>
      <c r="D219" s="13">
        <f t="shared" ref="D219:D282" si="39">((sipamt/$B195)+(sipamt/$B196)+(sipamt/$B197)+(sipamt/$B198)+(sipamt/$B199)+(sipamt/$B200)+(sipamt/$B201)+(sipamt/$B202)+(sipamt/$B203)+(sipamt/$B204)+(sipamt/$B205)+(sipamt/$B206)+(sipamt/$B207)+(sipamt/$B208)+(sipamt/$B209)+(sipamt/$B210)+(sipamt/$B211)+(sipamt/$B212)+(sipamt/$B213)+(sipamt/$B214)+(sipamt/$B215)+(sipamt/$B216)+(sipamt/$B217)+(sipamt/$B218))*$B219</f>
        <v>2529.35815316137</v>
      </c>
      <c r="E219" s="13">
        <f t="shared" si="27"/>
        <v>3588.9172724465061</v>
      </c>
      <c r="F219" s="13">
        <f t="shared" si="33"/>
        <v>6591.9764451688798</v>
      </c>
      <c r="G219" s="13">
        <f t="shared" si="31"/>
        <v>35354.085826384988</v>
      </c>
      <c r="H219" s="13">
        <f t="shared" si="29"/>
        <v>104802.40767368376</v>
      </c>
      <c r="M219" s="14">
        <f t="shared" si="36"/>
        <v>6.8782566650986851E-2</v>
      </c>
      <c r="N219" s="14">
        <f t="shared" ref="N219:N282" si="40">RATE(N$2*12,-sipamt,,D219,1)*12</f>
        <v>5.0102031291756263E-2</v>
      </c>
      <c r="O219" s="14">
        <f t="shared" si="28"/>
        <v>-2.0007742385435251E-3</v>
      </c>
      <c r="P219" s="14">
        <f t="shared" si="34"/>
        <v>3.6531014555671024E-2</v>
      </c>
      <c r="Q219" s="14">
        <f t="shared" si="32"/>
        <v>0.18784815792647896</v>
      </c>
      <c r="R219" s="14">
        <f t="shared" si="30"/>
        <v>0.1925278225264779</v>
      </c>
      <c r="X219" s="6" t="str">
        <f t="shared" si="37"/>
        <v>5% to 10%</v>
      </c>
      <c r="Y219" s="6" t="str">
        <f t="shared" si="37"/>
        <v>5% to 10%</v>
      </c>
      <c r="Z219" s="6" t="str">
        <f t="shared" si="37"/>
        <v>-5% to 0%</v>
      </c>
      <c r="AA219" s="6" t="str">
        <f t="shared" si="38"/>
        <v>0% to 5%</v>
      </c>
      <c r="AB219" s="6" t="str">
        <f t="shared" si="38"/>
        <v>above 15%</v>
      </c>
      <c r="AC219" s="6" t="str">
        <f t="shared" si="38"/>
        <v>above 15%</v>
      </c>
      <c r="AD219" s="6"/>
      <c r="AE219" s="6"/>
      <c r="AF219" s="6"/>
    </row>
    <row r="220" spans="1:32">
      <c r="A220" s="1">
        <v>35555</v>
      </c>
      <c r="B220" s="11">
        <v>3756.78</v>
      </c>
      <c r="C220" s="13">
        <f t="shared" si="35"/>
        <v>1326.8944003144427</v>
      </c>
      <c r="D220" s="13">
        <f t="shared" si="39"/>
        <v>2696.6260965740744</v>
      </c>
      <c r="E220" s="13">
        <f t="shared" si="27"/>
        <v>3837.9643191559148</v>
      </c>
      <c r="F220" s="13">
        <f t="shared" si="33"/>
        <v>7048.6588596388592</v>
      </c>
      <c r="G220" s="13">
        <f t="shared" si="31"/>
        <v>37132.308665085839</v>
      </c>
      <c r="H220" s="13">
        <f t="shared" si="29"/>
        <v>110277.91268041788</v>
      </c>
      <c r="M220" s="14">
        <f t="shared" si="36"/>
        <v>0.1844194944441514</v>
      </c>
      <c r="N220" s="14">
        <f t="shared" si="40"/>
        <v>0.1104467196903115</v>
      </c>
      <c r="O220" s="14">
        <f t="shared" si="28"/>
        <v>4.117867726654894E-2</v>
      </c>
      <c r="P220" s="14">
        <f t="shared" si="34"/>
        <v>6.197024533196116E-2</v>
      </c>
      <c r="Q220" s="14">
        <f t="shared" si="32"/>
        <v>0.19547376986716211</v>
      </c>
      <c r="R220" s="14">
        <f t="shared" si="30"/>
        <v>0.19734531456242149</v>
      </c>
      <c r="X220" s="6" t="str">
        <f t="shared" si="37"/>
        <v>above 15%</v>
      </c>
      <c r="Y220" s="6" t="str">
        <f t="shared" si="37"/>
        <v>10% to 15%</v>
      </c>
      <c r="Z220" s="6" t="str">
        <f t="shared" si="37"/>
        <v>0% to 5%</v>
      </c>
      <c r="AA220" s="6" t="str">
        <f t="shared" si="38"/>
        <v>5% to 10%</v>
      </c>
      <c r="AB220" s="6" t="str">
        <f t="shared" si="38"/>
        <v>above 15%</v>
      </c>
      <c r="AC220" s="6" t="str">
        <f t="shared" si="38"/>
        <v>above 15%</v>
      </c>
      <c r="AD220" s="6"/>
      <c r="AE220" s="6"/>
      <c r="AF220" s="6"/>
    </row>
    <row r="221" spans="1:32">
      <c r="A221" s="1">
        <v>35586</v>
      </c>
      <c r="B221" s="11">
        <v>3873.85</v>
      </c>
      <c r="C221" s="13">
        <f t="shared" si="35"/>
        <v>1367.0240181154136</v>
      </c>
      <c r="D221" s="13">
        <f t="shared" si="39"/>
        <v>2762.8616189620407</v>
      </c>
      <c r="E221" s="13">
        <f t="shared" si="27"/>
        <v>3953.7758034786439</v>
      </c>
      <c r="F221" s="13">
        <f t="shared" si="33"/>
        <v>7262.6336836899254</v>
      </c>
      <c r="G221" s="13">
        <f t="shared" si="31"/>
        <v>37541.401557020785</v>
      </c>
      <c r="H221" s="13">
        <f t="shared" si="29"/>
        <v>112143.30790277456</v>
      </c>
      <c r="M221" s="14">
        <f t="shared" si="36"/>
        <v>0.23865900969710685</v>
      </c>
      <c r="N221" s="14">
        <f t="shared" si="40"/>
        <v>0.13310209510216403</v>
      </c>
      <c r="O221" s="14">
        <f t="shared" si="28"/>
        <v>6.0079673609195257E-2</v>
      </c>
      <c r="P221" s="14">
        <f t="shared" si="34"/>
        <v>7.3184406561311213E-2</v>
      </c>
      <c r="Q221" s="14">
        <f t="shared" si="32"/>
        <v>0.19716871686694992</v>
      </c>
      <c r="R221" s="14">
        <f t="shared" si="30"/>
        <v>0.19892653629592921</v>
      </c>
      <c r="X221" s="6" t="str">
        <f t="shared" si="37"/>
        <v>above 15%</v>
      </c>
      <c r="Y221" s="6" t="str">
        <f t="shared" si="37"/>
        <v>10% to 15%</v>
      </c>
      <c r="Z221" s="6" t="str">
        <f t="shared" si="37"/>
        <v>5% to 10%</v>
      </c>
      <c r="AA221" s="6" t="str">
        <f t="shared" si="38"/>
        <v>5% to 10%</v>
      </c>
      <c r="AB221" s="6" t="str">
        <f t="shared" si="38"/>
        <v>above 15%</v>
      </c>
      <c r="AC221" s="6" t="str">
        <f t="shared" si="38"/>
        <v>above 15%</v>
      </c>
      <c r="AD221" s="6"/>
      <c r="AE221" s="6"/>
      <c r="AF221" s="6"/>
    </row>
    <row r="222" spans="1:32">
      <c r="A222" s="1">
        <v>35618</v>
      </c>
      <c r="B222" s="11">
        <v>4291.45</v>
      </c>
      <c r="C222" s="13">
        <f t="shared" si="35"/>
        <v>1512.6224304572829</v>
      </c>
      <c r="D222" s="13">
        <f t="shared" si="39"/>
        <v>3044.0419644264302</v>
      </c>
      <c r="E222" s="13">
        <f t="shared" si="27"/>
        <v>4385.8819765193402</v>
      </c>
      <c r="F222" s="13">
        <f t="shared" si="33"/>
        <v>8017.2950827779996</v>
      </c>
      <c r="G222" s="13">
        <f t="shared" si="31"/>
        <v>40762.259554703021</v>
      </c>
      <c r="H222" s="13">
        <f t="shared" si="29"/>
        <v>122437.32016891584</v>
      </c>
      <c r="M222" s="14">
        <f t="shared" si="36"/>
        <v>0.42156868703200645</v>
      </c>
      <c r="N222" s="14">
        <f t="shared" si="40"/>
        <v>0.22249607476113137</v>
      </c>
      <c r="O222" s="14">
        <f t="shared" si="28"/>
        <v>0.1249737930690191</v>
      </c>
      <c r="P222" s="14">
        <f t="shared" si="34"/>
        <v>0.109663475891587</v>
      </c>
      <c r="Q222" s="14">
        <f t="shared" si="32"/>
        <v>0.20981547597536954</v>
      </c>
      <c r="R222" s="14">
        <f t="shared" si="30"/>
        <v>0.20716200809269519</v>
      </c>
      <c r="X222" s="6" t="str">
        <f t="shared" si="37"/>
        <v>above 15%</v>
      </c>
      <c r="Y222" s="6" t="str">
        <f t="shared" si="37"/>
        <v>above 15%</v>
      </c>
      <c r="Z222" s="6" t="str">
        <f t="shared" si="37"/>
        <v>10% to 15%</v>
      </c>
      <c r="AA222" s="6" t="str">
        <f t="shared" si="38"/>
        <v>10% to 15%</v>
      </c>
      <c r="AB222" s="6" t="str">
        <f t="shared" si="38"/>
        <v>above 15%</v>
      </c>
      <c r="AC222" s="6" t="str">
        <f t="shared" si="38"/>
        <v>above 15%</v>
      </c>
      <c r="AD222" s="6"/>
      <c r="AE222" s="6"/>
      <c r="AF222" s="6"/>
    </row>
    <row r="223" spans="1:32">
      <c r="A223" s="1">
        <v>35647</v>
      </c>
      <c r="B223" s="11">
        <v>4548.0200000000004</v>
      </c>
      <c r="C223" s="13">
        <f t="shared" si="35"/>
        <v>1586.3481727103247</v>
      </c>
      <c r="D223" s="13">
        <f t="shared" si="39"/>
        <v>3188.2908255965008</v>
      </c>
      <c r="E223" s="13">
        <f t="shared" si="27"/>
        <v>4643.2047379022861</v>
      </c>
      <c r="F223" s="13">
        <f t="shared" si="33"/>
        <v>8446.4656006622117</v>
      </c>
      <c r="G223" s="13">
        <f t="shared" si="31"/>
        <v>42324.939034202951</v>
      </c>
      <c r="H223" s="13">
        <f t="shared" si="29"/>
        <v>127715.4488172838</v>
      </c>
      <c r="M223" s="14">
        <f t="shared" si="36"/>
        <v>0.50690834943387952</v>
      </c>
      <c r="N223" s="14">
        <f t="shared" si="40"/>
        <v>0.2646137514490659</v>
      </c>
      <c r="O223" s="14">
        <f t="shared" si="28"/>
        <v>0.15999140240869902</v>
      </c>
      <c r="P223" s="14">
        <f t="shared" si="34"/>
        <v>0.12855948913099158</v>
      </c>
      <c r="Q223" s="14">
        <f t="shared" si="32"/>
        <v>0.21554648321560546</v>
      </c>
      <c r="R223" s="14">
        <f t="shared" si="30"/>
        <v>0.21109486503594449</v>
      </c>
      <c r="X223" s="6" t="str">
        <f t="shared" si="37"/>
        <v>above 15%</v>
      </c>
      <c r="Y223" s="6" t="str">
        <f t="shared" si="37"/>
        <v>above 15%</v>
      </c>
      <c r="Z223" s="6" t="str">
        <f t="shared" si="37"/>
        <v>above 15%</v>
      </c>
      <c r="AA223" s="6" t="str">
        <f t="shared" si="38"/>
        <v>10% to 15%</v>
      </c>
      <c r="AB223" s="6" t="str">
        <f t="shared" si="38"/>
        <v>above 15%</v>
      </c>
      <c r="AC223" s="6" t="str">
        <f t="shared" si="38"/>
        <v>above 15%</v>
      </c>
      <c r="AD223" s="6"/>
      <c r="AE223" s="6"/>
      <c r="AF223" s="6"/>
    </row>
    <row r="224" spans="1:32">
      <c r="A224" s="1">
        <v>35678</v>
      </c>
      <c r="B224" s="11">
        <v>4032.35</v>
      </c>
      <c r="C224" s="13">
        <f t="shared" si="35"/>
        <v>1379.3613122538607</v>
      </c>
      <c r="D224" s="13">
        <f t="shared" si="39"/>
        <v>2796.6450196135002</v>
      </c>
      <c r="E224" s="13">
        <f t="shared" si="27"/>
        <v>4111.6626725399219</v>
      </c>
      <c r="F224" s="13">
        <f t="shared" si="33"/>
        <v>7424.1303325101744</v>
      </c>
      <c r="G224" s="13">
        <f t="shared" si="31"/>
        <v>36797.678614546297</v>
      </c>
      <c r="H224" s="13">
        <f t="shared" si="29"/>
        <v>111445.25303452177</v>
      </c>
      <c r="M224" s="14">
        <f t="shared" si="36"/>
        <v>0.25497832192429282</v>
      </c>
      <c r="N224" s="14">
        <f t="shared" si="40"/>
        <v>0.14440682963646154</v>
      </c>
      <c r="O224" s="14">
        <f t="shared" si="28"/>
        <v>8.476602972899526E-2</v>
      </c>
      <c r="P224" s="14">
        <f t="shared" si="34"/>
        <v>8.1377240003601872E-2</v>
      </c>
      <c r="Q224" s="14">
        <f t="shared" si="32"/>
        <v>0.19407130342246875</v>
      </c>
      <c r="R224" s="14">
        <f t="shared" si="30"/>
        <v>0.19833823961317287</v>
      </c>
      <c r="X224" s="6" t="str">
        <f t="shared" si="37"/>
        <v>above 15%</v>
      </c>
      <c r="Y224" s="6" t="str">
        <f t="shared" si="37"/>
        <v>10% to 15%</v>
      </c>
      <c r="Z224" s="6" t="str">
        <f t="shared" si="37"/>
        <v>5% to 10%</v>
      </c>
      <c r="AA224" s="6" t="str">
        <f t="shared" si="38"/>
        <v>5% to 10%</v>
      </c>
      <c r="AB224" s="6" t="str">
        <f t="shared" si="38"/>
        <v>above 15%</v>
      </c>
      <c r="AC224" s="6" t="str">
        <f t="shared" si="38"/>
        <v>above 15%</v>
      </c>
      <c r="AD224" s="6"/>
      <c r="AE224" s="6"/>
      <c r="AF224" s="6"/>
    </row>
    <row r="225" spans="1:32">
      <c r="A225" s="1">
        <v>35709</v>
      </c>
      <c r="B225" s="11">
        <v>3857.34</v>
      </c>
      <c r="C225" s="13">
        <f t="shared" si="35"/>
        <v>1305.1986396587099</v>
      </c>
      <c r="D225" s="13">
        <f t="shared" si="39"/>
        <v>2654.607882806054</v>
      </c>
      <c r="E225" s="13">
        <f t="shared" si="27"/>
        <v>3943.3558529869019</v>
      </c>
      <c r="F225" s="13">
        <f t="shared" si="33"/>
        <v>7078.0207664714208</v>
      </c>
      <c r="G225" s="13">
        <f t="shared" si="31"/>
        <v>34498.006846223303</v>
      </c>
      <c r="H225" s="13">
        <f t="shared" si="29"/>
        <v>104927.51103350123</v>
      </c>
      <c r="M225" s="14">
        <f t="shared" si="36"/>
        <v>0.15432719126494177</v>
      </c>
      <c r="N225" s="14">
        <f t="shared" si="40"/>
        <v>9.5723361063783124E-2</v>
      </c>
      <c r="O225" s="14">
        <f t="shared" si="28"/>
        <v>5.8407502878615819E-2</v>
      </c>
      <c r="P225" s="14">
        <f t="shared" si="34"/>
        <v>6.3534236056750779E-2</v>
      </c>
      <c r="Q225" s="14">
        <f t="shared" si="32"/>
        <v>0.18401763632303542</v>
      </c>
      <c r="R225" s="14">
        <f t="shared" si="30"/>
        <v>0.19264096853253462</v>
      </c>
      <c r="X225" s="6" t="str">
        <f t="shared" si="37"/>
        <v>above 15%</v>
      </c>
      <c r="Y225" s="6" t="str">
        <f t="shared" si="37"/>
        <v>5% to 10%</v>
      </c>
      <c r="Z225" s="6" t="str">
        <f t="shared" si="37"/>
        <v>5% to 10%</v>
      </c>
      <c r="AA225" s="6" t="str">
        <f t="shared" si="38"/>
        <v>5% to 10%</v>
      </c>
      <c r="AB225" s="6" t="str">
        <f t="shared" si="38"/>
        <v>above 15%</v>
      </c>
      <c r="AC225" s="6" t="str">
        <f t="shared" si="38"/>
        <v>above 15%</v>
      </c>
      <c r="AD225" s="6"/>
      <c r="AE225" s="6"/>
      <c r="AF225" s="6"/>
    </row>
    <row r="226" spans="1:32">
      <c r="A226" s="1">
        <v>35739</v>
      </c>
      <c r="B226" s="11">
        <v>3778.23</v>
      </c>
      <c r="C226" s="13">
        <f t="shared" si="35"/>
        <v>1250.5584379397155</v>
      </c>
      <c r="D226" s="13">
        <f t="shared" si="39"/>
        <v>2592.0674115525921</v>
      </c>
      <c r="E226" s="13">
        <f t="shared" si="27"/>
        <v>3873.5759990933275</v>
      </c>
      <c r="F226" s="13">
        <f t="shared" si="33"/>
        <v>6914.4736734701182</v>
      </c>
      <c r="G226" s="13">
        <f t="shared" si="31"/>
        <v>33082.518750322808</v>
      </c>
      <c r="H226" s="13">
        <f t="shared" si="29"/>
        <v>101210.11425445911</v>
      </c>
      <c r="M226" s="14">
        <f t="shared" si="36"/>
        <v>7.5989554820284091E-2</v>
      </c>
      <c r="N226" s="14">
        <f t="shared" si="40"/>
        <v>7.3278099192091259E-2</v>
      </c>
      <c r="O226" s="14">
        <f t="shared" si="28"/>
        <v>4.7065634861523917E-2</v>
      </c>
      <c r="P226" s="14">
        <f t="shared" si="34"/>
        <v>5.4716758751213443E-2</v>
      </c>
      <c r="Q226" s="14">
        <f t="shared" si="32"/>
        <v>0.1774363517676566</v>
      </c>
      <c r="R226" s="14">
        <f t="shared" si="30"/>
        <v>0.18921357907498718</v>
      </c>
      <c r="X226" s="6" t="str">
        <f t="shared" si="37"/>
        <v>5% to 10%</v>
      </c>
      <c r="Y226" s="6" t="str">
        <f t="shared" si="37"/>
        <v>5% to 10%</v>
      </c>
      <c r="Z226" s="6" t="str">
        <f t="shared" si="37"/>
        <v>0% to 5%</v>
      </c>
      <c r="AA226" s="6" t="str">
        <f t="shared" si="38"/>
        <v>5% to 10%</v>
      </c>
      <c r="AB226" s="6" t="str">
        <f t="shared" si="38"/>
        <v>above 15%</v>
      </c>
      <c r="AC226" s="6" t="str">
        <f t="shared" si="38"/>
        <v>above 15%</v>
      </c>
      <c r="AD226" s="6"/>
      <c r="AE226" s="6"/>
      <c r="AF226" s="6"/>
    </row>
    <row r="227" spans="1:32">
      <c r="A227" s="1">
        <v>35769</v>
      </c>
      <c r="B227" s="11">
        <v>3469.08</v>
      </c>
      <c r="C227" s="13">
        <f t="shared" si="35"/>
        <v>1126.7867984648271</v>
      </c>
      <c r="D227" s="13">
        <f t="shared" si="39"/>
        <v>2370.5306204984045</v>
      </c>
      <c r="E227" s="13">
        <f t="shared" si="27"/>
        <v>3567.9286225489968</v>
      </c>
      <c r="F227" s="13">
        <f t="shared" si="33"/>
        <v>6316.3962761622461</v>
      </c>
      <c r="G227" s="13">
        <f t="shared" si="31"/>
        <v>29681.518198488226</v>
      </c>
      <c r="H227" s="13">
        <f t="shared" si="29"/>
        <v>91426.559239495822</v>
      </c>
      <c r="M227" s="14">
        <f t="shared" si="36"/>
        <v>-0.11669742078790224</v>
      </c>
      <c r="N227" s="14">
        <f t="shared" si="40"/>
        <v>-1.1877392812270036E-2</v>
      </c>
      <c r="O227" s="14">
        <f t="shared" si="28"/>
        <v>-5.8113252485292527E-3</v>
      </c>
      <c r="P227" s="14">
        <f t="shared" si="34"/>
        <v>2.0070772041374314E-2</v>
      </c>
      <c r="Q227" s="14">
        <f t="shared" si="32"/>
        <v>0.16018593032620654</v>
      </c>
      <c r="R227" s="14">
        <f t="shared" si="30"/>
        <v>0.17948099149879168</v>
      </c>
      <c r="X227" s="6" t="str">
        <f t="shared" si="37"/>
        <v>-15% to -10%</v>
      </c>
      <c r="Y227" s="6" t="str">
        <f t="shared" si="37"/>
        <v>-5% to 0%</v>
      </c>
      <c r="Z227" s="6" t="str">
        <f t="shared" si="37"/>
        <v>-5% to 0%</v>
      </c>
      <c r="AA227" s="6" t="str">
        <f t="shared" si="38"/>
        <v>0% to 5%</v>
      </c>
      <c r="AB227" s="6" t="str">
        <f t="shared" si="38"/>
        <v>above 15%</v>
      </c>
      <c r="AC227" s="6" t="str">
        <f t="shared" si="38"/>
        <v>above 15%</v>
      </c>
      <c r="AD227" s="6"/>
      <c r="AE227" s="6"/>
      <c r="AF227" s="6"/>
    </row>
    <row r="228" spans="1:32">
      <c r="A228" s="1">
        <v>35800</v>
      </c>
      <c r="B228" s="11">
        <v>3739.21</v>
      </c>
      <c r="C228" s="13">
        <f t="shared" si="35"/>
        <v>1189.3511931285095</v>
      </c>
      <c r="D228" s="13">
        <f t="shared" si="39"/>
        <v>2538.5654110975393</v>
      </c>
      <c r="E228" s="13">
        <f t="shared" si="27"/>
        <v>3861.9901630252148</v>
      </c>
      <c r="F228" s="13">
        <f t="shared" si="33"/>
        <v>6769.404590416415</v>
      </c>
      <c r="G228" s="13">
        <f t="shared" si="31"/>
        <v>31197.679001326902</v>
      </c>
      <c r="H228" s="13">
        <f t="shared" si="29"/>
        <v>97035.885671386961</v>
      </c>
      <c r="M228" s="14">
        <f t="shared" si="36"/>
        <v>-1.6465334669492238E-2</v>
      </c>
      <c r="N228" s="14">
        <f t="shared" si="40"/>
        <v>5.3548378628122478E-2</v>
      </c>
      <c r="O228" s="14">
        <f t="shared" si="28"/>
        <v>4.5157826989817018E-2</v>
      </c>
      <c r="P228" s="14">
        <f t="shared" si="34"/>
        <v>4.667218767642102E-2</v>
      </c>
      <c r="Q228" s="14">
        <f t="shared" si="32"/>
        <v>0.16814671204995371</v>
      </c>
      <c r="R228" s="14">
        <f t="shared" si="30"/>
        <v>0.1851947455265156</v>
      </c>
      <c r="X228" s="6" t="str">
        <f t="shared" si="37"/>
        <v>-5% to 0%</v>
      </c>
      <c r="Y228" s="6" t="str">
        <f t="shared" si="37"/>
        <v>5% to 10%</v>
      </c>
      <c r="Z228" s="6" t="str">
        <f t="shared" si="37"/>
        <v>0% to 5%</v>
      </c>
      <c r="AA228" s="6" t="str">
        <f t="shared" si="38"/>
        <v>0% to 5%</v>
      </c>
      <c r="AB228" s="6" t="str">
        <f t="shared" si="38"/>
        <v>above 15%</v>
      </c>
      <c r="AC228" s="6" t="str">
        <f t="shared" si="38"/>
        <v>above 15%</v>
      </c>
      <c r="AD228" s="6"/>
      <c r="AE228" s="6"/>
      <c r="AF228" s="6"/>
    </row>
    <row r="229" spans="1:32">
      <c r="A229" s="1">
        <v>35831</v>
      </c>
      <c r="B229" s="11">
        <v>3357.48</v>
      </c>
      <c r="C229" s="13">
        <f t="shared" si="35"/>
        <v>1054.4896795322161</v>
      </c>
      <c r="D229" s="13">
        <f t="shared" si="39"/>
        <v>2259.0759941010197</v>
      </c>
      <c r="E229" s="13">
        <f t="shared" si="27"/>
        <v>3469.7949062959233</v>
      </c>
      <c r="F229" s="13">
        <f t="shared" si="33"/>
        <v>6033.9004089652981</v>
      </c>
      <c r="G229" s="13">
        <f t="shared" si="31"/>
        <v>27345.814161672486</v>
      </c>
      <c r="H229" s="13">
        <f t="shared" si="29"/>
        <v>85791.573390547928</v>
      </c>
      <c r="M229" s="14">
        <f t="shared" si="36"/>
        <v>-0.24070965469236261</v>
      </c>
      <c r="N229" s="14">
        <f t="shared" si="40"/>
        <v>-5.8498488516706595E-2</v>
      </c>
      <c r="O229" s="14">
        <f t="shared" si="28"/>
        <v>-2.4011505155574715E-2</v>
      </c>
      <c r="P229" s="14">
        <f t="shared" si="34"/>
        <v>2.2149159279061816E-3</v>
      </c>
      <c r="Q229" s="14">
        <f t="shared" si="32"/>
        <v>0.14693888630307053</v>
      </c>
      <c r="R229" s="14">
        <f t="shared" si="30"/>
        <v>0.17333353882145316</v>
      </c>
      <c r="X229" s="6" t="str">
        <f t="shared" si="37"/>
        <v>below -15%</v>
      </c>
      <c r="Y229" s="6" t="str">
        <f t="shared" si="37"/>
        <v>-10% to -5%</v>
      </c>
      <c r="Z229" s="6" t="str">
        <f t="shared" si="37"/>
        <v>-5% to 0%</v>
      </c>
      <c r="AA229" s="6" t="str">
        <f t="shared" si="38"/>
        <v>0% to 5%</v>
      </c>
      <c r="AB229" s="6" t="str">
        <f t="shared" si="38"/>
        <v>10% to 15%</v>
      </c>
      <c r="AC229" s="6" t="str">
        <f t="shared" si="38"/>
        <v>above 15%</v>
      </c>
      <c r="AD229" s="6"/>
      <c r="AE229" s="6"/>
      <c r="AF229" s="6"/>
    </row>
    <row r="230" spans="1:32">
      <c r="A230" s="1">
        <v>35859</v>
      </c>
      <c r="B230" s="11">
        <v>3714.62</v>
      </c>
      <c r="C230" s="13">
        <f t="shared" si="35"/>
        <v>1166.5662471973253</v>
      </c>
      <c r="D230" s="13">
        <f t="shared" si="39"/>
        <v>2495.1286886552084</v>
      </c>
      <c r="E230" s="13">
        <f t="shared" si="27"/>
        <v>3846.054757374266</v>
      </c>
      <c r="F230" s="13">
        <f t="shared" si="33"/>
        <v>6646.1391817289186</v>
      </c>
      <c r="G230" s="13">
        <f t="shared" si="31"/>
        <v>29518.145353789303</v>
      </c>
      <c r="H230" s="13">
        <f t="shared" si="29"/>
        <v>93340.594344121608</v>
      </c>
      <c r="M230" s="14">
        <f t="shared" si="36"/>
        <v>-5.2262098961656858E-2</v>
      </c>
      <c r="N230" s="14">
        <f t="shared" si="40"/>
        <v>3.7154309827432196E-2</v>
      </c>
      <c r="O230" s="14">
        <f t="shared" si="28"/>
        <v>4.2522079331788518E-2</v>
      </c>
      <c r="P230" s="14">
        <f t="shared" si="34"/>
        <v>3.966316747502914E-2</v>
      </c>
      <c r="Q230" s="14">
        <f t="shared" si="32"/>
        <v>0.15929980607265856</v>
      </c>
      <c r="R230" s="14">
        <f t="shared" si="30"/>
        <v>0.18147347644191628</v>
      </c>
      <c r="X230" s="6" t="str">
        <f t="shared" si="37"/>
        <v>-10% to -5%</v>
      </c>
      <c r="Y230" s="6" t="str">
        <f t="shared" si="37"/>
        <v>0% to 5%</v>
      </c>
      <c r="Z230" s="6" t="str">
        <f t="shared" si="37"/>
        <v>0% to 5%</v>
      </c>
      <c r="AA230" s="6" t="str">
        <f t="shared" si="38"/>
        <v>0% to 5%</v>
      </c>
      <c r="AB230" s="6" t="str">
        <f t="shared" si="38"/>
        <v>above 15%</v>
      </c>
      <c r="AC230" s="6" t="str">
        <f t="shared" si="38"/>
        <v>above 15%</v>
      </c>
      <c r="AD230" s="6"/>
      <c r="AE230" s="6"/>
      <c r="AF230" s="6"/>
    </row>
    <row r="231" spans="1:32">
      <c r="A231" s="1">
        <v>35891</v>
      </c>
      <c r="B231" s="11">
        <v>4170.22</v>
      </c>
      <c r="C231" s="13">
        <f t="shared" si="35"/>
        <v>1316.0946718100481</v>
      </c>
      <c r="D231" s="13">
        <f t="shared" si="39"/>
        <v>2791.6518277710184</v>
      </c>
      <c r="E231" s="13">
        <f t="shared" ref="E231:E294" si="41">((sipamt/$B195)+(sipamt/$B196)+(sipamt/$B197)+(sipamt/$B198)+(sipamt/$B199)+(sipamt/$B200)+(sipamt/$B201)+(sipamt/$B202)+(sipamt/$B203)+(sipamt/$B204)+(sipamt/$B205)+(sipamt/$B206)+(sipamt/$B207)+(sipamt/$B208)+(sipamt/$B209)+(sipamt/$B210)+(sipamt/$B211)+(sipamt/$B212)+(sipamt/$B213)+(sipamt/$B214)+(sipamt/$B215)+(sipamt/$B216)+(sipamt/$B217)+(sipamt/$B218)+(sipamt/$B219)+(sipamt/$B220)+(sipamt/$B221)+(sipamt/$B222)+(sipamt/$B223)+(sipamt/$B224)+(sipamt/$B225)+(sipamt/$B226)+(sipamt/$B227)+(sipamt/$B228)+(sipamt/$B229)+(sipamt/$B230))*$B231</f>
        <v>4312.2628067789328</v>
      </c>
      <c r="F231" s="13">
        <f t="shared" si="33"/>
        <v>7404.8405596031398</v>
      </c>
      <c r="G231" s="13">
        <f t="shared" si="31"/>
        <v>32211.259440992726</v>
      </c>
      <c r="H231" s="13">
        <f t="shared" si="29"/>
        <v>102992.99909042445</v>
      </c>
      <c r="M231" s="14">
        <f t="shared" si="36"/>
        <v>0.16950943893538042</v>
      </c>
      <c r="N231" s="14">
        <f t="shared" si="40"/>
        <v>0.14274636840004351</v>
      </c>
      <c r="O231" s="14">
        <f t="shared" ref="O231:O294" si="42">RATE(O$2*12,-sipamt,,E231,1)*12</f>
        <v>0.11448981379430362</v>
      </c>
      <c r="P231" s="14">
        <f t="shared" si="34"/>
        <v>8.0410445234143077E-2</v>
      </c>
      <c r="Q231" s="14">
        <f t="shared" si="32"/>
        <v>0.17322090292572298</v>
      </c>
      <c r="R231" s="14">
        <f t="shared" si="30"/>
        <v>0.19087445358760272</v>
      </c>
      <c r="X231" s="6" t="str">
        <f t="shared" si="37"/>
        <v>above 15%</v>
      </c>
      <c r="Y231" s="6" t="str">
        <f t="shared" si="37"/>
        <v>10% to 15%</v>
      </c>
      <c r="Z231" s="6" t="str">
        <f t="shared" si="37"/>
        <v>10% to 15%</v>
      </c>
      <c r="AA231" s="6" t="str">
        <f t="shared" si="38"/>
        <v>5% to 10%</v>
      </c>
      <c r="AB231" s="6" t="str">
        <f t="shared" si="38"/>
        <v>above 15%</v>
      </c>
      <c r="AC231" s="6" t="str">
        <f t="shared" si="38"/>
        <v>above 15%</v>
      </c>
      <c r="AD231" s="6"/>
      <c r="AE231" s="6"/>
      <c r="AF231" s="6"/>
    </row>
    <row r="232" spans="1:32">
      <c r="A232" s="1">
        <v>35920</v>
      </c>
      <c r="B232" s="11">
        <v>4147.29</v>
      </c>
      <c r="C232" s="13">
        <f t="shared" si="35"/>
        <v>1290.5039201274524</v>
      </c>
      <c r="D232" s="13">
        <f t="shared" si="39"/>
        <v>2755.326421705955</v>
      </c>
      <c r="E232" s="13">
        <f t="shared" si="41"/>
        <v>4267.4390731203594</v>
      </c>
      <c r="F232" s="13">
        <f t="shared" si="33"/>
        <v>7291.3940835958865</v>
      </c>
      <c r="G232" s="13">
        <f t="shared" si="31"/>
        <v>31112.498032729192</v>
      </c>
      <c r="H232" s="13">
        <f t="shared" si="29"/>
        <v>100577.04345475759</v>
      </c>
      <c r="M232" s="14">
        <f t="shared" si="36"/>
        <v>0.13362586251335298</v>
      </c>
      <c r="N232" s="14">
        <f t="shared" si="40"/>
        <v>0.13055792654753276</v>
      </c>
      <c r="O232" s="14">
        <f t="shared" si="42"/>
        <v>0.10799812066237574</v>
      </c>
      <c r="P232" s="14">
        <f t="shared" si="34"/>
        <v>7.466004949479782E-2</v>
      </c>
      <c r="Q232" s="14">
        <f t="shared" si="32"/>
        <v>0.16771154925023982</v>
      </c>
      <c r="R232" s="14">
        <f t="shared" si="30"/>
        <v>0.18861602333388322</v>
      </c>
      <c r="X232" s="6" t="str">
        <f t="shared" si="37"/>
        <v>10% to 15%</v>
      </c>
      <c r="Y232" s="6" t="str">
        <f t="shared" si="37"/>
        <v>10% to 15%</v>
      </c>
      <c r="Z232" s="6" t="str">
        <f t="shared" si="37"/>
        <v>10% to 15%</v>
      </c>
      <c r="AA232" s="6" t="str">
        <f t="shared" si="38"/>
        <v>5% to 10%</v>
      </c>
      <c r="AB232" s="6" t="str">
        <f t="shared" si="38"/>
        <v>above 15%</v>
      </c>
      <c r="AC232" s="6" t="str">
        <f t="shared" si="38"/>
        <v>above 15%</v>
      </c>
      <c r="AD232" s="6"/>
      <c r="AE232" s="6"/>
      <c r="AF232" s="6"/>
    </row>
    <row r="233" spans="1:32">
      <c r="A233" s="1">
        <v>35951</v>
      </c>
      <c r="B233" s="11">
        <v>3417.89</v>
      </c>
      <c r="C233" s="13">
        <f t="shared" si="35"/>
        <v>1054.9713522406885</v>
      </c>
      <c r="D233" s="13">
        <f t="shared" si="39"/>
        <v>2261.0938715113089</v>
      </c>
      <c r="E233" s="13">
        <f t="shared" si="41"/>
        <v>3492.6385564004186</v>
      </c>
      <c r="F233" s="13">
        <f t="shared" si="33"/>
        <v>5933.8400317276755</v>
      </c>
      <c r="G233" s="13">
        <f t="shared" si="31"/>
        <v>24998.506435304946</v>
      </c>
      <c r="H233" s="13">
        <f t="shared" si="29"/>
        <v>81416.499957915439</v>
      </c>
      <c r="M233" s="14">
        <f t="shared" si="36"/>
        <v>-0.23985165260941879</v>
      </c>
      <c r="N233" s="14">
        <f t="shared" si="40"/>
        <v>-5.7629360276852705E-2</v>
      </c>
      <c r="O233" s="14">
        <f t="shared" si="42"/>
        <v>-1.9717149109537088E-2</v>
      </c>
      <c r="P233" s="14">
        <f t="shared" si="34"/>
        <v>-4.3694843617593715E-3</v>
      </c>
      <c r="Q233" s="14">
        <f t="shared" si="32"/>
        <v>0.13220574867771026</v>
      </c>
      <c r="R233" s="14">
        <f t="shared" si="30"/>
        <v>0.1682405864482977</v>
      </c>
      <c r="X233" s="6" t="str">
        <f t="shared" si="37"/>
        <v>below -15%</v>
      </c>
      <c r="Y233" s="6" t="str">
        <f t="shared" si="37"/>
        <v>-10% to -5%</v>
      </c>
      <c r="Z233" s="6" t="str">
        <f t="shared" si="37"/>
        <v>-5% to 0%</v>
      </c>
      <c r="AA233" s="6" t="str">
        <f t="shared" si="38"/>
        <v>-5% to 0%</v>
      </c>
      <c r="AB233" s="6" t="str">
        <f t="shared" si="38"/>
        <v>10% to 15%</v>
      </c>
      <c r="AC233" s="6" t="str">
        <f t="shared" si="38"/>
        <v>above 15%</v>
      </c>
      <c r="AD233" s="6"/>
      <c r="AE233" s="6"/>
      <c r="AF233" s="6"/>
    </row>
    <row r="234" spans="1:32">
      <c r="A234" s="1">
        <v>35982</v>
      </c>
      <c r="B234" s="11">
        <v>3178.31</v>
      </c>
      <c r="C234" s="13">
        <f t="shared" si="35"/>
        <v>991.96736925575681</v>
      </c>
      <c r="D234" s="13">
        <f t="shared" si="39"/>
        <v>2112.2374404313937</v>
      </c>
      <c r="E234" s="13">
        <f t="shared" si="41"/>
        <v>3246.428918605317</v>
      </c>
      <c r="F234" s="13">
        <f t="shared" si="33"/>
        <v>5478.7851466709844</v>
      </c>
      <c r="G234" s="13">
        <f t="shared" si="31"/>
        <v>22833.611478405557</v>
      </c>
      <c r="H234" s="13">
        <f t="shared" si="29"/>
        <v>74478.454178646862</v>
      </c>
      <c r="M234" s="14">
        <f t="shared" si="36"/>
        <v>-0.35606270060744361</v>
      </c>
      <c r="N234" s="14">
        <f t="shared" si="40"/>
        <v>-0.12446096310994206</v>
      </c>
      <c r="O234" s="14">
        <f t="shared" si="42"/>
        <v>-6.7992451046254537E-2</v>
      </c>
      <c r="P234" s="14">
        <f t="shared" si="34"/>
        <v>-3.6239256179887401E-2</v>
      </c>
      <c r="Q234" s="14">
        <f t="shared" si="32"/>
        <v>0.11707608765284103</v>
      </c>
      <c r="R234" s="14">
        <f t="shared" si="30"/>
        <v>0.15949843142060813</v>
      </c>
      <c r="X234" s="6" t="str">
        <f t="shared" si="37"/>
        <v>below -15%</v>
      </c>
      <c r="Y234" s="6" t="str">
        <f t="shared" si="37"/>
        <v>-15% to -10%</v>
      </c>
      <c r="Z234" s="6" t="str">
        <f t="shared" si="37"/>
        <v>-10% to -5%</v>
      </c>
      <c r="AA234" s="6" t="str">
        <f t="shared" si="38"/>
        <v>-5% to 0%</v>
      </c>
      <c r="AB234" s="6" t="str">
        <f t="shared" si="38"/>
        <v>10% to 15%</v>
      </c>
      <c r="AC234" s="6" t="str">
        <f t="shared" si="38"/>
        <v>above 15%</v>
      </c>
      <c r="AD234" s="6"/>
      <c r="AE234" s="6"/>
      <c r="AF234" s="6"/>
    </row>
    <row r="235" spans="1:32">
      <c r="A235" s="1">
        <v>36012</v>
      </c>
      <c r="B235" s="11">
        <v>3133.42</v>
      </c>
      <c r="C235" s="13">
        <f t="shared" si="35"/>
        <v>1003.5291625189735</v>
      </c>
      <c r="D235" s="13">
        <f t="shared" si="39"/>
        <v>2096.465229496248</v>
      </c>
      <c r="E235" s="13">
        <f t="shared" si="41"/>
        <v>3200.1453248798666</v>
      </c>
      <c r="F235" s="13">
        <f t="shared" si="33"/>
        <v>5361.0855153575803</v>
      </c>
      <c r="G235" s="13">
        <f t="shared" si="31"/>
        <v>22046.135651906025</v>
      </c>
      <c r="H235" s="13">
        <f t="shared" si="29"/>
        <v>72202.833139944632</v>
      </c>
      <c r="M235" s="14">
        <f t="shared" si="36"/>
        <v>-0.33411285356732789</v>
      </c>
      <c r="N235" s="14">
        <f t="shared" si="40"/>
        <v>-0.13188464130624916</v>
      </c>
      <c r="O235" s="14">
        <f t="shared" si="42"/>
        <v>-7.7590531345135536E-2</v>
      </c>
      <c r="P235" s="14">
        <f t="shared" si="34"/>
        <v>-4.5048363892460627E-2</v>
      </c>
      <c r="Q235" s="14">
        <f t="shared" si="32"/>
        <v>0.111139671315754</v>
      </c>
      <c r="R235" s="14">
        <f t="shared" si="30"/>
        <v>0.15642934812807494</v>
      </c>
      <c r="X235" s="6" t="str">
        <f t="shared" si="37"/>
        <v>below -15%</v>
      </c>
      <c r="Y235" s="6" t="str">
        <f t="shared" si="37"/>
        <v>-15% to -10%</v>
      </c>
      <c r="Z235" s="6" t="str">
        <f t="shared" si="37"/>
        <v>-10% to -5%</v>
      </c>
      <c r="AA235" s="6" t="str">
        <f t="shared" si="38"/>
        <v>-5% to 0%</v>
      </c>
      <c r="AB235" s="6" t="str">
        <f t="shared" si="38"/>
        <v>10% to 15%</v>
      </c>
      <c r="AC235" s="6" t="str">
        <f t="shared" si="38"/>
        <v>above 15%</v>
      </c>
      <c r="AD235" s="6"/>
      <c r="AE235" s="6"/>
      <c r="AF235" s="6"/>
    </row>
    <row r="236" spans="1:32">
      <c r="A236" s="1">
        <v>36045</v>
      </c>
      <c r="B236" s="11">
        <v>3051.93</v>
      </c>
      <c r="C236" s="13">
        <f t="shared" si="35"/>
        <v>1007.725394158723</v>
      </c>
      <c r="D236" s="13">
        <f t="shared" si="39"/>
        <v>2051.7107053809445</v>
      </c>
      <c r="E236" s="13">
        <f t="shared" si="41"/>
        <v>3124.3980130308523</v>
      </c>
      <c r="F236" s="13">
        <f t="shared" si="33"/>
        <v>5190.9455487462355</v>
      </c>
      <c r="G236" s="13">
        <f t="shared" si="31"/>
        <v>21065.71922112109</v>
      </c>
      <c r="H236" s="13">
        <f t="shared" si="29"/>
        <v>69120.344041664895</v>
      </c>
      <c r="M236" s="14">
        <f t="shared" si="36"/>
        <v>-0.3262182121515943</v>
      </c>
      <c r="N236" s="14">
        <f t="shared" si="40"/>
        <v>-0.15333582523312078</v>
      </c>
      <c r="O236" s="14">
        <f t="shared" si="42"/>
        <v>-9.3689642246211444E-2</v>
      </c>
      <c r="P236" s="14">
        <f t="shared" si="34"/>
        <v>-5.8241441048349767E-2</v>
      </c>
      <c r="Q236" s="14">
        <f t="shared" si="32"/>
        <v>0.10338023261327339</v>
      </c>
      <c r="R236" s="14">
        <f t="shared" si="30"/>
        <v>0.15209283277168861</v>
      </c>
      <c r="X236" s="6" t="str">
        <f t="shared" si="37"/>
        <v>below -15%</v>
      </c>
      <c r="Y236" s="6" t="str">
        <f t="shared" si="37"/>
        <v>below -15%</v>
      </c>
      <c r="Z236" s="6" t="str">
        <f t="shared" si="37"/>
        <v>-10% to -5%</v>
      </c>
      <c r="AA236" s="6" t="str">
        <f t="shared" si="38"/>
        <v>-10% to -5%</v>
      </c>
      <c r="AB236" s="6" t="str">
        <f t="shared" si="38"/>
        <v>10% to 15%</v>
      </c>
      <c r="AC236" s="6" t="str">
        <f t="shared" si="38"/>
        <v>above 15%</v>
      </c>
      <c r="AD236" s="6"/>
      <c r="AE236" s="6"/>
      <c r="AF236" s="6"/>
    </row>
    <row r="237" spans="1:32">
      <c r="A237" s="1">
        <v>36073</v>
      </c>
      <c r="B237" s="11">
        <v>2878.07</v>
      </c>
      <c r="C237" s="13">
        <f t="shared" si="35"/>
        <v>973.24683755787737</v>
      </c>
      <c r="D237" s="13">
        <f t="shared" si="39"/>
        <v>1947.0922981194417</v>
      </c>
      <c r="E237" s="13">
        <f t="shared" si="41"/>
        <v>2953.9245349523571</v>
      </c>
      <c r="F237" s="13">
        <f t="shared" si="33"/>
        <v>4879.7353236697627</v>
      </c>
      <c r="G237" s="13">
        <f t="shared" si="31"/>
        <v>19495.993961742988</v>
      </c>
      <c r="H237" s="13">
        <f t="shared" si="29"/>
        <v>64038.160744599627</v>
      </c>
      <c r="M237" s="14">
        <f t="shared" si="36"/>
        <v>-0.39223539044323452</v>
      </c>
      <c r="N237" s="14">
        <f t="shared" si="40"/>
        <v>-0.20585680909829243</v>
      </c>
      <c r="O237" s="14">
        <f t="shared" si="42"/>
        <v>-0.13183852689703768</v>
      </c>
      <c r="P237" s="14">
        <f t="shared" si="34"/>
        <v>-8.3918826100023727E-2</v>
      </c>
      <c r="Q237" s="14">
        <f t="shared" si="32"/>
        <v>8.9994907844988856E-2</v>
      </c>
      <c r="R237" s="14">
        <f t="shared" si="30"/>
        <v>0.14444012977556364</v>
      </c>
      <c r="X237" s="6" t="str">
        <f t="shared" si="37"/>
        <v>below -15%</v>
      </c>
      <c r="Y237" s="6" t="str">
        <f t="shared" si="37"/>
        <v>below -15%</v>
      </c>
      <c r="Z237" s="6" t="str">
        <f t="shared" si="37"/>
        <v>-15% to -10%</v>
      </c>
      <c r="AA237" s="6" t="str">
        <f t="shared" si="38"/>
        <v>-10% to -5%</v>
      </c>
      <c r="AB237" s="6" t="str">
        <f t="shared" si="38"/>
        <v>5% to 10%</v>
      </c>
      <c r="AC237" s="6" t="str">
        <f t="shared" si="38"/>
        <v>10% to 15%</v>
      </c>
      <c r="AD237" s="6"/>
      <c r="AE237" s="6"/>
      <c r="AF237" s="6"/>
    </row>
    <row r="238" spans="1:32">
      <c r="A238" s="1">
        <v>36104</v>
      </c>
      <c r="B238" s="11">
        <v>2842.51</v>
      </c>
      <c r="C238" s="13">
        <f t="shared" si="35"/>
        <v>986.29539669809606</v>
      </c>
      <c r="D238" s="13">
        <f t="shared" si="39"/>
        <v>1927.1393541670752</v>
      </c>
      <c r="E238" s="13">
        <f t="shared" si="41"/>
        <v>2936.4089519904842</v>
      </c>
      <c r="F238" s="13">
        <f t="shared" si="33"/>
        <v>4810.4622643169732</v>
      </c>
      <c r="G238" s="13">
        <f t="shared" si="31"/>
        <v>18940.100633817405</v>
      </c>
      <c r="H238" s="13">
        <f t="shared" si="29"/>
        <v>62146.88666720633</v>
      </c>
      <c r="M238" s="14">
        <f t="shared" si="36"/>
        <v>-0.36693874237839769</v>
      </c>
      <c r="N238" s="14">
        <f t="shared" si="40"/>
        <v>-0.21627805496404906</v>
      </c>
      <c r="O238" s="14">
        <f t="shared" si="42"/>
        <v>-0.13591952270430055</v>
      </c>
      <c r="P238" s="14">
        <f t="shared" si="34"/>
        <v>-8.9931960199856692E-2</v>
      </c>
      <c r="Q238" s="14">
        <f t="shared" si="32"/>
        <v>8.4935102804355511E-2</v>
      </c>
      <c r="R238" s="14">
        <f t="shared" si="30"/>
        <v>0.14141369922814598</v>
      </c>
      <c r="X238" s="6" t="str">
        <f t="shared" si="37"/>
        <v>below -15%</v>
      </c>
      <c r="Y238" s="6" t="str">
        <f t="shared" si="37"/>
        <v>below -15%</v>
      </c>
      <c r="Z238" s="6" t="str">
        <f t="shared" si="37"/>
        <v>-15% to -10%</v>
      </c>
      <c r="AA238" s="6" t="str">
        <f t="shared" si="38"/>
        <v>-10% to -5%</v>
      </c>
      <c r="AB238" s="6" t="str">
        <f t="shared" si="38"/>
        <v>5% to 10%</v>
      </c>
      <c r="AC238" s="6" t="str">
        <f t="shared" si="38"/>
        <v>10% to 15%</v>
      </c>
      <c r="AD238" s="6"/>
      <c r="AE238" s="6"/>
      <c r="AF238" s="6"/>
    </row>
    <row r="239" spans="1:32">
      <c r="A239" s="1">
        <v>36136</v>
      </c>
      <c r="B239" s="11">
        <v>2921.8</v>
      </c>
      <c r="C239" s="13">
        <f t="shared" si="35"/>
        <v>1039.2644050634917</v>
      </c>
      <c r="D239" s="13">
        <f t="shared" si="39"/>
        <v>1988.28998756794</v>
      </c>
      <c r="E239" s="13">
        <f t="shared" si="41"/>
        <v>3035.8215230810179</v>
      </c>
      <c r="F239" s="13">
        <f t="shared" si="33"/>
        <v>4937.7889285397778</v>
      </c>
      <c r="G239" s="13">
        <f t="shared" si="31"/>
        <v>19159.127958879079</v>
      </c>
      <c r="H239" s="13">
        <f t="shared" si="29"/>
        <v>62758.099049965967</v>
      </c>
      <c r="M239" s="14">
        <f t="shared" si="36"/>
        <v>-0.26806387776336055</v>
      </c>
      <c r="N239" s="14">
        <f t="shared" si="40"/>
        <v>-0.18475997620016199</v>
      </c>
      <c r="O239" s="14">
        <f t="shared" si="42"/>
        <v>-0.11316557725191256</v>
      </c>
      <c r="P239" s="14">
        <f t="shared" si="34"/>
        <v>-7.8966583458665043E-2</v>
      </c>
      <c r="Q239" s="14">
        <f t="shared" si="32"/>
        <v>8.6950215021029592E-2</v>
      </c>
      <c r="R239" s="14">
        <f t="shared" si="30"/>
        <v>0.14240314639021154</v>
      </c>
      <c r="X239" s="6" t="str">
        <f t="shared" si="37"/>
        <v>below -15%</v>
      </c>
      <c r="Y239" s="6" t="str">
        <f t="shared" si="37"/>
        <v>below -15%</v>
      </c>
      <c r="Z239" s="6" t="str">
        <f t="shared" si="37"/>
        <v>-15% to -10%</v>
      </c>
      <c r="AA239" s="6" t="str">
        <f t="shared" si="38"/>
        <v>-10% to -5%</v>
      </c>
      <c r="AB239" s="6" t="str">
        <f t="shared" si="38"/>
        <v>5% to 10%</v>
      </c>
      <c r="AC239" s="6" t="str">
        <f t="shared" si="38"/>
        <v>10% to 15%</v>
      </c>
      <c r="AD239" s="6"/>
      <c r="AE239" s="6"/>
      <c r="AF239" s="6"/>
    </row>
    <row r="240" spans="1:32">
      <c r="A240" s="1">
        <v>36165</v>
      </c>
      <c r="B240" s="11">
        <v>3149.06</v>
      </c>
      <c r="C240" s="13">
        <f t="shared" si="35"/>
        <v>1137.1022489218844</v>
      </c>
      <c r="D240" s="13">
        <f t="shared" si="39"/>
        <v>2138.7411695049127</v>
      </c>
      <c r="E240" s="13">
        <f t="shared" si="41"/>
        <v>3275.0123404842248</v>
      </c>
      <c r="F240" s="13">
        <f t="shared" si="33"/>
        <v>5329.6557761574704</v>
      </c>
      <c r="G240" s="13">
        <f t="shared" si="31"/>
        <v>20306.525624532504</v>
      </c>
      <c r="H240" s="13">
        <f t="shared" si="29"/>
        <v>66442.592646318153</v>
      </c>
      <c r="M240" s="14">
        <f t="shared" si="36"/>
        <v>-9.9743433514568935E-2</v>
      </c>
      <c r="N240" s="14">
        <f t="shared" si="40"/>
        <v>-0.11214066455104726</v>
      </c>
      <c r="O240" s="14">
        <f t="shared" si="42"/>
        <v>-6.2152075482567667E-2</v>
      </c>
      <c r="P240" s="14">
        <f t="shared" si="34"/>
        <v>-4.7443688748636664E-2</v>
      </c>
      <c r="Q240" s="14">
        <f t="shared" si="32"/>
        <v>9.7064118761439278E-2</v>
      </c>
      <c r="R240" s="14">
        <f t="shared" si="30"/>
        <v>0.14814369753000173</v>
      </c>
      <c r="X240" s="6" t="str">
        <f t="shared" si="37"/>
        <v>-10% to -5%</v>
      </c>
      <c r="Y240" s="6" t="str">
        <f t="shared" si="37"/>
        <v>-15% to -10%</v>
      </c>
      <c r="Z240" s="6" t="str">
        <f t="shared" si="37"/>
        <v>-10% to -5%</v>
      </c>
      <c r="AA240" s="6" t="str">
        <f t="shared" si="38"/>
        <v>-5% to 0%</v>
      </c>
      <c r="AB240" s="6" t="str">
        <f t="shared" si="38"/>
        <v>5% to 10%</v>
      </c>
      <c r="AC240" s="6" t="str">
        <f t="shared" si="38"/>
        <v>10% to 15%</v>
      </c>
      <c r="AD240" s="6"/>
      <c r="AE240" s="6"/>
      <c r="AF240" s="6"/>
    </row>
    <row r="241" spans="1:32">
      <c r="A241" s="1">
        <v>36196</v>
      </c>
      <c r="B241" s="11">
        <v>3215.35</v>
      </c>
      <c r="C241" s="13">
        <f t="shared" si="35"/>
        <v>1177.154060889751</v>
      </c>
      <c r="D241" s="13">
        <f t="shared" si="39"/>
        <v>2187.00472004004</v>
      </c>
      <c r="E241" s="13">
        <f t="shared" si="41"/>
        <v>3340.5980717647863</v>
      </c>
      <c r="F241" s="13">
        <f t="shared" si="33"/>
        <v>5450.8655100265323</v>
      </c>
      <c r="G241" s="13">
        <f t="shared" si="31"/>
        <v>20324.237962280138</v>
      </c>
      <c r="H241" s="13">
        <f t="shared" si="29"/>
        <v>66686.580965740199</v>
      </c>
      <c r="M241" s="14">
        <f t="shared" si="36"/>
        <v>-3.5530496765441427E-2</v>
      </c>
      <c r="N241" s="14">
        <f t="shared" si="40"/>
        <v>-9.018638432721203E-2</v>
      </c>
      <c r="O241" s="14">
        <f t="shared" si="42"/>
        <v>-4.8993962326902271E-2</v>
      </c>
      <c r="P241" s="14">
        <f t="shared" si="34"/>
        <v>-3.8306299450559786E-2</v>
      </c>
      <c r="Q241" s="14">
        <f t="shared" si="32"/>
        <v>9.7214734746118608E-2</v>
      </c>
      <c r="R241" s="14">
        <f t="shared" si="30"/>
        <v>0.1485109608564818</v>
      </c>
      <c r="X241" s="6" t="str">
        <f t="shared" si="37"/>
        <v>-5% to 0%</v>
      </c>
      <c r="Y241" s="6" t="str">
        <f t="shared" si="37"/>
        <v>-10% to -5%</v>
      </c>
      <c r="Z241" s="6" t="str">
        <f t="shared" si="37"/>
        <v>-5% to 0%</v>
      </c>
      <c r="AA241" s="6" t="str">
        <f t="shared" si="38"/>
        <v>-5% to 0%</v>
      </c>
      <c r="AB241" s="6" t="str">
        <f t="shared" si="38"/>
        <v>5% to 10%</v>
      </c>
      <c r="AC241" s="6" t="str">
        <f t="shared" si="38"/>
        <v>10% to 15%</v>
      </c>
      <c r="AD241" s="6"/>
      <c r="AE241" s="6"/>
      <c r="AF241" s="6"/>
    </row>
    <row r="242" spans="1:32">
      <c r="A242" s="1">
        <v>36224</v>
      </c>
      <c r="B242" s="11">
        <v>3649.06</v>
      </c>
      <c r="C242" s="13">
        <f t="shared" si="35"/>
        <v>1340.7414819323508</v>
      </c>
      <c r="D242" s="13">
        <f t="shared" si="39"/>
        <v>2486.718790512467</v>
      </c>
      <c r="E242" s="13">
        <f t="shared" si="41"/>
        <v>3791.8331932309952</v>
      </c>
      <c r="F242" s="13">
        <f t="shared" si="33"/>
        <v>6211.5609220756915</v>
      </c>
      <c r="G242" s="13">
        <f t="shared" si="31"/>
        <v>22646.180509448655</v>
      </c>
      <c r="H242" s="13">
        <f t="shared" si="29"/>
        <v>74319.98326502525</v>
      </c>
      <c r="M242" s="14">
        <f t="shared" si="36"/>
        <v>0.20333964926125822</v>
      </c>
      <c r="N242" s="14">
        <f t="shared" si="40"/>
        <v>3.3939980271270397E-2</v>
      </c>
      <c r="O242" s="14">
        <f t="shared" si="42"/>
        <v>3.3450432403627411E-2</v>
      </c>
      <c r="P242" s="14">
        <f t="shared" si="34"/>
        <v>1.3566213913287238E-2</v>
      </c>
      <c r="Q242" s="14">
        <f t="shared" si="32"/>
        <v>0.11568574839542192</v>
      </c>
      <c r="R242" s="14">
        <f t="shared" si="30"/>
        <v>0.15928815761783849</v>
      </c>
      <c r="X242" s="6" t="str">
        <f t="shared" si="37"/>
        <v>above 15%</v>
      </c>
      <c r="Y242" s="6" t="str">
        <f t="shared" si="37"/>
        <v>0% to 5%</v>
      </c>
      <c r="Z242" s="6" t="str">
        <f t="shared" si="37"/>
        <v>0% to 5%</v>
      </c>
      <c r="AA242" s="6" t="str">
        <f t="shared" si="38"/>
        <v>0% to 5%</v>
      </c>
      <c r="AB242" s="6" t="str">
        <f t="shared" si="38"/>
        <v>10% to 15%</v>
      </c>
      <c r="AC242" s="6" t="str">
        <f t="shared" si="38"/>
        <v>above 15%</v>
      </c>
      <c r="AD242" s="6"/>
      <c r="AE242" s="6"/>
      <c r="AF242" s="6"/>
    </row>
    <row r="243" spans="1:32">
      <c r="A243" s="1">
        <v>36255</v>
      </c>
      <c r="B243" s="11">
        <v>3519.39</v>
      </c>
      <c r="C243" s="13">
        <f t="shared" si="35"/>
        <v>1294.8001948833532</v>
      </c>
      <c r="D243" s="13">
        <f t="shared" si="39"/>
        <v>2405.4970950520647</v>
      </c>
      <c r="E243" s="13">
        <f t="shared" si="41"/>
        <v>3650.7697902857635</v>
      </c>
      <c r="F243" s="13">
        <f t="shared" si="33"/>
        <v>5993.2929869522004</v>
      </c>
      <c r="G243" s="13">
        <f t="shared" si="31"/>
        <v>21413.938257798938</v>
      </c>
      <c r="H243" s="13">
        <f t="shared" si="29"/>
        <v>70352.847816461115</v>
      </c>
      <c r="I243" s="13">
        <f t="shared" ref="I243:I274" si="43">((sipamt/$B3)+(sipamt/$B4)+(sipamt/$B5)+(sipamt/$B6)+(sipamt/$B7)+(sipamt/$B8)+(sipamt/$B9)+(sipamt/$B10)+(sipamt/$B11)+(sipamt/$B12)+(sipamt/$B13)+(sipamt/$B14)+(sipamt/$B15)+(sipamt/$B16)+(sipamt/$B17)+(sipamt/$B18)+(sipamt/$B19)+(sipamt/$B20)+(sipamt/$B21)+(sipamt/$B22)+(sipamt/$B23)+(sipamt/$B24)+(sipamt/$B25)+(sipamt/$B26)+(sipamt/$B27)+(sipamt/$B28)+(sipamt/$B29)+(sipamt/$B30)+(sipamt/$B31)+(sipamt/$B32)+(sipamt/$B33)+(sipamt/$B34)+(sipamt/$B35)+(sipamt/$B36)+(sipamt/$B37)+(sipamt/$B38)+(sipamt/$B39)+(sipamt/$B40)+(sipamt/$B41)+(sipamt/$B42)+(sipamt/$B43)+(sipamt/$B44)+(sipamt/$B45)+(sipamt/$B46)+(sipamt/$B47)+(sipamt/$B48)+(sipamt/$B49)+(sipamt/$B50)+(sipamt/$B51)+(sipamt/$B52)+(sipamt/$B53)+(sipamt/$B54)+(sipamt/$B55)+(sipamt/$B56)+(sipamt/$B57)+(sipamt/$B58)+(sipamt/$B59)+(sipamt/$B60)+(sipamt/$B61)+(sipamt/$B62)+(sipamt/$B63)+(sipamt/$B64)+(sipamt/$B65)+(sipamt/$B66)+(sipamt/$B67)+(sipamt/$B68)+(sipamt/$B69)+(sipamt/$B70)+(sipamt/$B71)+(sipamt/$B72)+(sipamt/$B73)+(sipamt/$B74)+(sipamt/$B75)+(sipamt/$B76)+(sipamt/$B77)+(sipamt/$B78)+(sipamt/$B79)+(sipamt/$B80)+(sipamt/$B81)+(sipamt/$B82)+(sipamt/$B83)+(sipamt/$B84)+(sipamt/$B85)+(sipamt/$B86)+(sipamt/$B87)+(sipamt/$B88)+(sipamt/$B89)+(sipamt/$B90)+(sipamt/$B91)+(sipamt/$B92)+(sipamt/$B93)+(sipamt/$B94)+(sipamt/$B95)+(sipamt/$B96)+(sipamt/$B97)+(sipamt/$B98)+(sipamt/$B99)+(sipamt/$B100)+(sipamt/$B101)+(sipamt/$B102)+(sipamt/$B103)+(sipamt/$B104)+(sipamt/$B105)+(sipamt/$B106)+(sipamt/$B107)+(sipamt/$B108)+(sipamt/$B109)+(sipamt/$B110)+(sipamt/$B111)+(sipamt/$B112)+(sipamt/$B113)+(sipamt/$B114)+(sipamt/$B115)+(sipamt/$B116)+(sipamt/$B117)+(sipamt/$B118)+(sipamt/$B119)+(sipamt/$B120)+(sipamt/$B121)+(sipamt/$B122)+(sipamt/$B123)+(sipamt/$B124)+(sipamt/$B125)+(sipamt/$B126)+(sipamt/$B127)+(sipamt/$B128)+(sipamt/$B129)+(sipamt/$B130)+(sipamt/$B131)+(sipamt/$B132)+(sipamt/$B133)+(sipamt/$B134)+(sipamt/$B135)+(sipamt/$B136)+(sipamt/$B137)+(sipamt/$B138)+(sipamt/$B139)+(sipamt/$B140)+(sipamt/$B141)+(sipamt/$B142)+(sipamt/$B143)+(sipamt/$B144)+(sipamt/$B145)+(sipamt/$B146)+(sipamt/$B147)+(sipamt/$B148)+(sipamt/$B149)+(sipamt/$B150)+(sipamt/$B151)+(sipamt/$B152)+(sipamt/$B153)+(sipamt/$B154)+(sipamt/$B155)+(sipamt/$B156)+(sipamt/$B157)+(sipamt/$B158)+(sipamt/$B159)+(sipamt/$B160)+(sipamt/$B161)+(sipamt/$B162)+(sipamt/$B163)+(sipamt/$B164)+(sipamt/$B165)+(sipamt/$B166)+(sipamt/$B167)+(sipamt/$B168)+(sipamt/$B169)+(sipamt/$B170)+(sipamt/$B171)+(sipamt/$B172)+(sipamt/$B173)+(sipamt/$B174)+(sipamt/$B175)+(sipamt/$B176)+(sipamt/$B177)+(sipamt/$B178)+(sipamt/$B179)+(sipamt/$B180)+(sipamt/$B181)+(sipamt/$B182)+(sipamt/$B183)+(sipamt/$B184)+(sipamt/$B185)+(sipamt/$B186)+(sipamt/$B187)+(sipamt/$B188)+(sipamt/$B189)+(sipamt/$B190)+(sipamt/$B191)+(sipamt/$B192)+(sipamt/$B193)+(sipamt/$B194)+(sipamt/$B195)+(sipamt/$B196)+(sipamt/$B197)+(sipamt/$B198)+(sipamt/$B199)+(sipamt/$B200)+(sipamt/$B201)+(sipamt/$B202)+(sipamt/$B203)+(sipamt/$B204)+(sipamt/$B205)+(sipamt/$B206)+(sipamt/$B207)+(sipamt/$B208)+(sipamt/$B209)+(sipamt/$B210)+(sipamt/$B211)+(sipamt/$B212)+(sipamt/$B213)+(sipamt/$B214)+(sipamt/$B215)+(sipamt/$B216)+(sipamt/$B217)+(sipamt/$B218)+(sipamt/$B219)+(sipamt/$B220)+(sipamt/$B221)+(sipamt/$B222)+(sipamt/$B223)+(sipamt/$B224)+(sipamt/$B225)+(sipamt/$B226)+(sipamt/$B227)+(sipamt/$B228)+(sipamt/$B229)+(sipamt/$B230)+(sipamt/$B231)+(sipamt/$B232)+(sipamt/$B233)+(sipamt/$B234)+(sipamt/$B235)+(sipamt/$B236)+(sipamt/$B237)+(sipamt/$B238)+(sipamt/$B239)+(sipamt/$B240)+(sipamt/$B241)+(sipamt/$B242))*$B243</f>
        <v>193233.15942957901</v>
      </c>
      <c r="M243" s="14">
        <f t="shared" si="36"/>
        <v>0.13970546689470525</v>
      </c>
      <c r="N243" s="14">
        <f t="shared" si="40"/>
        <v>2.1957546189595926E-3</v>
      </c>
      <c r="O243" s="14">
        <f t="shared" si="42"/>
        <v>9.0672625265759994E-3</v>
      </c>
      <c r="P243" s="14">
        <f t="shared" si="34"/>
        <v>-4.4012142733481458E-4</v>
      </c>
      <c r="Q243" s="14">
        <f t="shared" si="32"/>
        <v>0.10618538722683507</v>
      </c>
      <c r="R243" s="14">
        <f t="shared" si="30"/>
        <v>0.15385254992402089</v>
      </c>
      <c r="S243" s="14">
        <f t="shared" ref="S243:S274" si="44">RATE(S$2*12,-sipamt,,I243,1)*12</f>
        <v>0.16685972375708141</v>
      </c>
      <c r="X243" s="6" t="str">
        <f t="shared" si="37"/>
        <v>10% to 15%</v>
      </c>
      <c r="Y243" s="6" t="str">
        <f t="shared" si="37"/>
        <v>0% to 5%</v>
      </c>
      <c r="Z243" s="6" t="str">
        <f t="shared" si="37"/>
        <v>0% to 5%</v>
      </c>
      <c r="AA243" s="6" t="str">
        <f t="shared" si="38"/>
        <v>-5% to 0%</v>
      </c>
      <c r="AB243" s="6" t="str">
        <f t="shared" si="38"/>
        <v>10% to 15%</v>
      </c>
      <c r="AC243" s="6" t="str">
        <f t="shared" si="38"/>
        <v>above 15%</v>
      </c>
      <c r="AD243" s="6" t="str">
        <f t="shared" si="38"/>
        <v>above 15%</v>
      </c>
      <c r="AE243" s="6"/>
      <c r="AF243" s="6"/>
    </row>
    <row r="244" spans="1:32">
      <c r="A244" s="1">
        <v>36285</v>
      </c>
      <c r="B244" s="11">
        <v>3557.07</v>
      </c>
      <c r="C244" s="13">
        <f t="shared" si="35"/>
        <v>1324.4365460701456</v>
      </c>
      <c r="D244" s="13">
        <f t="shared" si="39"/>
        <v>2431.2828913143312</v>
      </c>
      <c r="E244" s="13">
        <f t="shared" si="41"/>
        <v>3687.6397353473844</v>
      </c>
      <c r="F244" s="13">
        <f t="shared" si="33"/>
        <v>6065.2214612438793</v>
      </c>
      <c r="G244" s="13">
        <f t="shared" si="31"/>
        <v>21248.018233107872</v>
      </c>
      <c r="H244" s="13">
        <f t="shared" si="29"/>
        <v>69746.755033963069</v>
      </c>
      <c r="I244" s="13">
        <f t="shared" si="43"/>
        <v>192523.30946038399</v>
      </c>
      <c r="M244" s="14">
        <f t="shared" si="36"/>
        <v>0.18103813850042355</v>
      </c>
      <c r="N244" s="14">
        <f t="shared" si="40"/>
        <v>1.2414134234508219E-2</v>
      </c>
      <c r="O244" s="14">
        <f t="shared" si="42"/>
        <v>1.5553149054285349E-2</v>
      </c>
      <c r="P244" s="14">
        <f t="shared" si="34"/>
        <v>4.2471027242705038E-3</v>
      </c>
      <c r="Q244" s="14">
        <f t="shared" si="32"/>
        <v>0.10485573841400288</v>
      </c>
      <c r="R244" s="14">
        <f t="shared" si="30"/>
        <v>0.15299160347209595</v>
      </c>
      <c r="S244" s="14">
        <f t="shared" si="44"/>
        <v>0.16660689991839817</v>
      </c>
      <c r="X244" s="6" t="str">
        <f t="shared" si="37"/>
        <v>above 15%</v>
      </c>
      <c r="Y244" s="6" t="str">
        <f t="shared" si="37"/>
        <v>0% to 5%</v>
      </c>
      <c r="Z244" s="6" t="str">
        <f t="shared" si="37"/>
        <v>0% to 5%</v>
      </c>
      <c r="AA244" s="6" t="str">
        <f t="shared" si="38"/>
        <v>0% to 5%</v>
      </c>
      <c r="AB244" s="6" t="str">
        <f t="shared" si="38"/>
        <v>10% to 15%</v>
      </c>
      <c r="AC244" s="6" t="str">
        <f t="shared" si="38"/>
        <v>above 15%</v>
      </c>
      <c r="AD244" s="6" t="str">
        <f t="shared" si="38"/>
        <v>above 15%</v>
      </c>
      <c r="AE244" s="6"/>
      <c r="AF244" s="6"/>
    </row>
    <row r="245" spans="1:32">
      <c r="A245" s="1">
        <v>36318</v>
      </c>
      <c r="B245" s="11">
        <v>4035.32</v>
      </c>
      <c r="C245" s="13">
        <f t="shared" si="35"/>
        <v>1518.6526512800326</v>
      </c>
      <c r="D245" s="13">
        <f t="shared" si="39"/>
        <v>2764.2009272994173</v>
      </c>
      <c r="E245" s="13">
        <f t="shared" si="41"/>
        <v>4188.2053055746455</v>
      </c>
      <c r="F245" s="13">
        <f t="shared" si="33"/>
        <v>6882.7782019211609</v>
      </c>
      <c r="G245" s="13">
        <f t="shared" si="31"/>
        <v>23677.299794917231</v>
      </c>
      <c r="H245" s="13">
        <f t="shared" si="29"/>
        <v>77513.193586239693</v>
      </c>
      <c r="I245" s="13">
        <f t="shared" si="43"/>
        <v>215291.55355514213</v>
      </c>
      <c r="M245" s="14">
        <f t="shared" si="36"/>
        <v>0.42871909728099156</v>
      </c>
      <c r="N245" s="14">
        <f t="shared" si="40"/>
        <v>0.13355342151690935</v>
      </c>
      <c r="O245" s="14">
        <f t="shared" si="42"/>
        <v>9.6314754523548457E-2</v>
      </c>
      <c r="P245" s="14">
        <f t="shared" si="34"/>
        <v>5.2977469092131732E-2</v>
      </c>
      <c r="Q245" s="14">
        <f t="shared" si="32"/>
        <v>0.12316889597623398</v>
      </c>
      <c r="R245" s="14">
        <f t="shared" si="30"/>
        <v>0.1634305330474104</v>
      </c>
      <c r="S245" s="14">
        <f t="shared" si="44"/>
        <v>0.17424914596119273</v>
      </c>
      <c r="X245" s="6" t="str">
        <f t="shared" si="37"/>
        <v>above 15%</v>
      </c>
      <c r="Y245" s="6" t="str">
        <f t="shared" si="37"/>
        <v>10% to 15%</v>
      </c>
      <c r="Z245" s="6" t="str">
        <f t="shared" si="37"/>
        <v>5% to 10%</v>
      </c>
      <c r="AA245" s="6" t="str">
        <f t="shared" si="38"/>
        <v>5% to 10%</v>
      </c>
      <c r="AB245" s="6" t="str">
        <f t="shared" si="38"/>
        <v>10% to 15%</v>
      </c>
      <c r="AC245" s="6" t="str">
        <f t="shared" si="38"/>
        <v>above 15%</v>
      </c>
      <c r="AD245" s="6" t="str">
        <f t="shared" si="38"/>
        <v>above 15%</v>
      </c>
      <c r="AE245" s="6"/>
      <c r="AF245" s="6"/>
    </row>
    <row r="246" spans="1:32">
      <c r="A246" s="1">
        <v>36346</v>
      </c>
      <c r="B246" s="11">
        <v>4306.3999999999996</v>
      </c>
      <c r="C246" s="13">
        <f t="shared" si="35"/>
        <v>1601.3927400588789</v>
      </c>
      <c r="D246" s="13">
        <f t="shared" si="39"/>
        <v>2945.442967683935</v>
      </c>
      <c r="E246" s="13">
        <f t="shared" si="41"/>
        <v>4463.3348770668335</v>
      </c>
      <c r="F246" s="13">
        <f t="shared" si="33"/>
        <v>7346.603914143263</v>
      </c>
      <c r="G246" s="13">
        <f t="shared" si="31"/>
        <v>24780.711859636172</v>
      </c>
      <c r="H246" s="13">
        <f t="shared" si="29"/>
        <v>81038.852472201936</v>
      </c>
      <c r="I246" s="13">
        <f t="shared" si="43"/>
        <v>226439.29549812849</v>
      </c>
      <c r="M246" s="14">
        <f t="shared" si="36"/>
        <v>0.52378707580163242</v>
      </c>
      <c r="N246" s="14">
        <f t="shared" si="40"/>
        <v>0.19231658385467526</v>
      </c>
      <c r="O246" s="14">
        <f t="shared" si="42"/>
        <v>0.1357730590691788</v>
      </c>
      <c r="P246" s="14">
        <f t="shared" si="34"/>
        <v>7.7472424972121562E-2</v>
      </c>
      <c r="Q246" s="14">
        <f t="shared" si="32"/>
        <v>0.13075587387941801</v>
      </c>
      <c r="R246" s="14">
        <f t="shared" si="30"/>
        <v>0.16778665108040869</v>
      </c>
      <c r="S246" s="14">
        <f t="shared" si="44"/>
        <v>0.17767693436553905</v>
      </c>
      <c r="X246" s="6" t="str">
        <f t="shared" si="37"/>
        <v>above 15%</v>
      </c>
      <c r="Y246" s="6" t="str">
        <f t="shared" si="37"/>
        <v>above 15%</v>
      </c>
      <c r="Z246" s="6" t="str">
        <f t="shared" si="37"/>
        <v>10% to 15%</v>
      </c>
      <c r="AA246" s="6" t="str">
        <f t="shared" si="38"/>
        <v>5% to 10%</v>
      </c>
      <c r="AB246" s="6" t="str">
        <f t="shared" si="38"/>
        <v>10% to 15%</v>
      </c>
      <c r="AC246" s="6" t="str">
        <f t="shared" si="38"/>
        <v>above 15%</v>
      </c>
      <c r="AD246" s="6" t="str">
        <f t="shared" si="38"/>
        <v>above 15%</v>
      </c>
      <c r="AE246" s="6"/>
      <c r="AF246" s="6"/>
    </row>
    <row r="247" spans="1:32">
      <c r="A247" s="1">
        <v>36377</v>
      </c>
      <c r="B247" s="11">
        <v>4601.1899999999996</v>
      </c>
      <c r="C247" s="13">
        <f t="shared" si="35"/>
        <v>1673.0913118251026</v>
      </c>
      <c r="D247" s="13">
        <f t="shared" si="39"/>
        <v>3146.6978973740152</v>
      </c>
      <c r="E247" s="13">
        <f t="shared" si="41"/>
        <v>4751.5917520169187</v>
      </c>
      <c r="F247" s="13">
        <f t="shared" si="33"/>
        <v>7844.1854211730779</v>
      </c>
      <c r="G247" s="13">
        <f t="shared" si="31"/>
        <v>26007.311343424197</v>
      </c>
      <c r="H247" s="13">
        <f t="shared" ref="H247:H310" si="45">((sipamt/$B67)+(sipamt/$B68)+(sipamt/$B69)+(sipamt/$B70)+(sipamt/$B71)+(sipamt/$B72)+(sipamt/$B73)+(sipamt/$B74)+(sipamt/$B75)+(sipamt/$B76)+(sipamt/$B77)+(sipamt/$B78)+(sipamt/$B79)+(sipamt/$B80)+(sipamt/$B81)+(sipamt/$B82)+(sipamt/$B83)+(sipamt/$B84)+(sipamt/$B85)+(sipamt/$B86)+(sipamt/$B87)+(sipamt/$B88)+(sipamt/$B89)+(sipamt/$B90)+(sipamt/$B91)+(sipamt/$B92)+(sipamt/$B93)+(sipamt/$B94)+(sipamt/$B95)+(sipamt/$B96)+(sipamt/$B97)+(sipamt/$B98)+(sipamt/$B99)+(sipamt/$B100)+(sipamt/$B101)+(sipamt/$B102)+(sipamt/$B103)+(sipamt/$B104)+(sipamt/$B105)+(sipamt/$B106)+(sipamt/$B107)+(sipamt/$B108)+(sipamt/$B109)+(sipamt/$B110)+(sipamt/$B111)+(sipamt/$B112)+(sipamt/$B113)+(sipamt/$B114)+(sipamt/$B115)+(sipamt/$B116)+(sipamt/$B117)+(sipamt/$B118)+(sipamt/$B119)+(sipamt/$B120)+(sipamt/$B121)+(sipamt/$B122)+(sipamt/$B123)+(sipamt/$B124)+(sipamt/$B125)+(sipamt/$B126)+(sipamt/$B127)+(sipamt/$B128)+(sipamt/$B129)+(sipamt/$B130)+(sipamt/$B131)+(sipamt/$B132)+(sipamt/$B133)+(sipamt/$B134)+(sipamt/$B135)+(sipamt/$B136)+(sipamt/$B137)+(sipamt/$B138)+(sipamt/$B139)+(sipamt/$B140)+(sipamt/$B141)+(sipamt/$B142)+(sipamt/$B143)+(sipamt/$B144)+(sipamt/$B145)+(sipamt/$B146)+(sipamt/$B147)+(sipamt/$B148)+(sipamt/$B149)+(sipamt/$B150)+(sipamt/$B151)+(sipamt/$B152)+(sipamt/$B153)+(sipamt/$B154)+(sipamt/$B155)+(sipamt/$B156)+(sipamt/$B157)+(sipamt/$B158)+(sipamt/$B159)+(sipamt/$B160)+(sipamt/$B161)+(sipamt/$B162)+(sipamt/$B163)+(sipamt/$B164)+(sipamt/$B165)+(sipamt/$B166)+(sipamt/$B167)+(sipamt/$B168)+(sipamt/$B169)+(sipamt/$B170)+(sipamt/$B171)+(sipamt/$B172)+(sipamt/$B173)+(sipamt/$B174)+(sipamt/$B175)+(sipamt/$B176)+(sipamt/$B177)+(sipamt/$B178)+(sipamt/$B179)+(sipamt/$B180)+(sipamt/$B181)+(sipamt/$B182)+(sipamt/$B183)+(sipamt/$B184)+(sipamt/$B185)+(sipamt/$B186)+(sipamt/$B187)+(sipamt/$B188)+(sipamt/$B189)+(sipamt/$B190)+(sipamt/$B191)+(sipamt/$B192)+(sipamt/$B193)+(sipamt/$B194)+(sipamt/$B195)+(sipamt/$B196)+(sipamt/$B197)+(sipamt/$B198)+(sipamt/$B199)+(sipamt/$B200)+(sipamt/$B201)+(sipamt/$B202)+(sipamt/$B203)+(sipamt/$B204)+(sipamt/$B205)+(sipamt/$B206)+(sipamt/$B207)+(sipamt/$B208)+(sipamt/$B209)+(sipamt/$B210)+(sipamt/$B211)+(sipamt/$B212)+(sipamt/$B213)+(sipamt/$B214)+(sipamt/$B215)+(sipamt/$B216)+(sipamt/$B217)+(sipamt/$B218)+(sipamt/$B219)+(sipamt/$B220)+(sipamt/$B221)+(sipamt/$B222)+(sipamt/$B223)+(sipamt/$B224)+(sipamt/$B225)+(sipamt/$B226)+(sipamt/$B227)+(sipamt/$B228)+(sipamt/$B229)+(sipamt/$B230)+(sipamt/$B231)+(sipamt/$B232)+(sipamt/$B233)+(sipamt/$B234)+(sipamt/$B235)+(sipamt/$B236)+(sipamt/$B237)+(sipamt/$B238)+(sipamt/$B239)+(sipamt/$B240)+(sipamt/$B241)+(sipamt/$B242)+(sipamt/$B243)+(sipamt/$B244)+(sipamt/$B245)+(sipamt/$B246))*$B247</f>
        <v>84886.399369635328</v>
      </c>
      <c r="I247" s="13">
        <f t="shared" si="43"/>
        <v>238344.82111389452</v>
      </c>
      <c r="M247" s="14">
        <f t="shared" si="36"/>
        <v>0.6019086770831098</v>
      </c>
      <c r="N247" s="14">
        <f t="shared" si="40"/>
        <v>0.25270519601182834</v>
      </c>
      <c r="O247" s="14">
        <f t="shared" si="42"/>
        <v>0.17403921786998491</v>
      </c>
      <c r="P247" s="14">
        <f t="shared" si="34"/>
        <v>0.10168432528914093</v>
      </c>
      <c r="Q247" s="14">
        <f t="shared" si="32"/>
        <v>0.13873067711340864</v>
      </c>
      <c r="R247" s="14">
        <f t="shared" ref="R247:R310" si="46">RATE(R$2*12,-sipamt,,H247,1)*12</f>
        <v>0.17230407135898507</v>
      </c>
      <c r="S247" s="14">
        <f t="shared" si="44"/>
        <v>0.18114167503818954</v>
      </c>
      <c r="X247" s="6" t="str">
        <f t="shared" si="37"/>
        <v>above 15%</v>
      </c>
      <c r="Y247" s="6" t="str">
        <f t="shared" si="37"/>
        <v>above 15%</v>
      </c>
      <c r="Z247" s="6" t="str">
        <f t="shared" si="37"/>
        <v>above 15%</v>
      </c>
      <c r="AA247" s="6" t="str">
        <f t="shared" si="38"/>
        <v>10% to 15%</v>
      </c>
      <c r="AB247" s="6" t="str">
        <f t="shared" si="38"/>
        <v>10% to 15%</v>
      </c>
      <c r="AC247" s="6" t="str">
        <f t="shared" si="38"/>
        <v>above 15%</v>
      </c>
      <c r="AD247" s="6" t="str">
        <f t="shared" si="38"/>
        <v>above 15%</v>
      </c>
      <c r="AE247" s="6"/>
      <c r="AF247" s="6"/>
    </row>
    <row r="248" spans="1:32">
      <c r="A248" s="1">
        <v>36409</v>
      </c>
      <c r="B248" s="11">
        <v>4832.5600000000004</v>
      </c>
      <c r="C248" s="13">
        <f t="shared" si="35"/>
        <v>1708.024512607589</v>
      </c>
      <c r="D248" s="13">
        <f t="shared" si="39"/>
        <v>3303.7011601046415</v>
      </c>
      <c r="E248" s="13">
        <f t="shared" si="41"/>
        <v>4956.7933527827363</v>
      </c>
      <c r="F248" s="13">
        <f t="shared" si="33"/>
        <v>8231.3132386220132</v>
      </c>
      <c r="G248" s="13">
        <f t="shared" si="31"/>
        <v>26744.702530306651</v>
      </c>
      <c r="H248" s="13">
        <f t="shared" si="45"/>
        <v>87342.698905107682</v>
      </c>
      <c r="I248" s="13">
        <f t="shared" si="43"/>
        <v>246309.51873836268</v>
      </c>
      <c r="M248" s="14">
        <f t="shared" si="36"/>
        <v>0.63865577724078815</v>
      </c>
      <c r="N248" s="14">
        <f t="shared" si="40"/>
        <v>0.29671768551969391</v>
      </c>
      <c r="O248" s="14">
        <f t="shared" si="42"/>
        <v>0.19959919679727317</v>
      </c>
      <c r="P248" s="14">
        <f t="shared" si="34"/>
        <v>0.11923843978722837</v>
      </c>
      <c r="Q248" s="14">
        <f t="shared" si="32"/>
        <v>0.14331284614946821</v>
      </c>
      <c r="R248" s="14">
        <f t="shared" si="46"/>
        <v>0.17506972503124049</v>
      </c>
      <c r="S248" s="14">
        <f t="shared" si="44"/>
        <v>0.18335676086341846</v>
      </c>
      <c r="X248" s="6" t="str">
        <f t="shared" si="37"/>
        <v>above 15%</v>
      </c>
      <c r="Y248" s="6" t="str">
        <f t="shared" si="37"/>
        <v>above 15%</v>
      </c>
      <c r="Z248" s="6" t="str">
        <f t="shared" si="37"/>
        <v>above 15%</v>
      </c>
      <c r="AA248" s="6" t="str">
        <f t="shared" si="38"/>
        <v>10% to 15%</v>
      </c>
      <c r="AB248" s="6" t="str">
        <f t="shared" si="38"/>
        <v>10% to 15%</v>
      </c>
      <c r="AC248" s="6" t="str">
        <f t="shared" si="38"/>
        <v>above 15%</v>
      </c>
      <c r="AD248" s="6" t="str">
        <f t="shared" si="38"/>
        <v>above 15%</v>
      </c>
      <c r="AE248" s="6"/>
      <c r="AF248" s="6"/>
    </row>
    <row r="249" spans="1:32">
      <c r="A249" s="1">
        <v>36438</v>
      </c>
      <c r="B249" s="11">
        <v>4708.92</v>
      </c>
      <c r="C249" s="13">
        <f t="shared" si="35"/>
        <v>1607.4734124269955</v>
      </c>
      <c r="D249" s="13">
        <f t="shared" si="39"/>
        <v>3199.8396503270606</v>
      </c>
      <c r="E249" s="13">
        <f t="shared" si="41"/>
        <v>4793.1853181348488</v>
      </c>
      <c r="F249" s="13">
        <f t="shared" si="33"/>
        <v>8013.7651127563704</v>
      </c>
      <c r="G249" s="13">
        <f t="shared" si="31"/>
        <v>25513.376493379154</v>
      </c>
      <c r="H249" s="13">
        <f t="shared" si="45"/>
        <v>83339.247202050377</v>
      </c>
      <c r="I249" s="13">
        <f t="shared" si="43"/>
        <v>236089.73309584853</v>
      </c>
      <c r="M249" s="14">
        <f t="shared" si="36"/>
        <v>0.53055977175259028</v>
      </c>
      <c r="N249" s="14">
        <f t="shared" si="40"/>
        <v>0.26788770896266278</v>
      </c>
      <c r="O249" s="14">
        <f t="shared" si="42"/>
        <v>0.17932698897561797</v>
      </c>
      <c r="P249" s="14">
        <f t="shared" si="34"/>
        <v>0.10950290738903148</v>
      </c>
      <c r="Q249" s="14">
        <f t="shared" si="32"/>
        <v>0.13557426059942448</v>
      </c>
      <c r="R249" s="14">
        <f t="shared" si="46"/>
        <v>0.17051569289588325</v>
      </c>
      <c r="S249" s="14">
        <f t="shared" si="44"/>
        <v>0.18049996825578765</v>
      </c>
      <c r="X249" s="6" t="str">
        <f t="shared" si="37"/>
        <v>above 15%</v>
      </c>
      <c r="Y249" s="6" t="str">
        <f t="shared" si="37"/>
        <v>above 15%</v>
      </c>
      <c r="Z249" s="6" t="str">
        <f t="shared" si="37"/>
        <v>above 15%</v>
      </c>
      <c r="AA249" s="6" t="str">
        <f t="shared" si="38"/>
        <v>10% to 15%</v>
      </c>
      <c r="AB249" s="6" t="str">
        <f t="shared" si="38"/>
        <v>10% to 15%</v>
      </c>
      <c r="AC249" s="6" t="str">
        <f t="shared" si="38"/>
        <v>above 15%</v>
      </c>
      <c r="AD249" s="6" t="str">
        <f t="shared" si="38"/>
        <v>above 15%</v>
      </c>
      <c r="AE249" s="6"/>
      <c r="AF249" s="6"/>
    </row>
    <row r="250" spans="1:32">
      <c r="A250" s="1">
        <v>36469</v>
      </c>
      <c r="B250" s="11">
        <v>4598.45</v>
      </c>
      <c r="C250" s="13">
        <f t="shared" si="35"/>
        <v>1507.6410696761252</v>
      </c>
      <c r="D250" s="13">
        <f t="shared" si="39"/>
        <v>3103.2133163687868</v>
      </c>
      <c r="E250" s="13">
        <f t="shared" si="41"/>
        <v>4625.2568258808833</v>
      </c>
      <c r="F250" s="13">
        <f t="shared" si="33"/>
        <v>7817.708080591904</v>
      </c>
      <c r="G250" s="13">
        <f t="shared" si="31"/>
        <v>24376.047501871584</v>
      </c>
      <c r="H250" s="13">
        <f t="shared" si="45"/>
        <v>79808.038758629322</v>
      </c>
      <c r="I250" s="13">
        <f t="shared" si="43"/>
        <v>226799.09925581794</v>
      </c>
      <c r="M250" s="14">
        <f t="shared" si="36"/>
        <v>0.41563822773918901</v>
      </c>
      <c r="N250" s="14">
        <f t="shared" si="40"/>
        <v>0.24005378683400008</v>
      </c>
      <c r="O250" s="14">
        <f t="shared" si="42"/>
        <v>0.15762668388636569</v>
      </c>
      <c r="P250" s="14">
        <f t="shared" si="34"/>
        <v>0.10044465192563601</v>
      </c>
      <c r="Q250" s="14">
        <f t="shared" si="32"/>
        <v>0.12802118561273557</v>
      </c>
      <c r="R250" s="14">
        <f t="shared" si="46"/>
        <v>0.1662905490368683</v>
      </c>
      <c r="S250" s="14">
        <f t="shared" si="44"/>
        <v>0.17778450516182348</v>
      </c>
      <c r="X250" s="6" t="str">
        <f t="shared" si="37"/>
        <v>above 15%</v>
      </c>
      <c r="Y250" s="6" t="str">
        <f t="shared" si="37"/>
        <v>above 15%</v>
      </c>
      <c r="Z250" s="6" t="str">
        <f t="shared" si="37"/>
        <v>above 15%</v>
      </c>
      <c r="AA250" s="6" t="str">
        <f t="shared" si="38"/>
        <v>10% to 15%</v>
      </c>
      <c r="AB250" s="6" t="str">
        <f t="shared" si="38"/>
        <v>10% to 15%</v>
      </c>
      <c r="AC250" s="6" t="str">
        <f t="shared" si="38"/>
        <v>above 15%</v>
      </c>
      <c r="AD250" s="6" t="str">
        <f t="shared" si="38"/>
        <v>above 15%</v>
      </c>
      <c r="AE250" s="6"/>
      <c r="AF250" s="6"/>
    </row>
    <row r="251" spans="1:32">
      <c r="A251" s="1">
        <v>36500</v>
      </c>
      <c r="B251" s="11">
        <v>4835.9799999999996</v>
      </c>
      <c r="C251" s="13">
        <f t="shared" si="35"/>
        <v>1520.55211913623</v>
      </c>
      <c r="D251" s="13">
        <f t="shared" si="39"/>
        <v>3240.6773424913345</v>
      </c>
      <c r="E251" s="13">
        <f t="shared" si="41"/>
        <v>4811.4449297594083</v>
      </c>
      <c r="F251" s="13">
        <f t="shared" si="33"/>
        <v>8214.4546725253749</v>
      </c>
      <c r="G251" s="13">
        <f t="shared" ref="G251:G314" si="47">((sipamt/$B131)+(sipamt/$B132)+(sipamt/$B133)+(sipamt/$B134)+(sipamt/$B135)+(sipamt/$B136)+(sipamt/$B137)+(sipamt/$B138)+(sipamt/$B139)+(sipamt/$B140)+(sipamt/$B141)+(sipamt/$B142)+(sipamt/$B143)+(sipamt/$B144)+(sipamt/$B145)+(sipamt/$B146)+(sipamt/$B147)+(sipamt/$B148)+(sipamt/$B149)+(sipamt/$B150)+(sipamt/$B151)+(sipamt/$B152)+(sipamt/$B153)+(sipamt/$B154)+(sipamt/$B155)+(sipamt/$B156)+(sipamt/$B157)+(sipamt/$B158)+(sipamt/$B159)+(sipamt/$B160)+(sipamt/$B161)+(sipamt/$B162)+(sipamt/$B163)+(sipamt/$B164)+(sipamt/$B165)+(sipamt/$B166)+(sipamt/$B167)+(sipamt/$B168)+(sipamt/$B169)+(sipamt/$B170)+(sipamt/$B171)+(sipamt/$B172)+(sipamt/$B173)+(sipamt/$B174)+(sipamt/$B175)+(sipamt/$B176)+(sipamt/$B177)+(sipamt/$B178)+(sipamt/$B179)+(sipamt/$B180)+(sipamt/$B181)+(sipamt/$B182)+(sipamt/$B183)+(sipamt/$B184)+(sipamt/$B185)+(sipamt/$B186)+(sipamt/$B187)+(sipamt/$B188)+(sipamt/$B189)+(sipamt/$B190)+(sipamt/$B191)+(sipamt/$B192)+(sipamt/$B193)+(sipamt/$B194)+(sipamt/$B195)+(sipamt/$B196)+(sipamt/$B197)+(sipamt/$B198)+(sipamt/$B199)+(sipamt/$B200)+(sipamt/$B201)+(sipamt/$B202)+(sipamt/$B203)+(sipamt/$B204)+(sipamt/$B205)+(sipamt/$B206)+(sipamt/$B207)+(sipamt/$B208)+(sipamt/$B209)+(sipamt/$B210)+(sipamt/$B211)+(sipamt/$B212)+(sipamt/$B213)+(sipamt/$B214)+(sipamt/$B215)+(sipamt/$B216)+(sipamt/$B217)+(sipamt/$B218)+(sipamt/$B219)+(sipamt/$B220)+(sipamt/$B221)+(sipamt/$B222)+(sipamt/$B223)+(sipamt/$B224)+(sipamt/$B225)+(sipamt/$B226)+(sipamt/$B227)+(sipamt/$B228)+(sipamt/$B229)+(sipamt/$B230)+(sipamt/$B231)+(sipamt/$B232)+(sipamt/$B233)+(sipamt/$B234)+(sipamt/$B235)+(sipamt/$B236)+(sipamt/$B237)+(sipamt/$B238)+(sipamt/$B239)+(sipamt/$B240)+(sipamt/$B241)+(sipamt/$B242)+(sipamt/$B243)+(sipamt/$B244)+(sipamt/$B245)+(sipamt/$B246)+(sipamt/$B247)+(sipamt/$B248)+(sipamt/$B249)+(sipamt/$B250))*$B251</f>
        <v>25083.029550302392</v>
      </c>
      <c r="H251" s="13">
        <f t="shared" si="45"/>
        <v>82195.602498115826</v>
      </c>
      <c r="I251" s="13">
        <f t="shared" si="43"/>
        <v>234690.93026314105</v>
      </c>
      <c r="M251" s="14">
        <f t="shared" si="36"/>
        <v>0.43096493473663022</v>
      </c>
      <c r="N251" s="14">
        <f t="shared" si="40"/>
        <v>0.27935358292592555</v>
      </c>
      <c r="O251" s="14">
        <f t="shared" si="42"/>
        <v>0.18163075933344444</v>
      </c>
      <c r="P251" s="14">
        <f t="shared" si="34"/>
        <v>0.1184954144638723</v>
      </c>
      <c r="Q251" s="14">
        <f t="shared" ref="Q251:Q314" si="48">RATE(Q$2*12,-sipamt,,G251,1)*12</f>
        <v>0.13276437522141668</v>
      </c>
      <c r="R251" s="14">
        <f t="shared" si="46"/>
        <v>0.16916965385957672</v>
      </c>
      <c r="S251" s="14">
        <f t="shared" si="44"/>
        <v>0.18009858936643186</v>
      </c>
      <c r="X251" s="6" t="str">
        <f t="shared" si="37"/>
        <v>above 15%</v>
      </c>
      <c r="Y251" s="6" t="str">
        <f t="shared" si="37"/>
        <v>above 15%</v>
      </c>
      <c r="Z251" s="6" t="str">
        <f t="shared" si="37"/>
        <v>above 15%</v>
      </c>
      <c r="AA251" s="6" t="str">
        <f t="shared" si="38"/>
        <v>10% to 15%</v>
      </c>
      <c r="AB251" s="6" t="str">
        <f t="shared" si="38"/>
        <v>10% to 15%</v>
      </c>
      <c r="AC251" s="6" t="str">
        <f t="shared" si="38"/>
        <v>above 15%</v>
      </c>
      <c r="AD251" s="6" t="str">
        <f t="shared" si="38"/>
        <v>above 15%</v>
      </c>
      <c r="AE251" s="6"/>
      <c r="AF251" s="6"/>
    </row>
    <row r="252" spans="1:32">
      <c r="A252" s="1">
        <v>36530</v>
      </c>
      <c r="B252" s="11">
        <v>5357</v>
      </c>
      <c r="C252" s="13">
        <f t="shared" si="35"/>
        <v>1611.8016783596779</v>
      </c>
      <c r="D252" s="13">
        <f t="shared" si="39"/>
        <v>3546.1747126856458</v>
      </c>
      <c r="E252" s="13">
        <f t="shared" si="41"/>
        <v>5250.1053134246858</v>
      </c>
      <c r="F252" s="13">
        <f t="shared" si="33"/>
        <v>9079.0763960161003</v>
      </c>
      <c r="G252" s="13">
        <f t="shared" si="47"/>
        <v>27167.668704346339</v>
      </c>
      <c r="H252" s="13">
        <f t="shared" si="45"/>
        <v>89101.522451582743</v>
      </c>
      <c r="I252" s="13">
        <f t="shared" si="43"/>
        <v>255485.45007501368</v>
      </c>
      <c r="M252" s="14">
        <f t="shared" si="36"/>
        <v>0.53536353322673857</v>
      </c>
      <c r="N252" s="14">
        <f t="shared" si="40"/>
        <v>0.36006223792917591</v>
      </c>
      <c r="O252" s="14">
        <f t="shared" si="42"/>
        <v>0.23399551238742194</v>
      </c>
      <c r="P252" s="14">
        <f t="shared" si="34"/>
        <v>0.15436169376868514</v>
      </c>
      <c r="Q252" s="14">
        <f t="shared" si="48"/>
        <v>0.14587417371323011</v>
      </c>
      <c r="R252" s="14">
        <f t="shared" si="46"/>
        <v>0.17699718873166037</v>
      </c>
      <c r="S252" s="14">
        <f t="shared" si="44"/>
        <v>0.18581488510331784</v>
      </c>
      <c r="X252" s="6" t="str">
        <f t="shared" si="37"/>
        <v>above 15%</v>
      </c>
      <c r="Y252" s="6" t="str">
        <f t="shared" si="37"/>
        <v>above 15%</v>
      </c>
      <c r="Z252" s="6" t="str">
        <f t="shared" si="37"/>
        <v>above 15%</v>
      </c>
      <c r="AA252" s="6" t="str">
        <f t="shared" si="38"/>
        <v>above 15%</v>
      </c>
      <c r="AB252" s="6" t="str">
        <f t="shared" si="38"/>
        <v>10% to 15%</v>
      </c>
      <c r="AC252" s="6" t="str">
        <f t="shared" si="38"/>
        <v>above 15%</v>
      </c>
      <c r="AD252" s="6" t="str">
        <f t="shared" si="38"/>
        <v>above 15%</v>
      </c>
      <c r="AE252" s="6"/>
      <c r="AF252" s="6"/>
    </row>
    <row r="253" spans="1:32">
      <c r="A253" s="1">
        <v>36563</v>
      </c>
      <c r="B253" s="11">
        <v>5474</v>
      </c>
      <c r="C253" s="13">
        <f t="shared" si="35"/>
        <v>1575.3587732420131</v>
      </c>
      <c r="D253" s="13">
        <f t="shared" si="39"/>
        <v>3579.4147327209184</v>
      </c>
      <c r="E253" s="13">
        <f t="shared" si="41"/>
        <v>5298.6435906022307</v>
      </c>
      <c r="F253" s="13">
        <f t="shared" si="33"/>
        <v>9236.5317720074891</v>
      </c>
      <c r="G253" s="13">
        <f t="shared" si="47"/>
        <v>27156.504900493095</v>
      </c>
      <c r="H253" s="13">
        <f t="shared" si="45"/>
        <v>89186.602674790949</v>
      </c>
      <c r="I253" s="13">
        <f t="shared" si="43"/>
        <v>256685.84289861072</v>
      </c>
      <c r="M253" s="14">
        <f t="shared" si="36"/>
        <v>0.49446774198100896</v>
      </c>
      <c r="N253" s="14">
        <f t="shared" si="40"/>
        <v>0.36834900875827259</v>
      </c>
      <c r="O253" s="14">
        <f t="shared" si="42"/>
        <v>0.23946446675022537</v>
      </c>
      <c r="P253" s="14">
        <f t="shared" si="34"/>
        <v>0.16044373483687269</v>
      </c>
      <c r="Q253" s="14">
        <f t="shared" si="48"/>
        <v>0.14580717709895241</v>
      </c>
      <c r="R253" s="14">
        <f t="shared" si="46"/>
        <v>0.17708934720458494</v>
      </c>
      <c r="S253" s="14">
        <f t="shared" si="44"/>
        <v>0.1861294041233412</v>
      </c>
      <c r="X253" s="6" t="str">
        <f t="shared" si="37"/>
        <v>above 15%</v>
      </c>
      <c r="Y253" s="6" t="str">
        <f t="shared" si="37"/>
        <v>above 15%</v>
      </c>
      <c r="Z253" s="6" t="str">
        <f t="shared" si="37"/>
        <v>above 15%</v>
      </c>
      <c r="AA253" s="6" t="str">
        <f t="shared" si="38"/>
        <v>above 15%</v>
      </c>
      <c r="AB253" s="6" t="str">
        <f t="shared" si="38"/>
        <v>10% to 15%</v>
      </c>
      <c r="AC253" s="6" t="str">
        <f t="shared" si="38"/>
        <v>above 15%</v>
      </c>
      <c r="AD253" s="6" t="str">
        <f t="shared" si="38"/>
        <v>above 15%</v>
      </c>
      <c r="AE253" s="6"/>
      <c r="AF253" s="6"/>
    </row>
    <row r="254" spans="1:32">
      <c r="A254" s="1">
        <v>36591</v>
      </c>
      <c r="B254" s="11">
        <v>5520.69</v>
      </c>
      <c r="C254" s="13">
        <f t="shared" si="35"/>
        <v>1517.950649171243</v>
      </c>
      <c r="D254" s="13">
        <f t="shared" si="39"/>
        <v>3546.3684038502852</v>
      </c>
      <c r="E254" s="13">
        <f t="shared" si="41"/>
        <v>5280.1259928472218</v>
      </c>
      <c r="F254" s="13">
        <f t="shared" si="33"/>
        <v>9262.3975100545613</v>
      </c>
      <c r="G254" s="13">
        <f t="shared" si="47"/>
        <v>26670.209231180674</v>
      </c>
      <c r="H254" s="13">
        <f t="shared" si="45"/>
        <v>88198.811396921985</v>
      </c>
      <c r="I254" s="13">
        <f t="shared" si="43"/>
        <v>254502.98320665938</v>
      </c>
      <c r="M254" s="14">
        <f t="shared" si="36"/>
        <v>0.42788830076943374</v>
      </c>
      <c r="N254" s="14">
        <f t="shared" si="40"/>
        <v>0.36011078808564373</v>
      </c>
      <c r="O254" s="14">
        <f t="shared" si="42"/>
        <v>0.23738515113162004</v>
      </c>
      <c r="P254" s="14">
        <f t="shared" si="34"/>
        <v>0.16143078743497558</v>
      </c>
      <c r="Q254" s="14">
        <f t="shared" si="48"/>
        <v>0.14285677932756119</v>
      </c>
      <c r="R254" s="14">
        <f t="shared" si="46"/>
        <v>0.1760132843684038</v>
      </c>
      <c r="S254" s="14">
        <f t="shared" si="44"/>
        <v>0.1855562790008711</v>
      </c>
      <c r="X254" s="6" t="str">
        <f t="shared" si="37"/>
        <v>above 15%</v>
      </c>
      <c r="Y254" s="6" t="str">
        <f t="shared" si="37"/>
        <v>above 15%</v>
      </c>
      <c r="Z254" s="6" t="str">
        <f t="shared" si="37"/>
        <v>above 15%</v>
      </c>
      <c r="AA254" s="6" t="str">
        <f t="shared" si="38"/>
        <v>above 15%</v>
      </c>
      <c r="AB254" s="6" t="str">
        <f t="shared" si="38"/>
        <v>10% to 15%</v>
      </c>
      <c r="AC254" s="6" t="str">
        <f t="shared" si="38"/>
        <v>above 15%</v>
      </c>
      <c r="AD254" s="6" t="str">
        <f t="shared" si="38"/>
        <v>above 15%</v>
      </c>
      <c r="AE254" s="6"/>
      <c r="AF254" s="6"/>
    </row>
    <row r="255" spans="1:32">
      <c r="A255" s="1">
        <v>36621</v>
      </c>
      <c r="B255" s="11">
        <v>4757.0600000000004</v>
      </c>
      <c r="C255" s="13">
        <f t="shared" si="35"/>
        <v>1263.7893400087889</v>
      </c>
      <c r="D255" s="13">
        <f t="shared" si="39"/>
        <v>3013.9341705253846</v>
      </c>
      <c r="E255" s="13">
        <f t="shared" si="41"/>
        <v>4515.2317805988832</v>
      </c>
      <c r="F255" s="13">
        <f t="shared" ref="F255:F318" si="49">((sipamt/$B195)+(sipamt/$B196)+(sipamt/$B197)+(sipamt/$B198)+(sipamt/$B199)+(sipamt/$B200)+(sipamt/$B201)+(sipamt/$B202)+(sipamt/$B203)+(sipamt/$B204)+(sipamt/$B205)+(sipamt/$B206)+(sipamt/$B207)+(sipamt/$B208)+(sipamt/$B209)+(sipamt/$B210)+(sipamt/$B211)+(sipamt/$B212)+(sipamt/$B213)+(sipamt/$B214)+(sipamt/$B215)+(sipamt/$B216)+(sipamt/$B217)+(sipamt/$B218)+(sipamt/$B219)+(sipamt/$B220)+(sipamt/$B221)+(sipamt/$B222)+(sipamt/$B223)+(sipamt/$B224)+(sipamt/$B225)+(sipamt/$B226)+(sipamt/$B227)+(sipamt/$B228)+(sipamt/$B229)+(sipamt/$B230)+(sipamt/$B231)+(sipamt/$B232)+(sipamt/$B233)+(sipamt/$B234)+(sipamt/$B235)+(sipamt/$B236)+(sipamt/$B237)+(sipamt/$B238)+(sipamt/$B239)+(sipamt/$B240)+(sipamt/$B241)+(sipamt/$B242)+(sipamt/$B243)+(sipamt/$B244)+(sipamt/$B245)+(sipamt/$B246)+(sipamt/$B247)+(sipamt/$B248)+(sipamt/$B249)+(sipamt/$B250)+(sipamt/$B251)+(sipamt/$B252)+(sipamt/$B253)+(sipamt/$B254))*$B255</f>
        <v>7933.0254672952879</v>
      </c>
      <c r="G255" s="13">
        <f t="shared" si="47"/>
        <v>22373.744021953065</v>
      </c>
      <c r="H255" s="13">
        <f t="shared" si="45"/>
        <v>74529.119827321905</v>
      </c>
      <c r="I255" s="13">
        <f t="shared" si="43"/>
        <v>215717.04984822086</v>
      </c>
      <c r="M255" s="14">
        <f t="shared" si="36"/>
        <v>9.5306103885611573E-2</v>
      </c>
      <c r="N255" s="14">
        <f t="shared" si="40"/>
        <v>0.21340566825727453</v>
      </c>
      <c r="O255" s="14">
        <f t="shared" si="42"/>
        <v>0.14288140889772738</v>
      </c>
      <c r="P255" s="14">
        <f t="shared" ref="P255:P318" si="50">RATE(P$2*12,-sipamt,,F255,1)*12</f>
        <v>0.10580619376907843</v>
      </c>
      <c r="Q255" s="14">
        <f t="shared" si="48"/>
        <v>0.11363993972537664</v>
      </c>
      <c r="R255" s="14">
        <f t="shared" si="46"/>
        <v>0.15956555272659856</v>
      </c>
      <c r="S255" s="14">
        <f t="shared" si="44"/>
        <v>0.17438347909410692</v>
      </c>
      <c r="X255" s="6" t="str">
        <f t="shared" si="37"/>
        <v>5% to 10%</v>
      </c>
      <c r="Y255" s="6" t="str">
        <f t="shared" si="37"/>
        <v>above 15%</v>
      </c>
      <c r="Z255" s="6" t="str">
        <f t="shared" si="37"/>
        <v>10% to 15%</v>
      </c>
      <c r="AA255" s="6" t="str">
        <f t="shared" si="38"/>
        <v>10% to 15%</v>
      </c>
      <c r="AB255" s="6" t="str">
        <f t="shared" si="38"/>
        <v>10% to 15%</v>
      </c>
      <c r="AC255" s="6" t="str">
        <f t="shared" si="38"/>
        <v>above 15%</v>
      </c>
      <c r="AD255" s="6" t="str">
        <f t="shared" si="38"/>
        <v>above 15%</v>
      </c>
      <c r="AE255" s="6"/>
      <c r="AF255" s="6"/>
    </row>
    <row r="256" spans="1:32">
      <c r="A256" s="1">
        <v>36651</v>
      </c>
      <c r="B256" s="11">
        <v>4693.88</v>
      </c>
      <c r="C256" s="13">
        <f t="shared" si="35"/>
        <v>1212.3044513328275</v>
      </c>
      <c r="D256" s="13">
        <f t="shared" si="39"/>
        <v>2960.0199067126014</v>
      </c>
      <c r="E256" s="13">
        <f t="shared" si="41"/>
        <v>4420.6051420368367</v>
      </c>
      <c r="F256" s="13">
        <f t="shared" si="49"/>
        <v>7789.8839665054284</v>
      </c>
      <c r="G256" s="13">
        <f t="shared" si="47"/>
        <v>21584.421859272912</v>
      </c>
      <c r="H256" s="13">
        <f t="shared" si="45"/>
        <v>72285.244002188832</v>
      </c>
      <c r="I256" s="13">
        <f t="shared" si="43"/>
        <v>209329.17463865687</v>
      </c>
      <c r="M256" s="14">
        <f t="shared" si="36"/>
        <v>1.8821259689831126E-2</v>
      </c>
      <c r="N256" s="14">
        <f t="shared" si="40"/>
        <v>0.19685367163339518</v>
      </c>
      <c r="O256" s="14">
        <f t="shared" si="42"/>
        <v>0.12984393296151769</v>
      </c>
      <c r="P256" s="14">
        <f t="shared" si="50"/>
        <v>9.9136291207294974E-2</v>
      </c>
      <c r="Q256" s="14">
        <f t="shared" si="48"/>
        <v>0.10753866441569224</v>
      </c>
      <c r="R256" s="14">
        <f t="shared" si="46"/>
        <v>0.15654239221651992</v>
      </c>
      <c r="S256" s="14">
        <f t="shared" si="44"/>
        <v>0.17233588639189293</v>
      </c>
      <c r="X256" s="6" t="str">
        <f t="shared" si="37"/>
        <v>0% to 5%</v>
      </c>
      <c r="Y256" s="6" t="str">
        <f t="shared" si="37"/>
        <v>above 15%</v>
      </c>
      <c r="Z256" s="6" t="str">
        <f t="shared" si="37"/>
        <v>10% to 15%</v>
      </c>
      <c r="AA256" s="6" t="str">
        <f t="shared" si="38"/>
        <v>5% to 10%</v>
      </c>
      <c r="AB256" s="6" t="str">
        <f t="shared" si="38"/>
        <v>10% to 15%</v>
      </c>
      <c r="AC256" s="6" t="str">
        <f t="shared" si="38"/>
        <v>above 15%</v>
      </c>
      <c r="AD256" s="6" t="str">
        <f t="shared" si="38"/>
        <v>above 15%</v>
      </c>
      <c r="AE256" s="6"/>
      <c r="AF256" s="6"/>
    </row>
    <row r="257" spans="1:32">
      <c r="A257" s="1">
        <v>36682</v>
      </c>
      <c r="B257" s="11">
        <v>4531.53</v>
      </c>
      <c r="C257" s="13">
        <f t="shared" si="35"/>
        <v>1139.519983227894</v>
      </c>
      <c r="D257" s="13">
        <f t="shared" si="39"/>
        <v>2844.9163455622329</v>
      </c>
      <c r="E257" s="13">
        <f t="shared" si="41"/>
        <v>4243.6255877611466</v>
      </c>
      <c r="F257" s="13">
        <f t="shared" si="49"/>
        <v>7475.5499813682964</v>
      </c>
      <c r="G257" s="13">
        <f t="shared" si="47"/>
        <v>20352.982407551845</v>
      </c>
      <c r="H257" s="13">
        <f t="shared" si="45"/>
        <v>68633.42936773783</v>
      </c>
      <c r="I257" s="13">
        <f t="shared" si="43"/>
        <v>198542.52222707434</v>
      </c>
      <c r="M257" s="14">
        <f t="shared" si="36"/>
        <v>-9.5795001554027343E-2</v>
      </c>
      <c r="N257" s="14">
        <f t="shared" si="40"/>
        <v>0.16027773067653228</v>
      </c>
      <c r="O257" s="14">
        <f t="shared" si="42"/>
        <v>0.10451502328272205</v>
      </c>
      <c r="P257" s="14">
        <f t="shared" si="50"/>
        <v>8.393910007615972E-2</v>
      </c>
      <c r="Q257" s="14">
        <f t="shared" si="48"/>
        <v>9.7458821415143837E-2</v>
      </c>
      <c r="R257" s="14">
        <f t="shared" si="46"/>
        <v>0.15138780200460486</v>
      </c>
      <c r="S257" s="14">
        <f t="shared" si="44"/>
        <v>0.16871923773662872</v>
      </c>
      <c r="X257" s="6" t="str">
        <f t="shared" si="37"/>
        <v>-10% to -5%</v>
      </c>
      <c r="Y257" s="6" t="str">
        <f t="shared" si="37"/>
        <v>above 15%</v>
      </c>
      <c r="Z257" s="6" t="str">
        <f t="shared" si="37"/>
        <v>10% to 15%</v>
      </c>
      <c r="AA257" s="6" t="str">
        <f t="shared" si="38"/>
        <v>5% to 10%</v>
      </c>
      <c r="AB257" s="6" t="str">
        <f t="shared" si="38"/>
        <v>5% to 10%</v>
      </c>
      <c r="AC257" s="6" t="str">
        <f t="shared" si="38"/>
        <v>above 15%</v>
      </c>
      <c r="AD257" s="6" t="str">
        <f t="shared" si="38"/>
        <v>above 15%</v>
      </c>
      <c r="AE257" s="6"/>
      <c r="AF257" s="6"/>
    </row>
    <row r="258" spans="1:32">
      <c r="A258" s="1">
        <v>36712</v>
      </c>
      <c r="B258" s="11">
        <v>4912.1099999999997</v>
      </c>
      <c r="C258" s="13">
        <f t="shared" si="35"/>
        <v>1221.8930266760312</v>
      </c>
      <c r="D258" s="13">
        <f t="shared" si="39"/>
        <v>3048.5271740777166</v>
      </c>
      <c r="E258" s="13">
        <f t="shared" si="41"/>
        <v>4581.6226978607629</v>
      </c>
      <c r="F258" s="13">
        <f t="shared" si="49"/>
        <v>8065.9156463697082</v>
      </c>
      <c r="G258" s="13">
        <f t="shared" si="47"/>
        <v>21552.933674627409</v>
      </c>
      <c r="H258" s="13">
        <f t="shared" si="45"/>
        <v>73281.887788741646</v>
      </c>
      <c r="I258" s="13">
        <f t="shared" si="43"/>
        <v>211317.24078202533</v>
      </c>
      <c r="M258" s="14">
        <f t="shared" si="36"/>
        <v>3.333957541769423E-2</v>
      </c>
      <c r="N258" s="14">
        <f t="shared" si="40"/>
        <v>0.22384112273649148</v>
      </c>
      <c r="O258" s="14">
        <f t="shared" si="42"/>
        <v>0.15183071375960733</v>
      </c>
      <c r="P258" s="14">
        <f t="shared" si="50"/>
        <v>0.11186622853320682</v>
      </c>
      <c r="Q258" s="14">
        <f t="shared" si="48"/>
        <v>0.10728969210595472</v>
      </c>
      <c r="R258" s="14">
        <f t="shared" si="46"/>
        <v>0.15789807192608468</v>
      </c>
      <c r="S258" s="14">
        <f t="shared" si="44"/>
        <v>0.17298033494755713</v>
      </c>
      <c r="X258" s="6" t="str">
        <f t="shared" si="37"/>
        <v>0% to 5%</v>
      </c>
      <c r="Y258" s="6" t="str">
        <f t="shared" si="37"/>
        <v>above 15%</v>
      </c>
      <c r="Z258" s="6" t="str">
        <f t="shared" si="37"/>
        <v>above 15%</v>
      </c>
      <c r="AA258" s="6" t="str">
        <f t="shared" si="38"/>
        <v>10% to 15%</v>
      </c>
      <c r="AB258" s="6" t="str">
        <f t="shared" si="38"/>
        <v>10% to 15%</v>
      </c>
      <c r="AC258" s="6" t="str">
        <f t="shared" si="38"/>
        <v>above 15%</v>
      </c>
      <c r="AD258" s="6" t="str">
        <f t="shared" si="38"/>
        <v>above 15%</v>
      </c>
      <c r="AE258" s="6"/>
      <c r="AF258" s="6"/>
    </row>
    <row r="259" spans="1:32">
      <c r="A259" s="1">
        <v>36745</v>
      </c>
      <c r="B259" s="11">
        <v>4201.25</v>
      </c>
      <c r="C259" s="13">
        <f t="shared" si="35"/>
        <v>1033.0359151785531</v>
      </c>
      <c r="D259" s="13">
        <f t="shared" si="39"/>
        <v>2560.7004701752412</v>
      </c>
      <c r="E259" s="13">
        <f t="shared" si="41"/>
        <v>3906.2197092280444</v>
      </c>
      <c r="F259" s="13">
        <f t="shared" si="49"/>
        <v>6851.4149438658205</v>
      </c>
      <c r="G259" s="13">
        <f t="shared" si="47"/>
        <v>18043.635152233612</v>
      </c>
      <c r="H259" s="13">
        <f t="shared" si="45"/>
        <v>61850.57915937186</v>
      </c>
      <c r="I259" s="13">
        <f t="shared" si="43"/>
        <v>177458.1316113669</v>
      </c>
      <c r="M259" s="14">
        <f t="shared" si="36"/>
        <v>-0.27938672332366471</v>
      </c>
      <c r="N259" s="14">
        <f t="shared" si="40"/>
        <v>6.1771805370310975E-2</v>
      </c>
      <c r="O259" s="14">
        <f t="shared" si="42"/>
        <v>5.2402913553169263E-2</v>
      </c>
      <c r="P259" s="14">
        <f t="shared" si="50"/>
        <v>5.1246417439081121E-2</v>
      </c>
      <c r="Q259" s="14">
        <f t="shared" si="48"/>
        <v>7.6377761174194841E-2</v>
      </c>
      <c r="R259" s="14">
        <f t="shared" si="46"/>
        <v>0.14093001513668188</v>
      </c>
      <c r="S259" s="14">
        <f t="shared" si="44"/>
        <v>0.16098757688866175</v>
      </c>
      <c r="X259" s="6" t="str">
        <f t="shared" si="37"/>
        <v>below -15%</v>
      </c>
      <c r="Y259" s="6" t="str">
        <f t="shared" si="37"/>
        <v>5% to 10%</v>
      </c>
      <c r="Z259" s="6" t="str">
        <f t="shared" si="37"/>
        <v>5% to 10%</v>
      </c>
      <c r="AA259" s="6" t="str">
        <f t="shared" si="38"/>
        <v>5% to 10%</v>
      </c>
      <c r="AB259" s="6" t="str">
        <f t="shared" si="38"/>
        <v>5% to 10%</v>
      </c>
      <c r="AC259" s="6" t="str">
        <f t="shared" si="38"/>
        <v>10% to 15%</v>
      </c>
      <c r="AD259" s="6" t="str">
        <f t="shared" si="38"/>
        <v>above 15%</v>
      </c>
      <c r="AE259" s="6"/>
      <c r="AF259" s="6"/>
    </row>
    <row r="260" spans="1:32">
      <c r="A260" s="1">
        <v>36774</v>
      </c>
      <c r="B260" s="11">
        <v>4598.6499999999996</v>
      </c>
      <c r="C260" s="13">
        <f t="shared" si="35"/>
        <v>1140.2660002151356</v>
      </c>
      <c r="D260" s="13">
        <f t="shared" si="39"/>
        <v>2765.617144309133</v>
      </c>
      <c r="E260" s="13">
        <f t="shared" si="41"/>
        <v>4284.058387669239</v>
      </c>
      <c r="F260" s="13">
        <f t="shared" si="49"/>
        <v>7473.4619908895993</v>
      </c>
      <c r="G260" s="13">
        <f t="shared" si="47"/>
        <v>19419.179965228766</v>
      </c>
      <c r="H260" s="13">
        <f t="shared" si="45"/>
        <v>66943.818599104212</v>
      </c>
      <c r="I260" s="13">
        <f t="shared" si="43"/>
        <v>190960.17751879344</v>
      </c>
      <c r="M260" s="14">
        <f t="shared" si="36"/>
        <v>-9.457859006010802E-2</v>
      </c>
      <c r="N260" s="14">
        <f t="shared" si="40"/>
        <v>0.13403037855012734</v>
      </c>
      <c r="O260" s="14">
        <f t="shared" si="42"/>
        <v>0.11041479996685857</v>
      </c>
      <c r="P260" s="14">
        <f t="shared" si="50"/>
        <v>8.3835500412297148E-2</v>
      </c>
      <c r="Q260" s="14">
        <f t="shared" si="48"/>
        <v>8.9306348870408489E-2</v>
      </c>
      <c r="R260" s="14">
        <f t="shared" si="46"/>
        <v>0.14889651573466711</v>
      </c>
      <c r="S260" s="14">
        <f t="shared" si="44"/>
        <v>0.16604656663528447</v>
      </c>
      <c r="X260" s="6" t="str">
        <f t="shared" si="37"/>
        <v>-10% to -5%</v>
      </c>
      <c r="Y260" s="6" t="str">
        <f t="shared" si="37"/>
        <v>10% to 15%</v>
      </c>
      <c r="Z260" s="6" t="str">
        <f t="shared" si="37"/>
        <v>10% to 15%</v>
      </c>
      <c r="AA260" s="6" t="str">
        <f t="shared" si="38"/>
        <v>5% to 10%</v>
      </c>
      <c r="AB260" s="6" t="str">
        <f t="shared" si="38"/>
        <v>5% to 10%</v>
      </c>
      <c r="AC260" s="6" t="str">
        <f t="shared" si="38"/>
        <v>10% to 15%</v>
      </c>
      <c r="AD260" s="6" t="str">
        <f t="shared" si="38"/>
        <v>above 15%</v>
      </c>
      <c r="AE260" s="6"/>
      <c r="AF260" s="6"/>
    </row>
    <row r="261" spans="1:32">
      <c r="A261" s="1">
        <v>36804</v>
      </c>
      <c r="B261" s="11">
        <v>4116.25</v>
      </c>
      <c r="C261" s="13">
        <f t="shared" si="35"/>
        <v>1024.9842397326358</v>
      </c>
      <c r="D261" s="13">
        <f t="shared" si="39"/>
        <v>2430.1392293911181</v>
      </c>
      <c r="E261" s="13">
        <f t="shared" si="41"/>
        <v>3822.088450604504</v>
      </c>
      <c r="F261" s="13">
        <f t="shared" si="49"/>
        <v>6654.8772889232469</v>
      </c>
      <c r="G261" s="13">
        <f t="shared" si="47"/>
        <v>17128.807407627071</v>
      </c>
      <c r="H261" s="13">
        <f t="shared" si="45"/>
        <v>59118.467210715273</v>
      </c>
      <c r="I261" s="13">
        <f t="shared" si="43"/>
        <v>168096.91426188539</v>
      </c>
      <c r="M261" s="14">
        <f t="shared" si="36"/>
        <v>-0.29414046054988335</v>
      </c>
      <c r="N261" s="14">
        <f t="shared" si="40"/>
        <v>1.1963743318505152E-2</v>
      </c>
      <c r="O261" s="14">
        <f t="shared" si="42"/>
        <v>3.8532201514540676E-2</v>
      </c>
      <c r="P261" s="14">
        <f t="shared" si="50"/>
        <v>4.016544148203962E-2</v>
      </c>
      <c r="Q261" s="14">
        <f t="shared" si="48"/>
        <v>6.7084947647549728E-2</v>
      </c>
      <c r="R261" s="14">
        <f t="shared" si="46"/>
        <v>0.13634112714988386</v>
      </c>
      <c r="S261" s="14">
        <f t="shared" si="44"/>
        <v>0.15722639813867012</v>
      </c>
      <c r="X261" s="6" t="str">
        <f t="shared" si="37"/>
        <v>below -15%</v>
      </c>
      <c r="Y261" s="6" t="str">
        <f t="shared" si="37"/>
        <v>0% to 5%</v>
      </c>
      <c r="Z261" s="6" t="str">
        <f t="shared" si="37"/>
        <v>0% to 5%</v>
      </c>
      <c r="AA261" s="6" t="str">
        <f t="shared" si="38"/>
        <v>0% to 5%</v>
      </c>
      <c r="AB261" s="6" t="str">
        <f t="shared" si="38"/>
        <v>5% to 10%</v>
      </c>
      <c r="AC261" s="6" t="str">
        <f t="shared" si="38"/>
        <v>10% to 15%</v>
      </c>
      <c r="AD261" s="6" t="str">
        <f t="shared" si="38"/>
        <v>above 15%</v>
      </c>
      <c r="AE261" s="6"/>
      <c r="AF261" s="6"/>
    </row>
    <row r="262" spans="1:32">
      <c r="A262" s="1">
        <v>36836</v>
      </c>
      <c r="B262" s="11">
        <v>3931.54</v>
      </c>
      <c r="C262" s="13">
        <f t="shared" si="35"/>
        <v>991.01107688479919</v>
      </c>
      <c r="D262" s="13">
        <f t="shared" si="39"/>
        <v>2280.0000125206047</v>
      </c>
      <c r="E262" s="13">
        <f t="shared" si="41"/>
        <v>3644.1675278272987</v>
      </c>
      <c r="F262" s="13">
        <f t="shared" si="49"/>
        <v>6341.4137810240281</v>
      </c>
      <c r="G262" s="13">
        <f t="shared" si="47"/>
        <v>16203.578883517539</v>
      </c>
      <c r="H262" s="13">
        <f t="shared" si="45"/>
        <v>55739.891446682101</v>
      </c>
      <c r="I262" s="13">
        <f t="shared" si="43"/>
        <v>157669.55842814746</v>
      </c>
      <c r="M262" s="14">
        <f t="shared" si="36"/>
        <v>-0.3578913714676844</v>
      </c>
      <c r="N262" s="14">
        <f t="shared" si="40"/>
        <v>-4.9532512208553828E-2</v>
      </c>
      <c r="O262" s="14">
        <f t="shared" si="42"/>
        <v>7.8971400131261273E-3</v>
      </c>
      <c r="P262" s="14">
        <f t="shared" si="50"/>
        <v>2.1602584927999574E-2</v>
      </c>
      <c r="Q262" s="14">
        <f t="shared" si="48"/>
        <v>5.7035434439104762E-2</v>
      </c>
      <c r="R262" s="14">
        <f t="shared" si="46"/>
        <v>0.13031740648062473</v>
      </c>
      <c r="S262" s="14">
        <f t="shared" si="44"/>
        <v>0.15275637738590297</v>
      </c>
      <c r="X262" s="6" t="str">
        <f t="shared" si="37"/>
        <v>below -15%</v>
      </c>
      <c r="Y262" s="6" t="str">
        <f t="shared" si="37"/>
        <v>-5% to 0%</v>
      </c>
      <c r="Z262" s="6" t="str">
        <f t="shared" si="37"/>
        <v>0% to 5%</v>
      </c>
      <c r="AA262" s="6" t="str">
        <f t="shared" si="38"/>
        <v>0% to 5%</v>
      </c>
      <c r="AB262" s="6" t="str">
        <f t="shared" si="38"/>
        <v>5% to 10%</v>
      </c>
      <c r="AC262" s="6" t="str">
        <f t="shared" si="38"/>
        <v>10% to 15%</v>
      </c>
      <c r="AD262" s="6" t="str">
        <f t="shared" si="38"/>
        <v>above 15%</v>
      </c>
      <c r="AE262" s="6"/>
      <c r="AF262" s="6"/>
    </row>
    <row r="263" spans="1:32">
      <c r="A263" s="1">
        <v>36865</v>
      </c>
      <c r="B263" s="11">
        <v>4071.98</v>
      </c>
      <c r="C263" s="13">
        <f t="shared" si="35"/>
        <v>1041.432346388382</v>
      </c>
      <c r="D263" s="13">
        <f t="shared" si="39"/>
        <v>2321.7639065024327</v>
      </c>
      <c r="E263" s="13">
        <f t="shared" si="41"/>
        <v>3770.1395215789044</v>
      </c>
      <c r="F263" s="13">
        <f t="shared" si="49"/>
        <v>6552.6505262421269</v>
      </c>
      <c r="G263" s="13">
        <f t="shared" si="47"/>
        <v>16580.203485943188</v>
      </c>
      <c r="H263" s="13">
        <f t="shared" si="45"/>
        <v>56959.062597962977</v>
      </c>
      <c r="I263" s="13">
        <f t="shared" si="43"/>
        <v>160289.31013375541</v>
      </c>
      <c r="M263" s="14">
        <f t="shared" si="36"/>
        <v>-0.26414097637298162</v>
      </c>
      <c r="N263" s="14">
        <f t="shared" si="40"/>
        <v>-3.1936638717208997E-2</v>
      </c>
      <c r="O263" s="14">
        <f t="shared" si="42"/>
        <v>2.9775344649390315E-2</v>
      </c>
      <c r="P263" s="14">
        <f t="shared" si="50"/>
        <v>3.4236276315080028E-2</v>
      </c>
      <c r="Q263" s="14">
        <f t="shared" si="48"/>
        <v>6.1210715850301411E-2</v>
      </c>
      <c r="R263" s="14">
        <f t="shared" si="46"/>
        <v>0.13253841690919396</v>
      </c>
      <c r="S263" s="14">
        <f t="shared" si="44"/>
        <v>0.15390933331657775</v>
      </c>
      <c r="X263" s="6" t="str">
        <f t="shared" si="37"/>
        <v>below -15%</v>
      </c>
      <c r="Y263" s="6" t="str">
        <f t="shared" si="37"/>
        <v>-5% to 0%</v>
      </c>
      <c r="Z263" s="6" t="str">
        <f t="shared" si="37"/>
        <v>0% to 5%</v>
      </c>
      <c r="AA263" s="6" t="str">
        <f t="shared" si="38"/>
        <v>0% to 5%</v>
      </c>
      <c r="AB263" s="6" t="str">
        <f t="shared" si="38"/>
        <v>5% to 10%</v>
      </c>
      <c r="AC263" s="6" t="str">
        <f t="shared" si="38"/>
        <v>10% to 15%</v>
      </c>
      <c r="AD263" s="6" t="str">
        <f t="shared" si="38"/>
        <v>above 15%</v>
      </c>
      <c r="AE263" s="6"/>
      <c r="AF263" s="6"/>
    </row>
    <row r="264" spans="1:32">
      <c r="A264" s="1">
        <v>36896</v>
      </c>
      <c r="B264" s="11">
        <v>4183.7299999999996</v>
      </c>
      <c r="C264" s="13">
        <f t="shared" si="35"/>
        <v>1086.2448599526638</v>
      </c>
      <c r="D264" s="13">
        <f t="shared" si="39"/>
        <v>2345.035794394279</v>
      </c>
      <c r="E264" s="13">
        <f t="shared" si="41"/>
        <v>3855.7497191470475</v>
      </c>
      <c r="F264" s="13">
        <f t="shared" si="49"/>
        <v>6696.1016296765729</v>
      </c>
      <c r="G264" s="13">
        <f t="shared" si="47"/>
        <v>16781.533930107504</v>
      </c>
      <c r="H264" s="13">
        <f t="shared" si="45"/>
        <v>57805.628474865203</v>
      </c>
      <c r="I264" s="13">
        <f t="shared" si="43"/>
        <v>161862.83596681376</v>
      </c>
      <c r="M264" s="14">
        <f t="shared" si="36"/>
        <v>-0.18508223057476106</v>
      </c>
      <c r="N264" s="14">
        <f t="shared" si="40"/>
        <v>-2.230017819459745E-2</v>
      </c>
      <c r="O264" s="14">
        <f t="shared" si="42"/>
        <v>4.4127266317743337E-2</v>
      </c>
      <c r="P264" s="14">
        <f t="shared" si="50"/>
        <v>4.2523810281918414E-2</v>
      </c>
      <c r="Q264" s="14">
        <f t="shared" si="48"/>
        <v>6.3394297330913424E-2</v>
      </c>
      <c r="R264" s="14">
        <f t="shared" si="46"/>
        <v>0.13404866721772951</v>
      </c>
      <c r="S264" s="14">
        <f t="shared" si="44"/>
        <v>0.15459192734036872</v>
      </c>
      <c r="X264" s="6" t="str">
        <f t="shared" si="37"/>
        <v>below -15%</v>
      </c>
      <c r="Y264" s="6" t="str">
        <f t="shared" si="37"/>
        <v>-5% to 0%</v>
      </c>
      <c r="Z264" s="6" t="str">
        <f t="shared" si="37"/>
        <v>0% to 5%</v>
      </c>
      <c r="AA264" s="6" t="str">
        <f t="shared" si="38"/>
        <v>0% to 5%</v>
      </c>
      <c r="AB264" s="6" t="str">
        <f t="shared" si="38"/>
        <v>5% to 10%</v>
      </c>
      <c r="AC264" s="6" t="str">
        <f t="shared" si="38"/>
        <v>10% to 15%</v>
      </c>
      <c r="AD264" s="6" t="str">
        <f t="shared" si="38"/>
        <v>above 15%</v>
      </c>
      <c r="AE264" s="6"/>
      <c r="AF264" s="6"/>
    </row>
    <row r="265" spans="1:32">
      <c r="A265" s="1">
        <v>36927</v>
      </c>
      <c r="B265" s="11">
        <v>4370.47</v>
      </c>
      <c r="C265" s="13">
        <f t="shared" si="35"/>
        <v>1157.6083934455321</v>
      </c>
      <c r="D265" s="13">
        <f t="shared" si="39"/>
        <v>2415.383011218828</v>
      </c>
      <c r="E265" s="13">
        <f t="shared" si="41"/>
        <v>4015.4316866342042</v>
      </c>
      <c r="F265" s="13">
        <f t="shared" si="49"/>
        <v>6956.0966674944566</v>
      </c>
      <c r="G265" s="13">
        <f t="shared" si="47"/>
        <v>17202.647857245687</v>
      </c>
      <c r="H265" s="13">
        <f t="shared" si="45"/>
        <v>59715.809842577633</v>
      </c>
      <c r="I265" s="13">
        <f t="shared" si="43"/>
        <v>166307.97940551888</v>
      </c>
      <c r="M265" s="14">
        <f t="shared" si="36"/>
        <v>-6.6552661333079133E-2</v>
      </c>
      <c r="N265" s="14">
        <f t="shared" si="40"/>
        <v>6.1291362220786579E-3</v>
      </c>
      <c r="O265" s="14">
        <f t="shared" si="42"/>
        <v>6.9863139812005731E-2</v>
      </c>
      <c r="P265" s="14">
        <f t="shared" si="50"/>
        <v>5.698558923621367E-2</v>
      </c>
      <c r="Q265" s="14">
        <f t="shared" si="48"/>
        <v>6.7857672629320298E-2</v>
      </c>
      <c r="R265" s="14">
        <f t="shared" si="46"/>
        <v>0.13736492018870766</v>
      </c>
      <c r="S265" s="14">
        <f t="shared" si="44"/>
        <v>0.15648152643438246</v>
      </c>
      <c r="X265" s="6" t="str">
        <f t="shared" si="37"/>
        <v>-10% to -5%</v>
      </c>
      <c r="Y265" s="6" t="str">
        <f t="shared" si="37"/>
        <v>0% to 5%</v>
      </c>
      <c r="Z265" s="6" t="str">
        <f t="shared" si="37"/>
        <v>5% to 10%</v>
      </c>
      <c r="AA265" s="6" t="str">
        <f t="shared" si="38"/>
        <v>5% to 10%</v>
      </c>
      <c r="AB265" s="6" t="str">
        <f t="shared" si="38"/>
        <v>5% to 10%</v>
      </c>
      <c r="AC265" s="6" t="str">
        <f t="shared" si="38"/>
        <v>10% to 15%</v>
      </c>
      <c r="AD265" s="6" t="str">
        <f t="shared" si="38"/>
        <v>above 15%</v>
      </c>
      <c r="AE265" s="6"/>
      <c r="AF265" s="6"/>
    </row>
    <row r="266" spans="1:32">
      <c r="A266" s="1">
        <v>36955</v>
      </c>
      <c r="B266" s="11">
        <v>3998.12</v>
      </c>
      <c r="C266" s="13">
        <f t="shared" si="35"/>
        <v>1077.4258363317758</v>
      </c>
      <c r="D266" s="13">
        <f t="shared" si="39"/>
        <v>2176.7356779393522</v>
      </c>
      <c r="E266" s="13">
        <f t="shared" si="41"/>
        <v>3645.7291539971225</v>
      </c>
      <c r="F266" s="13">
        <f t="shared" si="49"/>
        <v>6331.2861995862149</v>
      </c>
      <c r="G266" s="13">
        <f t="shared" si="47"/>
        <v>15454.963028932912</v>
      </c>
      <c r="H266" s="13">
        <f t="shared" si="45"/>
        <v>54080.272085901343</v>
      </c>
      <c r="I266" s="13">
        <f t="shared" si="43"/>
        <v>149595.87883992147</v>
      </c>
      <c r="M266" s="14">
        <f t="shared" si="36"/>
        <v>-0.20034297625016351</v>
      </c>
      <c r="N266" s="14">
        <f t="shared" si="40"/>
        <v>-9.4806808706955001E-2</v>
      </c>
      <c r="O266" s="14">
        <f t="shared" si="42"/>
        <v>8.1741486985427575E-3</v>
      </c>
      <c r="P266" s="14">
        <f t="shared" si="50"/>
        <v>2.098340963035884E-2</v>
      </c>
      <c r="Q266" s="14">
        <f t="shared" si="48"/>
        <v>4.8362312450330833E-2</v>
      </c>
      <c r="R266" s="14">
        <f t="shared" si="46"/>
        <v>0.12720223095661232</v>
      </c>
      <c r="S266" s="14">
        <f t="shared" si="44"/>
        <v>0.14906586225236518</v>
      </c>
      <c r="X266" s="6" t="str">
        <f t="shared" si="37"/>
        <v>below -15%</v>
      </c>
      <c r="Y266" s="6" t="str">
        <f t="shared" si="37"/>
        <v>-10% to -5%</v>
      </c>
      <c r="Z266" s="6" t="str">
        <f t="shared" si="37"/>
        <v>0% to 5%</v>
      </c>
      <c r="AA266" s="6" t="str">
        <f t="shared" si="38"/>
        <v>0% to 5%</v>
      </c>
      <c r="AB266" s="6" t="str">
        <f t="shared" si="38"/>
        <v>0% to 5%</v>
      </c>
      <c r="AC266" s="6" t="str">
        <f t="shared" si="38"/>
        <v>10% to 15%</v>
      </c>
      <c r="AD266" s="6" t="str">
        <f t="shared" si="38"/>
        <v>10% to 15%</v>
      </c>
      <c r="AE266" s="6"/>
      <c r="AF266" s="6"/>
    </row>
    <row r="267" spans="1:32">
      <c r="A267" s="1">
        <v>36987</v>
      </c>
      <c r="B267" s="11">
        <v>3576</v>
      </c>
      <c r="C267" s="13">
        <f t="shared" si="35"/>
        <v>988.33914921965834</v>
      </c>
      <c r="D267" s="13">
        <f t="shared" si="39"/>
        <v>1938.3609441668375</v>
      </c>
      <c r="E267" s="13">
        <f t="shared" si="41"/>
        <v>3253.9882252873922</v>
      </c>
      <c r="F267" s="13">
        <f t="shared" si="49"/>
        <v>5647.8540012198737</v>
      </c>
      <c r="G267" s="13">
        <f t="shared" si="47"/>
        <v>13625.661386266871</v>
      </c>
      <c r="H267" s="13">
        <f t="shared" si="45"/>
        <v>47863.103846523743</v>
      </c>
      <c r="I267" s="13">
        <f t="shared" si="43"/>
        <v>131726.52658746604</v>
      </c>
      <c r="M267" s="14">
        <f t="shared" si="36"/>
        <v>-0.36301155407119035</v>
      </c>
      <c r="N267" s="14">
        <f t="shared" si="40"/>
        <v>-0.21040043178383774</v>
      </c>
      <c r="O267" s="14">
        <f t="shared" si="42"/>
        <v>-6.6441494191569611E-2</v>
      </c>
      <c r="P267" s="14">
        <f t="shared" si="50"/>
        <v>-2.4009492997173358E-2</v>
      </c>
      <c r="Q267" s="14">
        <f t="shared" si="48"/>
        <v>2.4721330336679372E-2</v>
      </c>
      <c r="R267" s="14">
        <f t="shared" si="46"/>
        <v>0.1144618369369423</v>
      </c>
      <c r="S267" s="14">
        <f t="shared" si="44"/>
        <v>0.14004980786365012</v>
      </c>
      <c r="X267" s="6" t="str">
        <f t="shared" si="37"/>
        <v>below -15%</v>
      </c>
      <c r="Y267" s="6" t="str">
        <f t="shared" si="37"/>
        <v>below -15%</v>
      </c>
      <c r="Z267" s="6" t="str">
        <f t="shared" si="37"/>
        <v>-10% to -5%</v>
      </c>
      <c r="AA267" s="6" t="str">
        <f t="shared" si="38"/>
        <v>-5% to 0%</v>
      </c>
      <c r="AB267" s="6" t="str">
        <f t="shared" si="38"/>
        <v>0% to 5%</v>
      </c>
      <c r="AC267" s="6" t="str">
        <f t="shared" si="38"/>
        <v>10% to 15%</v>
      </c>
      <c r="AD267" s="6" t="str">
        <f t="shared" si="38"/>
        <v>10% to 15%</v>
      </c>
      <c r="AE267" s="6"/>
      <c r="AF267" s="6"/>
    </row>
    <row r="268" spans="1:32">
      <c r="A268" s="1">
        <v>37018</v>
      </c>
      <c r="B268" s="11">
        <v>3544.81</v>
      </c>
      <c r="C268" s="13">
        <f t="shared" si="35"/>
        <v>1004.3297927878094</v>
      </c>
      <c r="D268" s="13">
        <f t="shared" si="39"/>
        <v>1919.8600027908603</v>
      </c>
      <c r="E268" s="13">
        <f t="shared" si="41"/>
        <v>3239.7316704484861</v>
      </c>
      <c r="F268" s="13">
        <f t="shared" si="49"/>
        <v>5594.7897090538117</v>
      </c>
      <c r="G268" s="13">
        <f t="shared" si="47"/>
        <v>13314.939043184584</v>
      </c>
      <c r="H268" s="13">
        <f t="shared" si="45"/>
        <v>46943.044999983038</v>
      </c>
      <c r="I268" s="13">
        <f t="shared" si="43"/>
        <v>128646.48462674218</v>
      </c>
      <c r="M268" s="14">
        <f t="shared" si="36"/>
        <v>-0.33260365051698665</v>
      </c>
      <c r="N268" s="14">
        <f t="shared" si="40"/>
        <v>-0.22011401624675631</v>
      </c>
      <c r="O268" s="14">
        <f t="shared" si="42"/>
        <v>-6.9370406669756413E-2</v>
      </c>
      <c r="P268" s="14">
        <f t="shared" si="50"/>
        <v>-2.7795968709226793E-2</v>
      </c>
      <c r="Q268" s="14">
        <f t="shared" si="48"/>
        <v>2.0301382779428605E-2</v>
      </c>
      <c r="R268" s="14">
        <f t="shared" si="46"/>
        <v>0.11241313854391591</v>
      </c>
      <c r="S268" s="14">
        <f t="shared" si="44"/>
        <v>0.13835906910690463</v>
      </c>
      <c r="X268" s="6" t="str">
        <f t="shared" si="37"/>
        <v>below -15%</v>
      </c>
      <c r="Y268" s="6" t="str">
        <f t="shared" si="37"/>
        <v>below -15%</v>
      </c>
      <c r="Z268" s="6" t="str">
        <f t="shared" si="37"/>
        <v>-10% to -5%</v>
      </c>
      <c r="AA268" s="6" t="str">
        <f t="shared" si="38"/>
        <v>-5% to 0%</v>
      </c>
      <c r="AB268" s="6" t="str">
        <f t="shared" si="38"/>
        <v>0% to 5%</v>
      </c>
      <c r="AC268" s="6" t="str">
        <f t="shared" si="38"/>
        <v>10% to 15%</v>
      </c>
      <c r="AD268" s="6" t="str">
        <f t="shared" si="38"/>
        <v>10% to 15%</v>
      </c>
      <c r="AE268" s="6"/>
      <c r="AF268" s="6"/>
    </row>
    <row r="269" spans="1:32">
      <c r="A269" s="1">
        <v>37047</v>
      </c>
      <c r="B269" s="11">
        <v>3460.04</v>
      </c>
      <c r="C269" s="13">
        <f t="shared" si="35"/>
        <v>1004.2071755953151</v>
      </c>
      <c r="D269" s="13">
        <f t="shared" si="39"/>
        <v>1874.2852116599204</v>
      </c>
      <c r="E269" s="13">
        <f t="shared" si="41"/>
        <v>3176.4369417668177</v>
      </c>
      <c r="F269" s="13">
        <f t="shared" si="49"/>
        <v>5465.4150069426969</v>
      </c>
      <c r="G269" s="13">
        <f t="shared" si="47"/>
        <v>12818.528246839149</v>
      </c>
      <c r="H269" s="13">
        <f t="shared" si="45"/>
        <v>45322.431042675198</v>
      </c>
      <c r="I269" s="13">
        <f t="shared" si="43"/>
        <v>123758.99082094162</v>
      </c>
      <c r="M269" s="14">
        <f t="shared" si="36"/>
        <v>-0.33283469651829667</v>
      </c>
      <c r="N269" s="14">
        <f t="shared" si="40"/>
        <v>-0.24455657448389395</v>
      </c>
      <c r="O269" s="14">
        <f t="shared" si="42"/>
        <v>-8.2576322664109247E-2</v>
      </c>
      <c r="P269" s="14">
        <f t="shared" si="50"/>
        <v>-3.72273964368443E-2</v>
      </c>
      <c r="Q269" s="14">
        <f t="shared" si="48"/>
        <v>1.295636729013438E-2</v>
      </c>
      <c r="R269" s="14">
        <f t="shared" si="46"/>
        <v>0.10868748796247013</v>
      </c>
      <c r="S269" s="14">
        <f t="shared" si="44"/>
        <v>0.1355814732419382</v>
      </c>
      <c r="X269" s="6" t="str">
        <f t="shared" si="37"/>
        <v>below -15%</v>
      </c>
      <c r="Y269" s="6" t="str">
        <f t="shared" si="37"/>
        <v>below -15%</v>
      </c>
      <c r="Z269" s="6" t="str">
        <f t="shared" si="37"/>
        <v>-10% to -5%</v>
      </c>
      <c r="AA269" s="6" t="str">
        <f t="shared" si="38"/>
        <v>-5% to 0%</v>
      </c>
      <c r="AB269" s="6" t="str">
        <f t="shared" si="38"/>
        <v>0% to 5%</v>
      </c>
      <c r="AC269" s="6" t="str">
        <f t="shared" si="38"/>
        <v>10% to 15%</v>
      </c>
      <c r="AD269" s="6" t="str">
        <f t="shared" si="38"/>
        <v>10% to 15%</v>
      </c>
      <c r="AE269" s="6"/>
      <c r="AF269" s="6"/>
    </row>
    <row r="270" spans="1:32">
      <c r="A270" s="1">
        <v>37077</v>
      </c>
      <c r="B270" s="11">
        <v>3317.63</v>
      </c>
      <c r="C270" s="13">
        <f t="shared" si="35"/>
        <v>985.54754447469031</v>
      </c>
      <c r="D270" s="13">
        <f t="shared" si="39"/>
        <v>1810.8118325486951</v>
      </c>
      <c r="E270" s="13">
        <f t="shared" si="41"/>
        <v>3044.5171539776238</v>
      </c>
      <c r="F270" s="13">
        <f t="shared" si="49"/>
        <v>5249.3437125884593</v>
      </c>
      <c r="G270" s="13">
        <f t="shared" si="47"/>
        <v>12128.601709071789</v>
      </c>
      <c r="H270" s="13">
        <f t="shared" si="45"/>
        <v>43043.017933556956</v>
      </c>
      <c r="I270" s="13">
        <f t="shared" si="43"/>
        <v>116967.73210942069</v>
      </c>
      <c r="M270" s="14">
        <f t="shared" si="36"/>
        <v>-0.36837812629345357</v>
      </c>
      <c r="N270" s="14">
        <f t="shared" si="40"/>
        <v>-0.2798861721971741</v>
      </c>
      <c r="O270" s="14">
        <f t="shared" si="42"/>
        <v>-0.11122129309137724</v>
      </c>
      <c r="P270" s="14">
        <f t="shared" si="50"/>
        <v>-5.3649721727572174E-2</v>
      </c>
      <c r="Q270" s="14">
        <f t="shared" si="48"/>
        <v>2.1108429154767685E-3</v>
      </c>
      <c r="R270" s="14">
        <f t="shared" si="46"/>
        <v>0.10317360462888439</v>
      </c>
      <c r="S270" s="14">
        <f t="shared" si="44"/>
        <v>0.13151180257138209</v>
      </c>
      <c r="X270" s="6" t="str">
        <f t="shared" si="37"/>
        <v>below -15%</v>
      </c>
      <c r="Y270" s="6" t="str">
        <f t="shared" si="37"/>
        <v>below -15%</v>
      </c>
      <c r="Z270" s="6" t="str">
        <f t="shared" si="37"/>
        <v>-15% to -10%</v>
      </c>
      <c r="AA270" s="6" t="str">
        <f t="shared" si="38"/>
        <v>-10% to -5%</v>
      </c>
      <c r="AB270" s="6" t="str">
        <f t="shared" si="38"/>
        <v>0% to 5%</v>
      </c>
      <c r="AC270" s="6" t="str">
        <f t="shared" si="38"/>
        <v>10% to 15%</v>
      </c>
      <c r="AD270" s="6" t="str">
        <f t="shared" si="38"/>
        <v>10% to 15%</v>
      </c>
      <c r="AE270" s="6"/>
      <c r="AF270" s="6"/>
    </row>
    <row r="271" spans="1:32">
      <c r="A271" s="1">
        <v>37109</v>
      </c>
      <c r="B271" s="11">
        <v>3329.95</v>
      </c>
      <c r="C271" s="13">
        <f t="shared" ref="C271:C334" si="51">((sipamt/$B259)+(sipamt/$B260)+(sipamt/$B261)+(sipamt/$B262)+(sipamt/$B263)+(sipamt/$B264)+(sipamt/$B265)+(sipamt/$B266)+(sipamt/$B267)+(sipamt/$B268)+(sipamt/$B269)+(sipamt/$B270))*$B271</f>
        <v>1021.7880954812399</v>
      </c>
      <c r="D271" s="13">
        <f t="shared" si="39"/>
        <v>1840.5820129459992</v>
      </c>
      <c r="E271" s="13">
        <f t="shared" si="41"/>
        <v>3051.4232113777093</v>
      </c>
      <c r="F271" s="13">
        <f t="shared" si="49"/>
        <v>5279.3800096878713</v>
      </c>
      <c r="G271" s="13">
        <f t="shared" si="47"/>
        <v>12028.679837000298</v>
      </c>
      <c r="H271" s="13">
        <f t="shared" si="45"/>
        <v>42764.602882331455</v>
      </c>
      <c r="I271" s="13">
        <f t="shared" si="43"/>
        <v>115812.99011292661</v>
      </c>
      <c r="M271" s="14">
        <f t="shared" ref="M271:M334" si="52">RATE(M$2*12,-sipamt,,C271,1)*12</f>
        <v>-0.30003390704146365</v>
      </c>
      <c r="N271" s="14">
        <f t="shared" si="40"/>
        <v>-0.26312280803511057</v>
      </c>
      <c r="O271" s="14">
        <f t="shared" si="42"/>
        <v>-0.10968225571352397</v>
      </c>
      <c r="P271" s="14">
        <f t="shared" si="50"/>
        <v>-5.1314163010949917E-2</v>
      </c>
      <c r="Q271" s="14">
        <f t="shared" si="48"/>
        <v>4.7330552636303078E-4</v>
      </c>
      <c r="R271" s="14">
        <f t="shared" si="46"/>
        <v>0.10247658817626466</v>
      </c>
      <c r="S271" s="14">
        <f t="shared" si="44"/>
        <v>0.13079357908365857</v>
      </c>
      <c r="X271" s="6" t="str">
        <f t="shared" si="37"/>
        <v>below -15%</v>
      </c>
      <c r="Y271" s="6" t="str">
        <f t="shared" si="37"/>
        <v>below -15%</v>
      </c>
      <c r="Z271" s="6" t="str">
        <f t="shared" ref="Z271:AD334" si="53">IF(O271&gt;15%,"above 15%",IF(O271&gt;10%,"10% to 15%",IF(O271&gt;5%,"5% to 10%",IF(O271&gt;0%,"0% to 5%",IF(O271&gt;-5%,"-5% to 0%",IF(O271&gt;-10%,"-10% to -5%",IF(O271&gt;-15%,"-15% to -10%","below -15%")))))))</f>
        <v>-15% to -10%</v>
      </c>
      <c r="AA271" s="6" t="str">
        <f t="shared" si="38"/>
        <v>-10% to -5%</v>
      </c>
      <c r="AB271" s="6" t="str">
        <f t="shared" si="38"/>
        <v>0% to 5%</v>
      </c>
      <c r="AC271" s="6" t="str">
        <f t="shared" si="38"/>
        <v>10% to 15%</v>
      </c>
      <c r="AD271" s="6" t="str">
        <f t="shared" si="38"/>
        <v>10% to 15%</v>
      </c>
      <c r="AE271" s="6"/>
      <c r="AF271" s="6"/>
    </row>
    <row r="272" spans="1:32">
      <c r="A272" s="1">
        <v>37139</v>
      </c>
      <c r="B272" s="11">
        <v>3228.6</v>
      </c>
      <c r="C272" s="13">
        <f t="shared" si="51"/>
        <v>1010.7969166999113</v>
      </c>
      <c r="D272" s="13">
        <f t="shared" si="39"/>
        <v>1811.3498633896102</v>
      </c>
      <c r="E272" s="13">
        <f t="shared" si="41"/>
        <v>2952.4692579558164</v>
      </c>
      <c r="F272" s="13">
        <f t="shared" si="49"/>
        <v>5122.949309396352</v>
      </c>
      <c r="G272" s="13">
        <f t="shared" si="47"/>
        <v>11567.432968805089</v>
      </c>
      <c r="H272" s="13">
        <f t="shared" si="45"/>
        <v>40990.743160744467</v>
      </c>
      <c r="I272" s="13">
        <f t="shared" si="43"/>
        <v>110788.97040478612</v>
      </c>
      <c r="M272" s="14">
        <f t="shared" si="52"/>
        <v>-0.32046346586623348</v>
      </c>
      <c r="N272" s="14">
        <f t="shared" si="40"/>
        <v>-0.27958009891712843</v>
      </c>
      <c r="O272" s="14">
        <f t="shared" si="42"/>
        <v>-0.13217639569876646</v>
      </c>
      <c r="P272" s="14">
        <f t="shared" si="50"/>
        <v>-6.3674508580468997E-2</v>
      </c>
      <c r="Q272" s="14">
        <f t="shared" si="48"/>
        <v>-7.3240357630203192E-3</v>
      </c>
      <c r="R272" s="14">
        <f t="shared" si="46"/>
        <v>9.7905868368488524E-2</v>
      </c>
      <c r="S272" s="14">
        <f t="shared" si="44"/>
        <v>0.12757252064604702</v>
      </c>
      <c r="X272" s="6" t="str">
        <f t="shared" ref="X272:AC335" si="54">IF(M272&gt;15%,"above 15%",IF(M272&gt;10%,"10% to 15%",IF(M272&gt;5%,"5% to 10%",IF(M272&gt;0%,"0% to 5%",IF(M272&gt;-5%,"-5% to 0%",IF(M272&gt;-10%,"-10% to -5%",IF(M272&gt;-15%,"-15% to -10%","below -15%")))))))</f>
        <v>below -15%</v>
      </c>
      <c r="Y272" s="6" t="str">
        <f t="shared" si="54"/>
        <v>below -15%</v>
      </c>
      <c r="Z272" s="6" t="str">
        <f t="shared" si="53"/>
        <v>-15% to -10%</v>
      </c>
      <c r="AA272" s="6" t="str">
        <f t="shared" si="53"/>
        <v>-10% to -5%</v>
      </c>
      <c r="AB272" s="6" t="str">
        <f t="shared" si="53"/>
        <v>-5% to 0%</v>
      </c>
      <c r="AC272" s="6" t="str">
        <f t="shared" si="53"/>
        <v>5% to 10%</v>
      </c>
      <c r="AD272" s="6" t="str">
        <f t="shared" si="53"/>
        <v>10% to 15%</v>
      </c>
      <c r="AE272" s="6"/>
      <c r="AF272" s="6"/>
    </row>
    <row r="273" spans="1:32">
      <c r="A273" s="1">
        <v>37169</v>
      </c>
      <c r="B273" s="11">
        <v>2812.9</v>
      </c>
      <c r="C273" s="13">
        <f t="shared" si="51"/>
        <v>906.60775533929768</v>
      </c>
      <c r="D273" s="13">
        <f t="shared" si="39"/>
        <v>1607.0458161820382</v>
      </c>
      <c r="E273" s="13">
        <f t="shared" si="41"/>
        <v>2567.2791524493555</v>
      </c>
      <c r="F273" s="13">
        <f t="shared" si="49"/>
        <v>4470.2821806523443</v>
      </c>
      <c r="G273" s="13">
        <f t="shared" si="47"/>
        <v>10009.796018559784</v>
      </c>
      <c r="H273" s="13">
        <f t="shared" si="45"/>
        <v>35303.614024258786</v>
      </c>
      <c r="I273" s="13">
        <f t="shared" si="43"/>
        <v>95148.106653691488</v>
      </c>
      <c r="M273" s="14">
        <f t="shared" si="52"/>
        <v>-0.52784405783590604</v>
      </c>
      <c r="N273" s="14">
        <f t="shared" si="40"/>
        <v>-0.40499442320457946</v>
      </c>
      <c r="O273" s="14">
        <f t="shared" si="42"/>
        <v>-0.2301357398377675</v>
      </c>
      <c r="P273" s="14">
        <f t="shared" si="50"/>
        <v>-0.12124211978977728</v>
      </c>
      <c r="Q273" s="14">
        <f t="shared" si="48"/>
        <v>-3.7047906913951684E-2</v>
      </c>
      <c r="R273" s="14">
        <f t="shared" si="46"/>
        <v>8.1493784746004785E-2</v>
      </c>
      <c r="S273" s="14">
        <f t="shared" si="44"/>
        <v>0.11638150366418666</v>
      </c>
      <c r="X273" s="6" t="str">
        <f t="shared" si="54"/>
        <v>below -15%</v>
      </c>
      <c r="Y273" s="6" t="str">
        <f t="shared" si="54"/>
        <v>below -15%</v>
      </c>
      <c r="Z273" s="6" t="str">
        <f t="shared" si="53"/>
        <v>below -15%</v>
      </c>
      <c r="AA273" s="6" t="str">
        <f t="shared" si="53"/>
        <v>-15% to -10%</v>
      </c>
      <c r="AB273" s="6" t="str">
        <f t="shared" si="53"/>
        <v>-5% to 0%</v>
      </c>
      <c r="AC273" s="6" t="str">
        <f t="shared" si="53"/>
        <v>5% to 10%</v>
      </c>
      <c r="AD273" s="6" t="str">
        <f t="shared" si="53"/>
        <v>10% to 15%</v>
      </c>
      <c r="AE273" s="6"/>
      <c r="AF273" s="6"/>
    </row>
    <row r="274" spans="1:32">
      <c r="A274" s="1">
        <v>37200</v>
      </c>
      <c r="B274" s="11">
        <v>3037.01</v>
      </c>
      <c r="C274" s="13">
        <f t="shared" si="51"/>
        <v>1013.0254443214458</v>
      </c>
      <c r="D274" s="13">
        <f t="shared" si="39"/>
        <v>1778.555122414484</v>
      </c>
      <c r="E274" s="13">
        <f t="shared" si="41"/>
        <v>2774.2647647976974</v>
      </c>
      <c r="F274" s="13">
        <f t="shared" si="49"/>
        <v>4833.2694789408133</v>
      </c>
      <c r="G274" s="13">
        <f t="shared" si="47"/>
        <v>10744.671376122655</v>
      </c>
      <c r="H274" s="13">
        <f t="shared" si="45"/>
        <v>37696.113867187574</v>
      </c>
      <c r="I274" s="13">
        <f t="shared" si="43"/>
        <v>101374.59565873159</v>
      </c>
      <c r="M274" s="14">
        <f t="shared" si="52"/>
        <v>-0.31630069912501591</v>
      </c>
      <c r="N274" s="14">
        <f t="shared" si="40"/>
        <v>-0.29845147430871105</v>
      </c>
      <c r="O274" s="14">
        <f t="shared" si="42"/>
        <v>-0.17527110454064992</v>
      </c>
      <c r="P274" s="14">
        <f t="shared" si="50"/>
        <v>-8.7939518614989512E-2</v>
      </c>
      <c r="Q274" s="14">
        <f t="shared" si="48"/>
        <v>-2.2307777398447914E-2</v>
      </c>
      <c r="R274" s="14">
        <f t="shared" si="46"/>
        <v>8.8758009759973014E-2</v>
      </c>
      <c r="S274" s="14">
        <f t="shared" si="44"/>
        <v>0.12106922727461536</v>
      </c>
      <c r="X274" s="6" t="str">
        <f t="shared" si="54"/>
        <v>below -15%</v>
      </c>
      <c r="Y274" s="6" t="str">
        <f t="shared" si="54"/>
        <v>below -15%</v>
      </c>
      <c r="Z274" s="6" t="str">
        <f t="shared" si="53"/>
        <v>below -15%</v>
      </c>
      <c r="AA274" s="6" t="str">
        <f t="shared" si="53"/>
        <v>-10% to -5%</v>
      </c>
      <c r="AB274" s="6" t="str">
        <f t="shared" si="53"/>
        <v>-5% to 0%</v>
      </c>
      <c r="AC274" s="6" t="str">
        <f t="shared" si="53"/>
        <v>5% to 10%</v>
      </c>
      <c r="AD274" s="6" t="str">
        <f t="shared" ref="AD274:AE337" si="55">IF(S274&gt;15%,"above 15%",IF(S274&gt;10%,"10% to 15%",IF(S274&gt;5%,"5% to 10%",IF(S274&gt;0%,"0% to 5%",IF(S274&gt;-5%,"-5% to 0%",IF(S274&gt;-10%,"-10% to -5%",IF(S274&gt;-15%,"-15% to -10%","below -15%")))))))</f>
        <v>10% to 15%</v>
      </c>
      <c r="AE274" s="6"/>
      <c r="AF274" s="6"/>
    </row>
    <row r="275" spans="1:32">
      <c r="A275" s="1">
        <v>37230</v>
      </c>
      <c r="B275" s="11">
        <v>3409.64</v>
      </c>
      <c r="C275" s="13">
        <f t="shared" si="51"/>
        <v>1162.8642848654406</v>
      </c>
      <c r="D275" s="13">
        <f t="shared" si="39"/>
        <v>2034.8993600720189</v>
      </c>
      <c r="E275" s="13">
        <f t="shared" si="41"/>
        <v>3106.9747879049828</v>
      </c>
      <c r="F275" s="13">
        <f t="shared" si="49"/>
        <v>5427.2407449215971</v>
      </c>
      <c r="G275" s="13">
        <f t="shared" si="47"/>
        <v>11997.498519393659</v>
      </c>
      <c r="H275" s="13">
        <f t="shared" si="45"/>
        <v>41812.958280954444</v>
      </c>
      <c r="I275" s="13">
        <f t="shared" ref="I275:I306" si="56">((sipamt/$B35)+(sipamt/$B36)+(sipamt/$B37)+(sipamt/$B38)+(sipamt/$B39)+(sipamt/$B40)+(sipamt/$B41)+(sipamt/$B42)+(sipamt/$B43)+(sipamt/$B44)+(sipamt/$B45)+(sipamt/$B46)+(sipamt/$B47)+(sipamt/$B48)+(sipamt/$B49)+(sipamt/$B50)+(sipamt/$B51)+(sipamt/$B52)+(sipamt/$B53)+(sipamt/$B54)+(sipamt/$B55)+(sipamt/$B56)+(sipamt/$B57)+(sipamt/$B58)+(sipamt/$B59)+(sipamt/$B60)+(sipamt/$B61)+(sipamt/$B62)+(sipamt/$B63)+(sipamt/$B64)+(sipamt/$B65)+(sipamt/$B66)+(sipamt/$B67)+(sipamt/$B68)+(sipamt/$B69)+(sipamt/$B70)+(sipamt/$B71)+(sipamt/$B72)+(sipamt/$B73)+(sipamt/$B74)+(sipamt/$B75)+(sipamt/$B76)+(sipamt/$B77)+(sipamt/$B78)+(sipamt/$B79)+(sipamt/$B80)+(sipamt/$B81)+(sipamt/$B82)+(sipamt/$B83)+(sipamt/$B84)+(sipamt/$B85)+(sipamt/$B86)+(sipamt/$B87)+(sipamt/$B88)+(sipamt/$B89)+(sipamt/$B90)+(sipamt/$B91)+(sipamt/$B92)+(sipamt/$B93)+(sipamt/$B94)+(sipamt/$B95)+(sipamt/$B96)+(sipamt/$B97)+(sipamt/$B98)+(sipamt/$B99)+(sipamt/$B100)+(sipamt/$B101)+(sipamt/$B102)+(sipamt/$B103)+(sipamt/$B104)+(sipamt/$B105)+(sipamt/$B106)+(sipamt/$B107)+(sipamt/$B108)+(sipamt/$B109)+(sipamt/$B110)+(sipamt/$B111)+(sipamt/$B112)+(sipamt/$B113)+(sipamt/$B114)+(sipamt/$B115)+(sipamt/$B116)+(sipamt/$B117)+(sipamt/$B118)+(sipamt/$B119)+(sipamt/$B120)+(sipamt/$B121)+(sipamt/$B122)+(sipamt/$B123)+(sipamt/$B124)+(sipamt/$B125)+(sipamt/$B126)+(sipamt/$B127)+(sipamt/$B128)+(sipamt/$B129)+(sipamt/$B130)+(sipamt/$B131)+(sipamt/$B132)+(sipamt/$B133)+(sipamt/$B134)+(sipamt/$B135)+(sipamt/$B136)+(sipamt/$B137)+(sipamt/$B138)+(sipamt/$B139)+(sipamt/$B140)+(sipamt/$B141)+(sipamt/$B142)+(sipamt/$B143)+(sipamt/$B144)+(sipamt/$B145)+(sipamt/$B146)+(sipamt/$B147)+(sipamt/$B148)+(sipamt/$B149)+(sipamt/$B150)+(sipamt/$B151)+(sipamt/$B152)+(sipamt/$B153)+(sipamt/$B154)+(sipamt/$B155)+(sipamt/$B156)+(sipamt/$B157)+(sipamt/$B158)+(sipamt/$B159)+(sipamt/$B160)+(sipamt/$B161)+(sipamt/$B162)+(sipamt/$B163)+(sipamt/$B164)+(sipamt/$B165)+(sipamt/$B166)+(sipamt/$B167)+(sipamt/$B168)+(sipamt/$B169)+(sipamt/$B170)+(sipamt/$B171)+(sipamt/$B172)+(sipamt/$B173)+(sipamt/$B174)+(sipamt/$B175)+(sipamt/$B176)+(sipamt/$B177)+(sipamt/$B178)+(sipamt/$B179)+(sipamt/$B180)+(sipamt/$B181)+(sipamt/$B182)+(sipamt/$B183)+(sipamt/$B184)+(sipamt/$B185)+(sipamt/$B186)+(sipamt/$B187)+(sipamt/$B188)+(sipamt/$B189)+(sipamt/$B190)+(sipamt/$B191)+(sipamt/$B192)+(sipamt/$B193)+(sipamt/$B194)+(sipamt/$B195)+(sipamt/$B196)+(sipamt/$B197)+(sipamt/$B198)+(sipamt/$B199)+(sipamt/$B200)+(sipamt/$B201)+(sipamt/$B202)+(sipamt/$B203)+(sipamt/$B204)+(sipamt/$B205)+(sipamt/$B206)+(sipamt/$B207)+(sipamt/$B208)+(sipamt/$B209)+(sipamt/$B210)+(sipamt/$B211)+(sipamt/$B212)+(sipamt/$B213)+(sipamt/$B214)+(sipamt/$B215)+(sipamt/$B216)+(sipamt/$B217)+(sipamt/$B218)+(sipamt/$B219)+(sipamt/$B220)+(sipamt/$B221)+(sipamt/$B222)+(sipamt/$B223)+(sipamt/$B224)+(sipamt/$B225)+(sipamt/$B226)+(sipamt/$B227)+(sipamt/$B228)+(sipamt/$B229)+(sipamt/$B230)+(sipamt/$B231)+(sipamt/$B232)+(sipamt/$B233)+(sipamt/$B234)+(sipamt/$B235)+(sipamt/$B236)+(sipamt/$B237)+(sipamt/$B238)+(sipamt/$B239)+(sipamt/$B240)+(sipamt/$B241)+(sipamt/$B242)+(sipamt/$B243)+(sipamt/$B244)+(sipamt/$B245)+(sipamt/$B246)+(sipamt/$B247)+(sipamt/$B248)+(sipamt/$B249)+(sipamt/$B250)+(sipamt/$B251)+(sipamt/$B252)+(sipamt/$B253)+(sipamt/$B254)+(sipamt/$B255)+(sipamt/$B256)+(sipamt/$B257)+(sipamt/$B258)+(sipamt/$B259)+(sipamt/$B260)+(sipamt/$B261)+(sipamt/$B262)+(sipamt/$B263)+(sipamt/$B264)+(sipamt/$B265)+(sipamt/$B266)+(sipamt/$B267)+(sipamt/$B268)+(sipamt/$B269)+(sipamt/$B270)+(sipamt/$B271)+(sipamt/$B272)+(sipamt/$B273)+(sipamt/$B274))*$B275</f>
        <v>112348.51753278621</v>
      </c>
      <c r="M275" s="14">
        <f t="shared" si="52"/>
        <v>-5.8152770079156958E-2</v>
      </c>
      <c r="N275" s="14">
        <f t="shared" si="40"/>
        <v>-0.16154560350636613</v>
      </c>
      <c r="O275" s="14">
        <f t="shared" si="42"/>
        <v>-9.7463882219035014E-2</v>
      </c>
      <c r="P275" s="14">
        <f t="shared" si="50"/>
        <v>-4.006622592501826E-2</v>
      </c>
      <c r="Q275" s="14">
        <f t="shared" si="48"/>
        <v>-4.1352438233987042E-5</v>
      </c>
      <c r="R275" s="14">
        <f t="shared" si="46"/>
        <v>0.10005300586800372</v>
      </c>
      <c r="S275" s="14">
        <f t="shared" ref="S275:S306" si="57">RATE(S$2*12,-sipamt,,I275,1)*12</f>
        <v>0.12858964459517225</v>
      </c>
      <c r="X275" s="6" t="str">
        <f t="shared" si="54"/>
        <v>-10% to -5%</v>
      </c>
      <c r="Y275" s="6" t="str">
        <f t="shared" si="54"/>
        <v>below -15%</v>
      </c>
      <c r="Z275" s="6" t="str">
        <f t="shared" si="53"/>
        <v>-10% to -5%</v>
      </c>
      <c r="AA275" s="6" t="str">
        <f t="shared" si="53"/>
        <v>-5% to 0%</v>
      </c>
      <c r="AB275" s="6" t="str">
        <f t="shared" si="53"/>
        <v>-5% to 0%</v>
      </c>
      <c r="AC275" s="6" t="str">
        <f t="shared" si="53"/>
        <v>10% to 15%</v>
      </c>
      <c r="AD275" s="6" t="str">
        <f t="shared" si="55"/>
        <v>10% to 15%</v>
      </c>
      <c r="AE275" s="6"/>
      <c r="AF275" s="6"/>
    </row>
    <row r="276" spans="1:32">
      <c r="A276" s="1">
        <v>37263</v>
      </c>
      <c r="B276" s="11">
        <v>3401.8</v>
      </c>
      <c r="C276" s="13">
        <f t="shared" si="51"/>
        <v>1176.4188337868509</v>
      </c>
      <c r="D276" s="13">
        <f t="shared" si="39"/>
        <v>2059.6469017039899</v>
      </c>
      <c r="E276" s="13">
        <f t="shared" si="41"/>
        <v>3083.1725596177384</v>
      </c>
      <c r="F276" s="13">
        <f t="shared" si="49"/>
        <v>5393.5666805369365</v>
      </c>
      <c r="G276" s="13">
        <f t="shared" si="47"/>
        <v>11888.419890270055</v>
      </c>
      <c r="H276" s="13">
        <f t="shared" si="45"/>
        <v>41132.820025742629</v>
      </c>
      <c r="I276" s="13">
        <f t="shared" si="56"/>
        <v>110608.75463650083</v>
      </c>
      <c r="M276" s="14">
        <f t="shared" si="52"/>
        <v>-3.6686845979463353E-2</v>
      </c>
      <c r="N276" s="14">
        <f t="shared" si="40"/>
        <v>-0.14948945332022207</v>
      </c>
      <c r="O276" s="14">
        <f t="shared" si="42"/>
        <v>-0.10266428781438541</v>
      </c>
      <c r="P276" s="14">
        <f t="shared" si="50"/>
        <v>-4.2592199632261588E-2</v>
      </c>
      <c r="Q276" s="14">
        <f t="shared" si="48"/>
        <v>-1.8556298232662661E-3</v>
      </c>
      <c r="R276" s="14">
        <f t="shared" si="46"/>
        <v>9.8280517985417731E-2</v>
      </c>
      <c r="S276" s="14">
        <f t="shared" si="57"/>
        <v>0.12745395029248344</v>
      </c>
      <c r="X276" s="6" t="str">
        <f t="shared" si="54"/>
        <v>-5% to 0%</v>
      </c>
      <c r="Y276" s="6" t="str">
        <f t="shared" si="54"/>
        <v>-15% to -10%</v>
      </c>
      <c r="Z276" s="6" t="str">
        <f t="shared" si="53"/>
        <v>-15% to -10%</v>
      </c>
      <c r="AA276" s="6" t="str">
        <f t="shared" si="53"/>
        <v>-5% to 0%</v>
      </c>
      <c r="AB276" s="6" t="str">
        <f t="shared" si="53"/>
        <v>-5% to 0%</v>
      </c>
      <c r="AC276" s="6" t="str">
        <f t="shared" si="53"/>
        <v>5% to 10%</v>
      </c>
      <c r="AD276" s="6" t="str">
        <f t="shared" si="55"/>
        <v>10% to 15%</v>
      </c>
      <c r="AE276" s="6"/>
      <c r="AF276" s="6"/>
    </row>
    <row r="277" spans="1:32">
      <c r="A277" s="1">
        <v>37292</v>
      </c>
      <c r="B277" s="11">
        <v>3311.73</v>
      </c>
      <c r="C277" s="13">
        <f t="shared" si="51"/>
        <v>1163.4655343806739</v>
      </c>
      <c r="D277" s="13">
        <f t="shared" si="39"/>
        <v>2040.6449784279666</v>
      </c>
      <c r="E277" s="13">
        <f t="shared" si="41"/>
        <v>2993.7255246663249</v>
      </c>
      <c r="F277" s="13">
        <f t="shared" si="49"/>
        <v>5246.2856321190739</v>
      </c>
      <c r="G277" s="13">
        <f t="shared" si="47"/>
        <v>11502.683138229331</v>
      </c>
      <c r="H277" s="13">
        <f t="shared" si="45"/>
        <v>39544.985456527997</v>
      </c>
      <c r="I277" s="13">
        <f t="shared" si="56"/>
        <v>106467.9477597403</v>
      </c>
      <c r="M277" s="14">
        <f t="shared" si="52"/>
        <v>-5.7194601855363292E-2</v>
      </c>
      <c r="N277" s="14">
        <f t="shared" si="40"/>
        <v>-0.15873020606454841</v>
      </c>
      <c r="O277" s="14">
        <f t="shared" si="42"/>
        <v>-0.12268095875987138</v>
      </c>
      <c r="P277" s="14">
        <f t="shared" si="50"/>
        <v>-5.3888498438368584E-2</v>
      </c>
      <c r="Q277" s="14">
        <f t="shared" si="48"/>
        <v>-8.4513904359107966E-3</v>
      </c>
      <c r="R277" s="14">
        <f t="shared" si="46"/>
        <v>9.4003521634908604E-2</v>
      </c>
      <c r="S277" s="14">
        <f t="shared" si="57"/>
        <v>0.1246681381518536</v>
      </c>
      <c r="X277" s="6" t="str">
        <f t="shared" si="54"/>
        <v>-10% to -5%</v>
      </c>
      <c r="Y277" s="6" t="str">
        <f t="shared" si="54"/>
        <v>below -15%</v>
      </c>
      <c r="Z277" s="6" t="str">
        <f t="shared" si="53"/>
        <v>-15% to -10%</v>
      </c>
      <c r="AA277" s="6" t="str">
        <f t="shared" si="53"/>
        <v>-10% to -5%</v>
      </c>
      <c r="AB277" s="6" t="str">
        <f t="shared" si="53"/>
        <v>-5% to 0%</v>
      </c>
      <c r="AC277" s="6" t="str">
        <f t="shared" si="53"/>
        <v>5% to 10%</v>
      </c>
      <c r="AD277" s="6" t="str">
        <f t="shared" si="55"/>
        <v>10% to 15%</v>
      </c>
      <c r="AE277" s="6"/>
      <c r="AF277" s="6"/>
    </row>
    <row r="278" spans="1:32">
      <c r="A278" s="1">
        <v>37320</v>
      </c>
      <c r="B278" s="11">
        <v>3641.1</v>
      </c>
      <c r="C278" s="13">
        <f t="shared" si="51"/>
        <v>1305.8128153808459</v>
      </c>
      <c r="D278" s="13">
        <f t="shared" si="39"/>
        <v>2287.0277895856298</v>
      </c>
      <c r="E278" s="13">
        <f t="shared" si="41"/>
        <v>3288.1725937129058</v>
      </c>
      <c r="F278" s="13">
        <f t="shared" si="49"/>
        <v>5769.4668963922086</v>
      </c>
      <c r="G278" s="13">
        <f t="shared" si="47"/>
        <v>12597.525537842956</v>
      </c>
      <c r="H278" s="13">
        <f t="shared" si="45"/>
        <v>42939.221161473033</v>
      </c>
      <c r="I278" s="13">
        <f t="shared" si="56"/>
        <v>115586.38537241766</v>
      </c>
      <c r="M278" s="14">
        <f t="shared" si="52"/>
        <v>0.15518673144507156</v>
      </c>
      <c r="N278" s="14">
        <f t="shared" si="40"/>
        <v>-4.6543879584194231E-2</v>
      </c>
      <c r="O278" s="14">
        <f t="shared" si="42"/>
        <v>-5.9484955125702232E-2</v>
      </c>
      <c r="P278" s="14">
        <f t="shared" si="50"/>
        <v>-1.5503577459359253E-2</v>
      </c>
      <c r="Q278" s="14">
        <f t="shared" si="48"/>
        <v>9.566676720904296E-3</v>
      </c>
      <c r="R278" s="14">
        <f t="shared" si="46"/>
        <v>0.1029143718399623</v>
      </c>
      <c r="S278" s="14">
        <f t="shared" si="57"/>
        <v>0.13065169504255333</v>
      </c>
      <c r="X278" s="6" t="str">
        <f t="shared" si="54"/>
        <v>above 15%</v>
      </c>
      <c r="Y278" s="6" t="str">
        <f t="shared" si="54"/>
        <v>-5% to 0%</v>
      </c>
      <c r="Z278" s="6" t="str">
        <f t="shared" si="53"/>
        <v>-10% to -5%</v>
      </c>
      <c r="AA278" s="6" t="str">
        <f t="shared" si="53"/>
        <v>-5% to 0%</v>
      </c>
      <c r="AB278" s="6" t="str">
        <f t="shared" si="53"/>
        <v>0% to 5%</v>
      </c>
      <c r="AC278" s="6" t="str">
        <f t="shared" si="53"/>
        <v>10% to 15%</v>
      </c>
      <c r="AD278" s="6" t="str">
        <f t="shared" si="55"/>
        <v>10% to 15%</v>
      </c>
      <c r="AE278" s="6"/>
      <c r="AF278" s="6"/>
    </row>
    <row r="279" spans="1:32">
      <c r="A279" s="1">
        <v>37351</v>
      </c>
      <c r="B279" s="11">
        <v>3500.57</v>
      </c>
      <c r="C279" s="13">
        <f t="shared" si="51"/>
        <v>1263.9993948028039</v>
      </c>
      <c r="D279" s="13">
        <f t="shared" si="39"/>
        <v>2231.491110570103</v>
      </c>
      <c r="E279" s="13">
        <f t="shared" si="41"/>
        <v>3161.473715362677</v>
      </c>
      <c r="F279" s="13">
        <f t="shared" si="49"/>
        <v>5554.1073723391419</v>
      </c>
      <c r="G279" s="13">
        <f t="shared" si="47"/>
        <v>12108.784415780499</v>
      </c>
      <c r="H279" s="13">
        <f t="shared" si="45"/>
        <v>40708.149060078198</v>
      </c>
      <c r="I279" s="13">
        <f t="shared" si="56"/>
        <v>109763.51124233086</v>
      </c>
      <c r="M279" s="14">
        <f t="shared" si="52"/>
        <v>9.5610941433155544E-2</v>
      </c>
      <c r="N279" s="14">
        <f t="shared" si="40"/>
        <v>-7.0476885737501854E-2</v>
      </c>
      <c r="O279" s="14">
        <f t="shared" si="42"/>
        <v>-8.5747713685086602E-2</v>
      </c>
      <c r="P279" s="14">
        <f t="shared" si="50"/>
        <v>-3.0730760705653982E-2</v>
      </c>
      <c r="Q279" s="14">
        <f t="shared" si="48"/>
        <v>1.7874813984531108E-3</v>
      </c>
      <c r="R279" s="14">
        <f t="shared" si="46"/>
        <v>9.7156081651279341E-2</v>
      </c>
      <c r="S279" s="14">
        <f t="shared" si="57"/>
        <v>0.12689492413008596</v>
      </c>
      <c r="X279" s="6" t="str">
        <f t="shared" si="54"/>
        <v>5% to 10%</v>
      </c>
      <c r="Y279" s="6" t="str">
        <f t="shared" si="54"/>
        <v>-10% to -5%</v>
      </c>
      <c r="Z279" s="6" t="str">
        <f t="shared" si="53"/>
        <v>-10% to -5%</v>
      </c>
      <c r="AA279" s="6" t="str">
        <f t="shared" si="53"/>
        <v>-5% to 0%</v>
      </c>
      <c r="AB279" s="6" t="str">
        <f t="shared" si="53"/>
        <v>0% to 5%</v>
      </c>
      <c r="AC279" s="6" t="str">
        <f t="shared" si="53"/>
        <v>5% to 10%</v>
      </c>
      <c r="AD279" s="6" t="str">
        <f t="shared" si="55"/>
        <v>10% to 15%</v>
      </c>
      <c r="AE279" s="6"/>
      <c r="AF279" s="6"/>
    </row>
    <row r="280" spans="1:32">
      <c r="A280" s="1">
        <v>37382</v>
      </c>
      <c r="B280" s="11">
        <v>3384.35</v>
      </c>
      <c r="C280" s="13">
        <f t="shared" si="51"/>
        <v>1224.0735356759885</v>
      </c>
      <c r="D280" s="13">
        <f t="shared" si="39"/>
        <v>2182.9411574163428</v>
      </c>
      <c r="E280" s="13">
        <f t="shared" si="41"/>
        <v>3057.028814081671</v>
      </c>
      <c r="F280" s="13">
        <f t="shared" si="49"/>
        <v>5370.2563449482695</v>
      </c>
      <c r="G280" s="13">
        <f t="shared" si="47"/>
        <v>11720.143378955796</v>
      </c>
      <c r="H280" s="13">
        <f t="shared" si="45"/>
        <v>38821.437630699154</v>
      </c>
      <c r="I280" s="13">
        <f t="shared" si="56"/>
        <v>104715.72075329057</v>
      </c>
      <c r="M280" s="14">
        <f t="shared" si="52"/>
        <v>3.6623234795398842E-2</v>
      </c>
      <c r="N280" s="14">
        <f t="shared" si="40"/>
        <v>-9.2011502708370441E-2</v>
      </c>
      <c r="O280" s="14">
        <f t="shared" si="42"/>
        <v>-0.10843633648844783</v>
      </c>
      <c r="P280" s="14">
        <f t="shared" si="50"/>
        <v>-4.4352908828941925E-2</v>
      </c>
      <c r="Q280" s="14">
        <f t="shared" si="48"/>
        <v>-4.6978472573296825E-3</v>
      </c>
      <c r="R280" s="14">
        <f t="shared" si="46"/>
        <v>9.1986264208894886E-2</v>
      </c>
      <c r="S280" s="14">
        <f t="shared" si="57"/>
        <v>0.1234523532154147</v>
      </c>
      <c r="X280" s="6" t="str">
        <f t="shared" si="54"/>
        <v>0% to 5%</v>
      </c>
      <c r="Y280" s="6" t="str">
        <f t="shared" si="54"/>
        <v>-10% to -5%</v>
      </c>
      <c r="Z280" s="6" t="str">
        <f t="shared" si="53"/>
        <v>-15% to -10%</v>
      </c>
      <c r="AA280" s="6" t="str">
        <f t="shared" si="53"/>
        <v>-5% to 0%</v>
      </c>
      <c r="AB280" s="6" t="str">
        <f t="shared" si="53"/>
        <v>-5% to 0%</v>
      </c>
      <c r="AC280" s="6" t="str">
        <f t="shared" si="53"/>
        <v>5% to 10%</v>
      </c>
      <c r="AD280" s="6" t="str">
        <f t="shared" si="55"/>
        <v>10% to 15%</v>
      </c>
      <c r="AE280" s="6"/>
      <c r="AF280" s="6"/>
    </row>
    <row r="281" spans="1:32">
      <c r="A281" s="1">
        <v>37412</v>
      </c>
      <c r="B281" s="11">
        <v>3255.52</v>
      </c>
      <c r="C281" s="13">
        <f t="shared" si="51"/>
        <v>1181.8317761472931</v>
      </c>
      <c r="D281" s="13">
        <f t="shared" si="39"/>
        <v>2126.6811259507813</v>
      </c>
      <c r="E281" s="13">
        <f t="shared" si="41"/>
        <v>2945.3295947456627</v>
      </c>
      <c r="F281" s="13">
        <f t="shared" si="49"/>
        <v>5175.366222037128</v>
      </c>
      <c r="G281" s="13">
        <f t="shared" si="47"/>
        <v>11278.764446007146</v>
      </c>
      <c r="H281" s="13">
        <f t="shared" si="45"/>
        <v>36724.54432570978</v>
      </c>
      <c r="I281" s="13">
        <f t="shared" si="56"/>
        <v>99418.762776792879</v>
      </c>
      <c r="M281" s="14">
        <f t="shared" si="52"/>
        <v>-2.8192554910310613E-2</v>
      </c>
      <c r="N281" s="14">
        <f t="shared" si="40"/>
        <v>-0.11772304692923807</v>
      </c>
      <c r="O281" s="14">
        <f t="shared" si="42"/>
        <v>-0.13383713887313223</v>
      </c>
      <c r="P281" s="14">
        <f t="shared" si="50"/>
        <v>-5.947793479271702E-2</v>
      </c>
      <c r="Q281" s="14">
        <f t="shared" si="48"/>
        <v>-1.2415608406759284E-2</v>
      </c>
      <c r="R281" s="14">
        <f t="shared" si="46"/>
        <v>8.5876697794004933E-2</v>
      </c>
      <c r="S281" s="14">
        <f t="shared" si="57"/>
        <v>0.11963266018356361</v>
      </c>
      <c r="X281" s="6" t="str">
        <f t="shared" si="54"/>
        <v>-5% to 0%</v>
      </c>
      <c r="Y281" s="6" t="str">
        <f t="shared" si="54"/>
        <v>-15% to -10%</v>
      </c>
      <c r="Z281" s="6" t="str">
        <f t="shared" si="53"/>
        <v>-15% to -10%</v>
      </c>
      <c r="AA281" s="6" t="str">
        <f t="shared" si="53"/>
        <v>-10% to -5%</v>
      </c>
      <c r="AB281" s="6" t="str">
        <f t="shared" si="53"/>
        <v>-5% to 0%</v>
      </c>
      <c r="AC281" s="6" t="str">
        <f t="shared" si="53"/>
        <v>5% to 10%</v>
      </c>
      <c r="AD281" s="6" t="str">
        <f t="shared" si="55"/>
        <v>10% to 15%</v>
      </c>
      <c r="AE281" s="6"/>
      <c r="AF281" s="6"/>
    </row>
    <row r="282" spans="1:32">
      <c r="A282" s="1">
        <v>37442</v>
      </c>
      <c r="B282" s="11">
        <v>3330.61</v>
      </c>
      <c r="C282" s="13">
        <f t="shared" si="51"/>
        <v>1215.1384977861883</v>
      </c>
      <c r="D282" s="13">
        <f t="shared" si="39"/>
        <v>2204.5419294837702</v>
      </c>
      <c r="E282" s="13">
        <f t="shared" si="41"/>
        <v>3033.0350075250703</v>
      </c>
      <c r="F282" s="13">
        <f t="shared" si="49"/>
        <v>5311.0681216337898</v>
      </c>
      <c r="G282" s="13">
        <f t="shared" si="47"/>
        <v>11533.32008207869</v>
      </c>
      <c r="H282" s="13">
        <f t="shared" si="45"/>
        <v>36946.806460770778</v>
      </c>
      <c r="I282" s="13">
        <f t="shared" si="56"/>
        <v>100335.11895009334</v>
      </c>
      <c r="M282" s="14">
        <f t="shared" si="52"/>
        <v>2.3125794836564635E-2</v>
      </c>
      <c r="N282" s="14">
        <f t="shared" si="40"/>
        <v>-8.2357712364961477E-2</v>
      </c>
      <c r="O282" s="14">
        <f t="shared" si="42"/>
        <v>-0.11379014825477071</v>
      </c>
      <c r="P282" s="14">
        <f t="shared" si="50"/>
        <v>-4.8869042625418579E-2</v>
      </c>
      <c r="Q282" s="14">
        <f t="shared" si="48"/>
        <v>-7.9169317669092742E-3</v>
      </c>
      <c r="R282" s="14">
        <f t="shared" si="46"/>
        <v>8.6543838142855725E-2</v>
      </c>
      <c r="S282" s="14">
        <f t="shared" si="57"/>
        <v>0.12030966754069725</v>
      </c>
      <c r="X282" s="6" t="str">
        <f t="shared" si="54"/>
        <v>0% to 5%</v>
      </c>
      <c r="Y282" s="6" t="str">
        <f t="shared" si="54"/>
        <v>-10% to -5%</v>
      </c>
      <c r="Z282" s="6" t="str">
        <f t="shared" si="53"/>
        <v>-15% to -10%</v>
      </c>
      <c r="AA282" s="6" t="str">
        <f t="shared" si="53"/>
        <v>-5% to 0%</v>
      </c>
      <c r="AB282" s="6" t="str">
        <f t="shared" si="53"/>
        <v>-5% to 0%</v>
      </c>
      <c r="AC282" s="6" t="str">
        <f t="shared" si="53"/>
        <v>5% to 10%</v>
      </c>
      <c r="AD282" s="6" t="str">
        <f t="shared" si="55"/>
        <v>10% to 15%</v>
      </c>
      <c r="AE282" s="6"/>
      <c r="AF282" s="6"/>
    </row>
    <row r="283" spans="1:32">
      <c r="A283" s="1">
        <v>37473</v>
      </c>
      <c r="B283" s="11">
        <v>3011.35</v>
      </c>
      <c r="C283" s="13">
        <f t="shared" si="51"/>
        <v>1098.3060596285175</v>
      </c>
      <c r="D283" s="13">
        <f t="shared" ref="D283:D346" si="58">((sipamt/$B259)+(sipamt/$B260)+(sipamt/$B261)+(sipamt/$B262)+(sipamt/$B263)+(sipamt/$B264)+(sipamt/$B265)+(sipamt/$B266)+(sipamt/$B267)+(sipamt/$B268)+(sipamt/$B269)+(sipamt/$B270)+(sipamt/$B271)+(sipamt/$B272)+(sipamt/$B273)+(sipamt/$B274)+(sipamt/$B275)+(sipamt/$B276)+(sipamt/$B277)+(sipamt/$B278)+(sipamt/$B279)+(sipamt/$B280)+(sipamt/$B281)+(sipamt/$B282))*$B283</f>
        <v>2022.3324207833191</v>
      </c>
      <c r="E283" s="13">
        <f t="shared" si="41"/>
        <v>2762.7865006816664</v>
      </c>
      <c r="F283" s="13">
        <f t="shared" si="49"/>
        <v>4822.2121521451445</v>
      </c>
      <c r="G283" s="13">
        <f t="shared" si="47"/>
        <v>10414.813808812041</v>
      </c>
      <c r="H283" s="13">
        <f t="shared" si="45"/>
        <v>32846.54035664886</v>
      </c>
      <c r="I283" s="13">
        <f t="shared" si="56"/>
        <v>89385.586278892049</v>
      </c>
      <c r="M283" s="14">
        <f t="shared" si="52"/>
        <v>-0.16443822641536035</v>
      </c>
      <c r="N283" s="14">
        <f t="shared" ref="N283:N346" si="59">RATE(N$2*12,-sipamt,,D283,1)*12</f>
        <v>-0.167738429220333</v>
      </c>
      <c r="O283" s="14">
        <f t="shared" si="42"/>
        <v>-0.17817053590577317</v>
      </c>
      <c r="P283" s="14">
        <f t="shared" si="50"/>
        <v>-8.8903915961748903E-2</v>
      </c>
      <c r="Q283" s="14">
        <f t="shared" si="48"/>
        <v>-2.8751097294890771E-2</v>
      </c>
      <c r="R283" s="14">
        <f t="shared" si="46"/>
        <v>7.3388386984420614E-2</v>
      </c>
      <c r="S283" s="14">
        <f t="shared" si="57"/>
        <v>0.11172200457314554</v>
      </c>
      <c r="X283" s="6" t="str">
        <f t="shared" si="54"/>
        <v>below -15%</v>
      </c>
      <c r="Y283" s="6" t="str">
        <f t="shared" si="54"/>
        <v>below -15%</v>
      </c>
      <c r="Z283" s="6" t="str">
        <f t="shared" si="53"/>
        <v>below -15%</v>
      </c>
      <c r="AA283" s="6" t="str">
        <f t="shared" si="53"/>
        <v>-10% to -5%</v>
      </c>
      <c r="AB283" s="6" t="str">
        <f t="shared" si="53"/>
        <v>-5% to 0%</v>
      </c>
      <c r="AC283" s="6" t="str">
        <f t="shared" si="53"/>
        <v>5% to 10%</v>
      </c>
      <c r="AD283" s="6" t="str">
        <f t="shared" si="55"/>
        <v>10% to 15%</v>
      </c>
      <c r="AE283" s="6"/>
      <c r="AF283" s="6"/>
    </row>
    <row r="284" spans="1:32">
      <c r="A284" s="1">
        <v>37504</v>
      </c>
      <c r="B284" s="11">
        <v>3181.47</v>
      </c>
      <c r="C284" s="13">
        <f t="shared" si="51"/>
        <v>1170.4608118496253</v>
      </c>
      <c r="D284" s="13">
        <f t="shared" si="58"/>
        <v>2166.502460419676</v>
      </c>
      <c r="E284" s="13">
        <f t="shared" si="41"/>
        <v>2955.3692086402293</v>
      </c>
      <c r="F284" s="13">
        <f t="shared" si="49"/>
        <v>5130.3295050127745</v>
      </c>
      <c r="G284" s="13">
        <f t="shared" si="47"/>
        <v>10987.868639505361</v>
      </c>
      <c r="H284" s="13">
        <f t="shared" si="45"/>
        <v>34163.203779770811</v>
      </c>
      <c r="I284" s="13">
        <f t="shared" si="56"/>
        <v>93059.137562780554</v>
      </c>
      <c r="M284" s="14">
        <f t="shared" si="52"/>
        <v>-4.608774041524321E-2</v>
      </c>
      <c r="N284" s="14">
        <f t="shared" si="59"/>
        <v>-9.9438147923919307E-2</v>
      </c>
      <c r="O284" s="14">
        <f t="shared" si="42"/>
        <v>-0.13150333372894271</v>
      </c>
      <c r="P284" s="14">
        <f t="shared" si="50"/>
        <v>-6.308021459892002E-2</v>
      </c>
      <c r="Q284" s="14">
        <f t="shared" si="48"/>
        <v>-1.7724142617056488E-2</v>
      </c>
      <c r="R284" s="14">
        <f t="shared" si="46"/>
        <v>7.7819544979866803E-2</v>
      </c>
      <c r="S284" s="14">
        <f t="shared" si="57"/>
        <v>0.11473038782426526</v>
      </c>
      <c r="X284" s="6" t="str">
        <f t="shared" si="54"/>
        <v>-5% to 0%</v>
      </c>
      <c r="Y284" s="6" t="str">
        <f t="shared" si="54"/>
        <v>-10% to -5%</v>
      </c>
      <c r="Z284" s="6" t="str">
        <f t="shared" si="53"/>
        <v>-15% to -10%</v>
      </c>
      <c r="AA284" s="6" t="str">
        <f t="shared" si="53"/>
        <v>-10% to -5%</v>
      </c>
      <c r="AB284" s="6" t="str">
        <f t="shared" si="53"/>
        <v>-5% to 0%</v>
      </c>
      <c r="AC284" s="6" t="str">
        <f t="shared" si="53"/>
        <v>5% to 10%</v>
      </c>
      <c r="AD284" s="6" t="str">
        <f t="shared" si="55"/>
        <v>10% to 15%</v>
      </c>
      <c r="AE284" s="6"/>
      <c r="AF284" s="6"/>
    </row>
    <row r="285" spans="1:32">
      <c r="A285" s="1">
        <v>37536</v>
      </c>
      <c r="B285" s="11">
        <v>2952.78</v>
      </c>
      <c r="C285" s="13">
        <f t="shared" si="51"/>
        <v>1087.6807398462288</v>
      </c>
      <c r="D285" s="13">
        <f t="shared" si="58"/>
        <v>2039.3723207096691</v>
      </c>
      <c r="E285" s="13">
        <f t="shared" si="41"/>
        <v>2774.6417925342016</v>
      </c>
      <c r="F285" s="13">
        <f t="shared" si="49"/>
        <v>4781.136386346102</v>
      </c>
      <c r="G285" s="13">
        <f t="shared" si="47"/>
        <v>10199.336015837283</v>
      </c>
      <c r="H285" s="13">
        <f t="shared" si="45"/>
        <v>31189.237475540012</v>
      </c>
      <c r="I285" s="13">
        <f t="shared" si="56"/>
        <v>85102.771510421691</v>
      </c>
      <c r="M285" s="14">
        <f t="shared" si="52"/>
        <v>-0.18261091026784401</v>
      </c>
      <c r="N285" s="14">
        <f t="shared" si="59"/>
        <v>-0.15935295998222679</v>
      </c>
      <c r="O285" s="14">
        <f t="shared" si="42"/>
        <v>-0.17517613388268732</v>
      </c>
      <c r="P285" s="14">
        <f t="shared" si="50"/>
        <v>-9.2512508100751012E-2</v>
      </c>
      <c r="Q285" s="14">
        <f t="shared" si="48"/>
        <v>-3.3109927987713152E-2</v>
      </c>
      <c r="R285" s="14">
        <f t="shared" si="46"/>
        <v>6.7493797681492412E-2</v>
      </c>
      <c r="S285" s="14">
        <f t="shared" si="57"/>
        <v>0.10803151653557953</v>
      </c>
      <c r="X285" s="6" t="str">
        <f t="shared" si="54"/>
        <v>below -15%</v>
      </c>
      <c r="Y285" s="6" t="str">
        <f t="shared" si="54"/>
        <v>below -15%</v>
      </c>
      <c r="Z285" s="6" t="str">
        <f t="shared" si="53"/>
        <v>below -15%</v>
      </c>
      <c r="AA285" s="6" t="str">
        <f t="shared" si="53"/>
        <v>-10% to -5%</v>
      </c>
      <c r="AB285" s="6" t="str">
        <f t="shared" si="53"/>
        <v>-5% to 0%</v>
      </c>
      <c r="AC285" s="6" t="str">
        <f t="shared" si="53"/>
        <v>5% to 10%</v>
      </c>
      <c r="AD285" s="6" t="str">
        <f t="shared" si="55"/>
        <v>10% to 15%</v>
      </c>
      <c r="AE285" s="6"/>
      <c r="AF285" s="6"/>
    </row>
    <row r="286" spans="1:32">
      <c r="A286" s="1">
        <v>37565</v>
      </c>
      <c r="B286" s="11">
        <v>2982.39</v>
      </c>
      <c r="C286" s="13">
        <f t="shared" si="51"/>
        <v>1093.5651559487753</v>
      </c>
      <c r="D286" s="13">
        <f t="shared" si="58"/>
        <v>2088.3715460791459</v>
      </c>
      <c r="E286" s="13">
        <f t="shared" si="41"/>
        <v>2840.1333304156797</v>
      </c>
      <c r="F286" s="13">
        <f t="shared" si="49"/>
        <v>4852.7663616773225</v>
      </c>
      <c r="G286" s="13">
        <f t="shared" si="47"/>
        <v>10310.786953070798</v>
      </c>
      <c r="H286" s="13">
        <f t="shared" si="45"/>
        <v>30966.839114203023</v>
      </c>
      <c r="I286" s="13">
        <f t="shared" si="56"/>
        <v>84744.152712258481</v>
      </c>
      <c r="M286" s="14">
        <f t="shared" si="52"/>
        <v>-0.17252182707382063</v>
      </c>
      <c r="N286" s="14">
        <f t="shared" si="59"/>
        <v>-0.13572132902387213</v>
      </c>
      <c r="O286" s="14">
        <f t="shared" si="42"/>
        <v>-0.15893140333588396</v>
      </c>
      <c r="P286" s="14">
        <f t="shared" si="50"/>
        <v>-8.6246197328688309E-2</v>
      </c>
      <c r="Q286" s="14">
        <f t="shared" si="48"/>
        <v>-3.0840126084845758E-2</v>
      </c>
      <c r="R286" s="14">
        <f t="shared" si="46"/>
        <v>6.6673758470810876E-2</v>
      </c>
      <c r="S286" s="14">
        <f t="shared" si="57"/>
        <v>0.10771290725994487</v>
      </c>
      <c r="X286" s="6" t="str">
        <f t="shared" si="54"/>
        <v>below -15%</v>
      </c>
      <c r="Y286" s="6" t="str">
        <f t="shared" si="54"/>
        <v>-15% to -10%</v>
      </c>
      <c r="Z286" s="6" t="str">
        <f t="shared" si="53"/>
        <v>below -15%</v>
      </c>
      <c r="AA286" s="6" t="str">
        <f t="shared" si="53"/>
        <v>-10% to -5%</v>
      </c>
      <c r="AB286" s="6" t="str">
        <f t="shared" si="53"/>
        <v>-5% to 0%</v>
      </c>
      <c r="AC286" s="6" t="str">
        <f t="shared" si="53"/>
        <v>5% to 10%</v>
      </c>
      <c r="AD286" s="6" t="str">
        <f t="shared" si="55"/>
        <v>10% to 15%</v>
      </c>
      <c r="AE286" s="6"/>
      <c r="AF286" s="6"/>
    </row>
    <row r="287" spans="1:32">
      <c r="A287" s="1">
        <v>37595</v>
      </c>
      <c r="B287" s="11">
        <v>3229.73</v>
      </c>
      <c r="C287" s="13">
        <f t="shared" si="51"/>
        <v>1186.205960346339</v>
      </c>
      <c r="D287" s="13">
        <f t="shared" si="58"/>
        <v>2287.7115934215203</v>
      </c>
      <c r="E287" s="13">
        <f t="shared" si="41"/>
        <v>3113.7336495467839</v>
      </c>
      <c r="F287" s="13">
        <f t="shared" si="49"/>
        <v>5278.0339223693627</v>
      </c>
      <c r="G287" s="13">
        <f t="shared" si="47"/>
        <v>11158.628934594366</v>
      </c>
      <c r="H287" s="13">
        <f t="shared" si="45"/>
        <v>32911.6687106139</v>
      </c>
      <c r="I287" s="13">
        <f t="shared" si="56"/>
        <v>90396.595953967597</v>
      </c>
      <c r="M287" s="14">
        <f t="shared" si="52"/>
        <v>-2.136039580969841E-2</v>
      </c>
      <c r="N287" s="14">
        <f t="shared" si="59"/>
        <v>-4.6253690637745121E-2</v>
      </c>
      <c r="O287" s="14">
        <f t="shared" si="42"/>
        <v>-9.5996538634951445E-2</v>
      </c>
      <c r="P287" s="14">
        <f t="shared" si="50"/>
        <v>-5.1418457194395306E-2</v>
      </c>
      <c r="Q287" s="14">
        <f t="shared" si="48"/>
        <v>-1.4585675322112562E-2</v>
      </c>
      <c r="R287" s="14">
        <f t="shared" si="46"/>
        <v>7.3612602561835716E-2</v>
      </c>
      <c r="S287" s="14">
        <f t="shared" si="57"/>
        <v>0.11256379351650367</v>
      </c>
      <c r="X287" s="6" t="str">
        <f t="shared" si="54"/>
        <v>-5% to 0%</v>
      </c>
      <c r="Y287" s="6" t="str">
        <f t="shared" si="54"/>
        <v>-5% to 0%</v>
      </c>
      <c r="Z287" s="6" t="str">
        <f t="shared" si="53"/>
        <v>-10% to -5%</v>
      </c>
      <c r="AA287" s="6" t="str">
        <f t="shared" si="53"/>
        <v>-10% to -5%</v>
      </c>
      <c r="AB287" s="6" t="str">
        <f t="shared" si="53"/>
        <v>-5% to 0%</v>
      </c>
      <c r="AC287" s="6" t="str">
        <f t="shared" si="53"/>
        <v>5% to 10%</v>
      </c>
      <c r="AD287" s="6" t="str">
        <f t="shared" si="55"/>
        <v>10% to 15%</v>
      </c>
      <c r="AE287" s="6"/>
      <c r="AF287" s="6"/>
    </row>
    <row r="288" spans="1:32">
      <c r="A288" s="1">
        <v>37627</v>
      </c>
      <c r="B288" s="11">
        <v>3334.89</v>
      </c>
      <c r="C288" s="13">
        <f t="shared" si="51"/>
        <v>1230.277136468738</v>
      </c>
      <c r="D288" s="13">
        <f t="shared" si="58"/>
        <v>2383.5569896662901</v>
      </c>
      <c r="E288" s="13">
        <f t="shared" si="41"/>
        <v>3249.4128458060363</v>
      </c>
      <c r="F288" s="13">
        <f t="shared" si="49"/>
        <v>5457.0108647696779</v>
      </c>
      <c r="G288" s="13">
        <f t="shared" si="47"/>
        <v>11494.441144035573</v>
      </c>
      <c r="H288" s="13">
        <f t="shared" si="45"/>
        <v>33281.291320998411</v>
      </c>
      <c r="I288" s="13">
        <f t="shared" si="56"/>
        <v>92000.426390148481</v>
      </c>
      <c r="M288" s="14">
        <f t="shared" si="52"/>
        <v>4.5929426467604534E-2</v>
      </c>
      <c r="N288" s="14">
        <f t="shared" si="59"/>
        <v>-6.604992066668933E-3</v>
      </c>
      <c r="O288" s="14">
        <f t="shared" si="42"/>
        <v>-6.7379681338284675E-2</v>
      </c>
      <c r="P288" s="14">
        <f t="shared" si="50"/>
        <v>-3.785013769279319E-2</v>
      </c>
      <c r="Q288" s="14">
        <f t="shared" si="48"/>
        <v>-8.5954921312214067E-3</v>
      </c>
      <c r="R288" s="14">
        <f t="shared" si="46"/>
        <v>7.4874972617773566E-2</v>
      </c>
      <c r="S288" s="14">
        <f t="shared" si="57"/>
        <v>0.11387742935546663</v>
      </c>
      <c r="X288" s="6" t="str">
        <f t="shared" si="54"/>
        <v>0% to 5%</v>
      </c>
      <c r="Y288" s="6" t="str">
        <f t="shared" si="54"/>
        <v>-5% to 0%</v>
      </c>
      <c r="Z288" s="6" t="str">
        <f t="shared" si="53"/>
        <v>-10% to -5%</v>
      </c>
      <c r="AA288" s="6" t="str">
        <f t="shared" si="53"/>
        <v>-5% to 0%</v>
      </c>
      <c r="AB288" s="6" t="str">
        <f t="shared" si="53"/>
        <v>-5% to 0%</v>
      </c>
      <c r="AC288" s="6" t="str">
        <f t="shared" si="53"/>
        <v>5% to 10%</v>
      </c>
      <c r="AD288" s="6" t="str">
        <f t="shared" si="55"/>
        <v>10% to 15%</v>
      </c>
      <c r="AE288" s="6"/>
      <c r="AF288" s="6"/>
    </row>
    <row r="289" spans="1:32">
      <c r="A289" s="1">
        <v>37657</v>
      </c>
      <c r="B289" s="11">
        <v>3256.08</v>
      </c>
      <c r="C289" s="13">
        <f t="shared" si="51"/>
        <v>1203.1236897958013</v>
      </c>
      <c r="D289" s="13">
        <f t="shared" si="58"/>
        <v>2347.0384585680818</v>
      </c>
      <c r="E289" s="13">
        <f t="shared" si="41"/>
        <v>3209.4778615911273</v>
      </c>
      <c r="F289" s="13">
        <f t="shared" si="49"/>
        <v>5338.6084284376602</v>
      </c>
      <c r="G289" s="13">
        <f t="shared" si="47"/>
        <v>11190.277669542224</v>
      </c>
      <c r="H289" s="13">
        <f t="shared" si="45"/>
        <v>31858.545576399381</v>
      </c>
      <c r="I289" s="13">
        <f t="shared" si="56"/>
        <v>88539.17143566192</v>
      </c>
      <c r="M289" s="14">
        <f t="shared" si="52"/>
        <v>4.7986335777838954E-3</v>
      </c>
      <c r="N289" s="14">
        <f t="shared" si="59"/>
        <v>-2.1476416468998703E-2</v>
      </c>
      <c r="O289" s="14">
        <f t="shared" si="42"/>
        <v>-7.5640920553156382E-2</v>
      </c>
      <c r="P289" s="14">
        <f t="shared" si="50"/>
        <v>-4.6759502809040059E-2</v>
      </c>
      <c r="Q289" s="14">
        <f t="shared" si="48"/>
        <v>-1.4010993340733659E-2</v>
      </c>
      <c r="R289" s="14">
        <f t="shared" si="46"/>
        <v>6.9919264160885841E-2</v>
      </c>
      <c r="S289" s="14">
        <f t="shared" si="57"/>
        <v>0.11100887384313811</v>
      </c>
      <c r="X289" s="6" t="str">
        <f t="shared" si="54"/>
        <v>0% to 5%</v>
      </c>
      <c r="Y289" s="6" t="str">
        <f t="shared" si="54"/>
        <v>-5% to 0%</v>
      </c>
      <c r="Z289" s="6" t="str">
        <f t="shared" si="53"/>
        <v>-10% to -5%</v>
      </c>
      <c r="AA289" s="6" t="str">
        <f t="shared" si="53"/>
        <v>-5% to 0%</v>
      </c>
      <c r="AB289" s="6" t="str">
        <f t="shared" si="53"/>
        <v>-5% to 0%</v>
      </c>
      <c r="AC289" s="6" t="str">
        <f t="shared" si="53"/>
        <v>5% to 10%</v>
      </c>
      <c r="AD289" s="6" t="str">
        <f t="shared" si="55"/>
        <v>10% to 15%</v>
      </c>
      <c r="AE289" s="6"/>
      <c r="AF289" s="6"/>
    </row>
    <row r="290" spans="1:32">
      <c r="A290" s="1">
        <v>37685</v>
      </c>
      <c r="B290" s="11">
        <v>3226.1</v>
      </c>
      <c r="C290" s="13">
        <f t="shared" si="51"/>
        <v>1193.7109787849708</v>
      </c>
      <c r="D290" s="13">
        <f t="shared" si="58"/>
        <v>2350.6917603345428</v>
      </c>
      <c r="E290" s="13">
        <f t="shared" si="41"/>
        <v>3220.0712413381007</v>
      </c>
      <c r="F290" s="13">
        <f t="shared" si="49"/>
        <v>5292.4460907973889</v>
      </c>
      <c r="G290" s="13">
        <f t="shared" si="47"/>
        <v>11064.533037557943</v>
      </c>
      <c r="H290" s="13">
        <f t="shared" si="45"/>
        <v>30928.578111262377</v>
      </c>
      <c r="I290" s="13">
        <f t="shared" si="56"/>
        <v>86357.559457324969</v>
      </c>
      <c r="M290" s="14">
        <f t="shared" si="52"/>
        <v>-9.7041333949869427E-3</v>
      </c>
      <c r="N290" s="14">
        <f t="shared" si="59"/>
        <v>-1.9975918463066126E-2</v>
      </c>
      <c r="O290" s="14">
        <f t="shared" si="42"/>
        <v>-7.3436707689848224E-2</v>
      </c>
      <c r="P290" s="14">
        <f t="shared" si="50"/>
        <v>-5.0303624267947281E-2</v>
      </c>
      <c r="Q290" s="14">
        <f t="shared" si="48"/>
        <v>-1.6307139595050105E-2</v>
      </c>
      <c r="R290" s="14">
        <f t="shared" si="46"/>
        <v>6.6531954631636886E-2</v>
      </c>
      <c r="S290" s="14">
        <f t="shared" si="57"/>
        <v>0.10913434880569067</v>
      </c>
      <c r="X290" s="6" t="str">
        <f t="shared" si="54"/>
        <v>-5% to 0%</v>
      </c>
      <c r="Y290" s="6" t="str">
        <f t="shared" si="54"/>
        <v>-5% to 0%</v>
      </c>
      <c r="Z290" s="6" t="str">
        <f t="shared" si="53"/>
        <v>-10% to -5%</v>
      </c>
      <c r="AA290" s="6" t="str">
        <f t="shared" si="53"/>
        <v>-10% to -5%</v>
      </c>
      <c r="AB290" s="6" t="str">
        <f t="shared" si="53"/>
        <v>-5% to 0%</v>
      </c>
      <c r="AC290" s="6" t="str">
        <f t="shared" si="53"/>
        <v>5% to 10%</v>
      </c>
      <c r="AD290" s="6" t="str">
        <f t="shared" si="55"/>
        <v>10% to 15%</v>
      </c>
      <c r="AE290" s="6"/>
      <c r="AF290" s="6"/>
    </row>
    <row r="291" spans="1:32">
      <c r="A291" s="1">
        <v>37718</v>
      </c>
      <c r="B291" s="11">
        <v>3215.24</v>
      </c>
      <c r="C291" s="13">
        <f t="shared" si="51"/>
        <v>1201.0518837791208</v>
      </c>
      <c r="D291" s="13">
        <f t="shared" si="58"/>
        <v>2362.0232153467705</v>
      </c>
      <c r="E291" s="13">
        <f t="shared" si="41"/>
        <v>3250.6550850718868</v>
      </c>
      <c r="F291" s="13">
        <f t="shared" si="49"/>
        <v>5287.7371698973948</v>
      </c>
      <c r="G291" s="13">
        <f t="shared" si="47"/>
        <v>10996.869916097456</v>
      </c>
      <c r="H291" s="13">
        <f t="shared" si="45"/>
        <v>30122.621134066525</v>
      </c>
      <c r="I291" s="13">
        <f t="shared" si="56"/>
        <v>84695.348853572665</v>
      </c>
      <c r="M291" s="14">
        <f t="shared" si="52"/>
        <v>1.6174830596855229E-3</v>
      </c>
      <c r="N291" s="14">
        <f t="shared" si="59"/>
        <v>-1.5340003074602628E-2</v>
      </c>
      <c r="O291" s="14">
        <f t="shared" si="42"/>
        <v>-6.7124791464168818E-2</v>
      </c>
      <c r="P291" s="14">
        <f t="shared" si="50"/>
        <v>-5.0667436422822051E-2</v>
      </c>
      <c r="Q291" s="14">
        <f t="shared" si="48"/>
        <v>-1.755709004503854E-2</v>
      </c>
      <c r="R291" s="14">
        <f t="shared" si="46"/>
        <v>6.3494018176730255E-2</v>
      </c>
      <c r="S291" s="14">
        <f t="shared" si="57"/>
        <v>0.10766942901867267</v>
      </c>
      <c r="X291" s="6" t="str">
        <f t="shared" si="54"/>
        <v>0% to 5%</v>
      </c>
      <c r="Y291" s="6" t="str">
        <f t="shared" si="54"/>
        <v>-5% to 0%</v>
      </c>
      <c r="Z291" s="6" t="str">
        <f t="shared" si="53"/>
        <v>-10% to -5%</v>
      </c>
      <c r="AA291" s="6" t="str">
        <f t="shared" si="53"/>
        <v>-10% to -5%</v>
      </c>
      <c r="AB291" s="6" t="str">
        <f t="shared" si="53"/>
        <v>-5% to 0%</v>
      </c>
      <c r="AC291" s="6" t="str">
        <f t="shared" si="53"/>
        <v>5% to 10%</v>
      </c>
      <c r="AD291" s="6" t="str">
        <f t="shared" si="55"/>
        <v>10% to 15%</v>
      </c>
      <c r="AE291" s="6"/>
      <c r="AF291" s="6"/>
    </row>
    <row r="292" spans="1:32">
      <c r="A292" s="1">
        <v>37746</v>
      </c>
      <c r="B292" s="11">
        <v>2975.47</v>
      </c>
      <c r="C292" s="13">
        <f t="shared" si="51"/>
        <v>1119.0289933066788</v>
      </c>
      <c r="D292" s="13">
        <f t="shared" si="58"/>
        <v>2195.2161734735741</v>
      </c>
      <c r="E292" s="13">
        <f t="shared" si="41"/>
        <v>3038.2382729785813</v>
      </c>
      <c r="F292" s="13">
        <f t="shared" si="49"/>
        <v>4914.607168609944</v>
      </c>
      <c r="G292" s="13">
        <f t="shared" si="47"/>
        <v>10145.812209472067</v>
      </c>
      <c r="H292" s="13">
        <f t="shared" si="45"/>
        <v>27236.244797385531</v>
      </c>
      <c r="I292" s="13">
        <f t="shared" si="56"/>
        <v>77073.529136528159</v>
      </c>
      <c r="M292" s="14">
        <f t="shared" si="52"/>
        <v>-0.12956431203170432</v>
      </c>
      <c r="N292" s="14">
        <f t="shared" si="59"/>
        <v>-8.6511095879482386E-2</v>
      </c>
      <c r="O292" s="14">
        <f t="shared" si="42"/>
        <v>-0.11262448608968345</v>
      </c>
      <c r="P292" s="14">
        <f t="shared" si="50"/>
        <v>-8.093474862332041E-2</v>
      </c>
      <c r="Q292" s="14">
        <f t="shared" si="48"/>
        <v>-3.421189927406152E-2</v>
      </c>
      <c r="R292" s="14">
        <f t="shared" si="46"/>
        <v>5.1733498337556777E-2</v>
      </c>
      <c r="S292" s="14">
        <f t="shared" si="57"/>
        <v>0.10050225285088993</v>
      </c>
      <c r="X292" s="6" t="str">
        <f t="shared" si="54"/>
        <v>-15% to -10%</v>
      </c>
      <c r="Y292" s="6" t="str">
        <f t="shared" si="54"/>
        <v>-10% to -5%</v>
      </c>
      <c r="Z292" s="6" t="str">
        <f t="shared" si="53"/>
        <v>-15% to -10%</v>
      </c>
      <c r="AA292" s="6" t="str">
        <f t="shared" si="53"/>
        <v>-10% to -5%</v>
      </c>
      <c r="AB292" s="6" t="str">
        <f t="shared" si="53"/>
        <v>-5% to 0%</v>
      </c>
      <c r="AC292" s="6" t="str">
        <f t="shared" si="53"/>
        <v>5% to 10%</v>
      </c>
      <c r="AD292" s="6" t="str">
        <f t="shared" si="55"/>
        <v>10% to 15%</v>
      </c>
      <c r="AE292" s="6"/>
      <c r="AF292" s="6"/>
    </row>
    <row r="293" spans="1:32">
      <c r="A293" s="1">
        <v>37777</v>
      </c>
      <c r="B293" s="11">
        <v>3262.2</v>
      </c>
      <c r="C293" s="13">
        <f t="shared" si="51"/>
        <v>1240.1095045909449</v>
      </c>
      <c r="D293" s="13">
        <f t="shared" si="58"/>
        <v>2424.3662808195349</v>
      </c>
      <c r="E293" s="13">
        <f t="shared" si="41"/>
        <v>3371.1543665720228</v>
      </c>
      <c r="F293" s="13">
        <f t="shared" si="49"/>
        <v>5419.1792284824842</v>
      </c>
      <c r="G293" s="13">
        <f t="shared" si="47"/>
        <v>11082.723974364309</v>
      </c>
      <c r="H293" s="13">
        <f t="shared" si="45"/>
        <v>29278.966317374099</v>
      </c>
      <c r="I293" s="13">
        <f t="shared" si="56"/>
        <v>83127.035877675909</v>
      </c>
      <c r="M293" s="14">
        <f t="shared" si="52"/>
        <v>6.0571595735469282E-2</v>
      </c>
      <c r="N293" s="14">
        <f t="shared" si="59"/>
        <v>9.6863019062903011E-3</v>
      </c>
      <c r="O293" s="14">
        <f t="shared" si="42"/>
        <v>-4.2975659311157779E-2</v>
      </c>
      <c r="P293" s="14">
        <f t="shared" si="50"/>
        <v>-4.0669066305927523E-2</v>
      </c>
      <c r="Q293" s="14">
        <f t="shared" si="48"/>
        <v>-1.5972827658175391E-2</v>
      </c>
      <c r="R293" s="14">
        <f t="shared" si="46"/>
        <v>6.0205261728315501E-2</v>
      </c>
      <c r="S293" s="14">
        <f t="shared" si="57"/>
        <v>0.10625678284182788</v>
      </c>
      <c r="X293" s="6" t="str">
        <f t="shared" si="54"/>
        <v>5% to 10%</v>
      </c>
      <c r="Y293" s="6" t="str">
        <f t="shared" si="54"/>
        <v>0% to 5%</v>
      </c>
      <c r="Z293" s="6" t="str">
        <f t="shared" si="53"/>
        <v>-5% to 0%</v>
      </c>
      <c r="AA293" s="6" t="str">
        <f t="shared" si="53"/>
        <v>-5% to 0%</v>
      </c>
      <c r="AB293" s="6" t="str">
        <f t="shared" si="53"/>
        <v>-5% to 0%</v>
      </c>
      <c r="AC293" s="6" t="str">
        <f t="shared" si="53"/>
        <v>5% to 10%</v>
      </c>
      <c r="AD293" s="6" t="str">
        <f t="shared" si="55"/>
        <v>10% to 15%</v>
      </c>
      <c r="AE293" s="6"/>
      <c r="AF293" s="6"/>
    </row>
    <row r="294" spans="1:32">
      <c r="A294" s="1">
        <v>37809</v>
      </c>
      <c r="B294" s="11">
        <v>3612.53</v>
      </c>
      <c r="C294" s="13">
        <f t="shared" si="51"/>
        <v>1373.0585291381103</v>
      </c>
      <c r="D294" s="13">
        <f t="shared" si="58"/>
        <v>2691.052613527318</v>
      </c>
      <c r="E294" s="13">
        <f t="shared" si="41"/>
        <v>3764.2042521492122</v>
      </c>
      <c r="F294" s="13">
        <f t="shared" si="49"/>
        <v>6006.19310666814</v>
      </c>
      <c r="G294" s="13">
        <f t="shared" si="47"/>
        <v>12233.488652383739</v>
      </c>
      <c r="H294" s="13">
        <f t="shared" si="45"/>
        <v>31959.32746866695</v>
      </c>
      <c r="I294" s="13">
        <f t="shared" si="56"/>
        <v>90659.877005969058</v>
      </c>
      <c r="M294" s="14">
        <f t="shared" si="52"/>
        <v>0.24666162656053725</v>
      </c>
      <c r="N294" s="14">
        <f t="shared" si="59"/>
        <v>0.10850976261607828</v>
      </c>
      <c r="O294" s="14">
        <f t="shared" si="42"/>
        <v>2.8765243212992793E-2</v>
      </c>
      <c r="P294" s="14">
        <f t="shared" si="50"/>
        <v>4.0583529477746384E-4</v>
      </c>
      <c r="Q294" s="14">
        <f t="shared" si="48"/>
        <v>3.8108580828075693E-3</v>
      </c>
      <c r="R294" s="14">
        <f t="shared" si="46"/>
        <v>7.0279096523317652E-2</v>
      </c>
      <c r="S294" s="14">
        <f t="shared" si="57"/>
        <v>0.11278124828281066</v>
      </c>
      <c r="X294" s="6" t="str">
        <f t="shared" si="54"/>
        <v>above 15%</v>
      </c>
      <c r="Y294" s="6" t="str">
        <f t="shared" si="54"/>
        <v>10% to 15%</v>
      </c>
      <c r="Z294" s="6" t="str">
        <f t="shared" si="53"/>
        <v>0% to 5%</v>
      </c>
      <c r="AA294" s="6" t="str">
        <f t="shared" si="53"/>
        <v>0% to 5%</v>
      </c>
      <c r="AB294" s="6" t="str">
        <f t="shared" si="53"/>
        <v>0% to 5%</v>
      </c>
      <c r="AC294" s="6" t="str">
        <f t="shared" si="53"/>
        <v>5% to 10%</v>
      </c>
      <c r="AD294" s="6" t="str">
        <f t="shared" si="55"/>
        <v>10% to 15%</v>
      </c>
      <c r="AE294" s="6"/>
      <c r="AF294" s="6"/>
    </row>
    <row r="295" spans="1:32">
      <c r="A295" s="1">
        <v>37838</v>
      </c>
      <c r="B295" s="11">
        <v>3765.82</v>
      </c>
      <c r="C295" s="13">
        <f t="shared" si="51"/>
        <v>1422.4976480206763</v>
      </c>
      <c r="D295" s="13">
        <f t="shared" si="58"/>
        <v>2795.9756314733681</v>
      </c>
      <c r="E295" s="13">
        <f t="shared" ref="E295:E358" si="60">((sipamt/$B259)+(sipamt/$B260)+(sipamt/$B261)+(sipamt/$B262)+(sipamt/$B263)+(sipamt/$B264)+(sipamt/$B265)+(sipamt/$B266)+(sipamt/$B267)+(sipamt/$B268)+(sipamt/$B269)+(sipamt/$B270)+(sipamt/$B271)+(sipamt/$B272)+(sipamt/$B273)+(sipamt/$B274)+(sipamt/$B275)+(sipamt/$B276)+(sipamt/$B277)+(sipamt/$B278)+(sipamt/$B279)+(sipamt/$B280)+(sipamt/$B281)+(sipamt/$B282)+(sipamt/$B283)+(sipamt/$B284)+(sipamt/$B285)+(sipamt/$B286)+(sipamt/$B287)+(sipamt/$B288)+(sipamt/$B289)+(sipamt/$B290)+(sipamt/$B291)+(sipamt/$B292)+(sipamt/$B293)+(sipamt/$B294))*$B295</f>
        <v>3951.5095120797323</v>
      </c>
      <c r="F295" s="13">
        <f t="shared" si="49"/>
        <v>6246.8113971366383</v>
      </c>
      <c r="G295" s="13">
        <f t="shared" si="47"/>
        <v>12689.893733830699</v>
      </c>
      <c r="H295" s="13">
        <f t="shared" si="45"/>
        <v>32742.390847277627</v>
      </c>
      <c r="I295" s="13">
        <f t="shared" si="56"/>
        <v>93021.92392436447</v>
      </c>
      <c r="M295" s="14">
        <f t="shared" si="52"/>
        <v>0.31078763272197485</v>
      </c>
      <c r="N295" s="14">
        <f t="shared" si="59"/>
        <v>0.14418443499342726</v>
      </c>
      <c r="O295" s="14">
        <f t="shared" ref="O295:O358" si="61">RATE(O$2*12,-sipamt,,E295,1)*12</f>
        <v>5.9716451356239854E-2</v>
      </c>
      <c r="P295" s="14">
        <f t="shared" si="50"/>
        <v>1.576894556775944E-2</v>
      </c>
      <c r="Q295" s="14">
        <f t="shared" si="48"/>
        <v>1.0992728579420755E-2</v>
      </c>
      <c r="R295" s="14">
        <f t="shared" si="46"/>
        <v>7.302870996475487E-2</v>
      </c>
      <c r="S295" s="14">
        <f t="shared" si="57"/>
        <v>0.11470059376861168</v>
      </c>
      <c r="X295" s="6" t="str">
        <f t="shared" si="54"/>
        <v>above 15%</v>
      </c>
      <c r="Y295" s="6" t="str">
        <f t="shared" si="54"/>
        <v>10% to 15%</v>
      </c>
      <c r="Z295" s="6" t="str">
        <f t="shared" si="53"/>
        <v>5% to 10%</v>
      </c>
      <c r="AA295" s="6" t="str">
        <f t="shared" si="53"/>
        <v>0% to 5%</v>
      </c>
      <c r="AB295" s="6" t="str">
        <f t="shared" si="53"/>
        <v>0% to 5%</v>
      </c>
      <c r="AC295" s="6" t="str">
        <f t="shared" si="53"/>
        <v>5% to 10%</v>
      </c>
      <c r="AD295" s="6" t="str">
        <f t="shared" si="55"/>
        <v>10% to 15%</v>
      </c>
      <c r="AE295" s="6"/>
      <c r="AF295" s="6"/>
    </row>
    <row r="296" spans="1:32">
      <c r="A296" s="1">
        <v>37869</v>
      </c>
      <c r="B296" s="11">
        <v>4369.17</v>
      </c>
      <c r="C296" s="13">
        <f t="shared" si="51"/>
        <v>1621.3382315813353</v>
      </c>
      <c r="D296" s="13">
        <f t="shared" si="58"/>
        <v>3228.7531263655164</v>
      </c>
      <c r="E296" s="13">
        <f t="shared" si="60"/>
        <v>4596.6350456301361</v>
      </c>
      <c r="F296" s="13">
        <f t="shared" si="49"/>
        <v>7224.2434651448066</v>
      </c>
      <c r="G296" s="13">
        <f t="shared" si="47"/>
        <v>14655.647056713293</v>
      </c>
      <c r="H296" s="13">
        <f t="shared" si="45"/>
        <v>37382.113550417293</v>
      </c>
      <c r="I296" s="13">
        <f t="shared" si="56"/>
        <v>106177.53976503405</v>
      </c>
      <c r="M296" s="14">
        <f t="shared" si="52"/>
        <v>0.54589804438360368</v>
      </c>
      <c r="N296" s="14">
        <f t="shared" si="59"/>
        <v>0.27602339556346051</v>
      </c>
      <c r="O296" s="14">
        <f t="shared" si="61"/>
        <v>0.15383239205918686</v>
      </c>
      <c r="P296" s="14">
        <f t="shared" si="50"/>
        <v>7.1203213171223606E-2</v>
      </c>
      <c r="Q296" s="14">
        <f t="shared" si="48"/>
        <v>3.8495756970654813E-2</v>
      </c>
      <c r="R296" s="14">
        <f t="shared" si="46"/>
        <v>8.7836624306447619E-2</v>
      </c>
      <c r="S296" s="14">
        <f t="shared" si="57"/>
        <v>0.12446820302193912</v>
      </c>
      <c r="X296" s="6" t="str">
        <f t="shared" si="54"/>
        <v>above 15%</v>
      </c>
      <c r="Y296" s="6" t="str">
        <f t="shared" si="54"/>
        <v>above 15%</v>
      </c>
      <c r="Z296" s="6" t="str">
        <f t="shared" si="53"/>
        <v>above 15%</v>
      </c>
      <c r="AA296" s="6" t="str">
        <f t="shared" si="53"/>
        <v>5% to 10%</v>
      </c>
      <c r="AB296" s="6" t="str">
        <f t="shared" si="53"/>
        <v>0% to 5%</v>
      </c>
      <c r="AC296" s="6" t="str">
        <f t="shared" si="53"/>
        <v>5% to 10%</v>
      </c>
      <c r="AD296" s="6" t="str">
        <f t="shared" si="55"/>
        <v>10% to 15%</v>
      </c>
      <c r="AE296" s="6"/>
      <c r="AF296" s="6"/>
    </row>
    <row r="297" spans="1:32">
      <c r="A297" s="1">
        <v>37900</v>
      </c>
      <c r="B297" s="11">
        <v>4631.3900000000003</v>
      </c>
      <c r="C297" s="13">
        <f t="shared" si="51"/>
        <v>1679.0721234704074</v>
      </c>
      <c r="D297" s="13">
        <f t="shared" si="58"/>
        <v>3385.0826294059752</v>
      </c>
      <c r="E297" s="13">
        <f t="shared" si="60"/>
        <v>4877.7962317383981</v>
      </c>
      <c r="F297" s="13">
        <f t="shared" si="49"/>
        <v>7612.0622567878308</v>
      </c>
      <c r="G297" s="13">
        <f t="shared" si="47"/>
        <v>15464.531925937963</v>
      </c>
      <c r="H297" s="13">
        <f t="shared" si="45"/>
        <v>38985.014087173076</v>
      </c>
      <c r="I297" s="13">
        <f t="shared" si="56"/>
        <v>110662.265097904</v>
      </c>
      <c r="M297" s="14">
        <f t="shared" si="52"/>
        <v>0.60825913089509831</v>
      </c>
      <c r="N297" s="14">
        <f t="shared" si="59"/>
        <v>0.31857058563614249</v>
      </c>
      <c r="O297" s="14">
        <f t="shared" si="61"/>
        <v>0.18991373216972032</v>
      </c>
      <c r="P297" s="14">
        <f t="shared" si="50"/>
        <v>9.0635090836090865E-2</v>
      </c>
      <c r="Q297" s="14">
        <f t="shared" si="48"/>
        <v>4.847649214381243E-2</v>
      </c>
      <c r="R297" s="14">
        <f t="shared" si="46"/>
        <v>9.2446214790182557E-2</v>
      </c>
      <c r="S297" s="14">
        <f t="shared" si="57"/>
        <v>0.1274891793572446</v>
      </c>
      <c r="X297" s="6" t="str">
        <f t="shared" si="54"/>
        <v>above 15%</v>
      </c>
      <c r="Y297" s="6" t="str">
        <f t="shared" si="54"/>
        <v>above 15%</v>
      </c>
      <c r="Z297" s="6" t="str">
        <f t="shared" si="53"/>
        <v>above 15%</v>
      </c>
      <c r="AA297" s="6" t="str">
        <f t="shared" si="53"/>
        <v>5% to 10%</v>
      </c>
      <c r="AB297" s="6" t="str">
        <f t="shared" si="53"/>
        <v>0% to 5%</v>
      </c>
      <c r="AC297" s="6" t="str">
        <f t="shared" si="53"/>
        <v>5% to 10%</v>
      </c>
      <c r="AD297" s="6" t="str">
        <f t="shared" si="55"/>
        <v>10% to 15%</v>
      </c>
      <c r="AE297" s="6"/>
      <c r="AF297" s="6"/>
    </row>
    <row r="298" spans="1:32">
      <c r="A298" s="1">
        <v>37930</v>
      </c>
      <c r="B298" s="11">
        <v>5064.91</v>
      </c>
      <c r="C298" s="13">
        <f t="shared" si="51"/>
        <v>1774.0714662346186</v>
      </c>
      <c r="D298" s="13">
        <f t="shared" si="58"/>
        <v>3631.2427597329579</v>
      </c>
      <c r="E298" s="13">
        <f t="shared" si="60"/>
        <v>5320.6947876150307</v>
      </c>
      <c r="F298" s="13">
        <f t="shared" si="49"/>
        <v>8257.9648811192892</v>
      </c>
      <c r="G298" s="13">
        <f t="shared" si="47"/>
        <v>16829.459238979663</v>
      </c>
      <c r="H298" s="13">
        <f t="shared" si="45"/>
        <v>42006.273629805517</v>
      </c>
      <c r="I298" s="13">
        <f t="shared" si="56"/>
        <v>118994.03537853177</v>
      </c>
      <c r="M298" s="14">
        <f t="shared" si="52"/>
        <v>0.70594578406065978</v>
      </c>
      <c r="N298" s="14">
        <f t="shared" si="59"/>
        <v>0.38109202742937431</v>
      </c>
      <c r="O298" s="14">
        <f t="shared" si="61"/>
        <v>0.24192922827230887</v>
      </c>
      <c r="P298" s="14">
        <f t="shared" si="50"/>
        <v>0.12040926453244623</v>
      </c>
      <c r="Q298" s="14">
        <f t="shared" si="48"/>
        <v>6.3909264192129139E-2</v>
      </c>
      <c r="R298" s="14">
        <f t="shared" si="46"/>
        <v>0.10055057458808747</v>
      </c>
      <c r="S298" s="14">
        <f t="shared" si="57"/>
        <v>0.13275314569792959</v>
      </c>
      <c r="X298" s="6" t="str">
        <f t="shared" si="54"/>
        <v>above 15%</v>
      </c>
      <c r="Y298" s="6" t="str">
        <f t="shared" si="54"/>
        <v>above 15%</v>
      </c>
      <c r="Z298" s="6" t="str">
        <f t="shared" si="53"/>
        <v>above 15%</v>
      </c>
      <c r="AA298" s="6" t="str">
        <f t="shared" si="53"/>
        <v>10% to 15%</v>
      </c>
      <c r="AB298" s="6" t="str">
        <f t="shared" si="53"/>
        <v>5% to 10%</v>
      </c>
      <c r="AC298" s="6" t="str">
        <f t="shared" si="53"/>
        <v>10% to 15%</v>
      </c>
      <c r="AD298" s="6" t="str">
        <f t="shared" si="55"/>
        <v>10% to 15%</v>
      </c>
      <c r="AE298" s="6"/>
      <c r="AF298" s="6"/>
    </row>
    <row r="299" spans="1:32">
      <c r="A299" s="1">
        <v>37960</v>
      </c>
      <c r="B299" s="11">
        <v>5131.72</v>
      </c>
      <c r="C299" s="13">
        <f t="shared" si="51"/>
        <v>1726.7245198546236</v>
      </c>
      <c r="D299" s="13">
        <f t="shared" si="58"/>
        <v>3611.4879059050113</v>
      </c>
      <c r="E299" s="13">
        <f t="shared" si="60"/>
        <v>5361.6708894251715</v>
      </c>
      <c r="F299" s="13">
        <f t="shared" si="49"/>
        <v>8287.6779607459212</v>
      </c>
      <c r="G299" s="13">
        <f t="shared" si="47"/>
        <v>16960.191548385788</v>
      </c>
      <c r="H299" s="13">
        <f t="shared" si="45"/>
        <v>41937.921005834207</v>
      </c>
      <c r="I299" s="13">
        <f t="shared" si="56"/>
        <v>118513.22113847584</v>
      </c>
      <c r="M299" s="14">
        <f t="shared" si="52"/>
        <v>0.65799142991779125</v>
      </c>
      <c r="N299" s="14">
        <f t="shared" si="59"/>
        <v>0.37626007276263568</v>
      </c>
      <c r="O299" s="14">
        <f t="shared" si="61"/>
        <v>0.24647696728540758</v>
      </c>
      <c r="P299" s="14">
        <f t="shared" si="50"/>
        <v>0.12170910006315452</v>
      </c>
      <c r="Q299" s="14">
        <f t="shared" si="48"/>
        <v>6.5304753303715754E-2</v>
      </c>
      <c r="R299" s="14">
        <f t="shared" si="46"/>
        <v>0.10037495404236095</v>
      </c>
      <c r="S299" s="14">
        <f t="shared" si="57"/>
        <v>0.13246074268496921</v>
      </c>
      <c r="X299" s="6" t="str">
        <f t="shared" si="54"/>
        <v>above 15%</v>
      </c>
      <c r="Y299" s="6" t="str">
        <f t="shared" si="54"/>
        <v>above 15%</v>
      </c>
      <c r="Z299" s="6" t="str">
        <f t="shared" si="53"/>
        <v>above 15%</v>
      </c>
      <c r="AA299" s="6" t="str">
        <f t="shared" si="53"/>
        <v>10% to 15%</v>
      </c>
      <c r="AB299" s="6" t="str">
        <f t="shared" si="53"/>
        <v>5% to 10%</v>
      </c>
      <c r="AC299" s="6" t="str">
        <f t="shared" si="53"/>
        <v>10% to 15%</v>
      </c>
      <c r="AD299" s="6" t="str">
        <f t="shared" si="55"/>
        <v>10% to 15%</v>
      </c>
      <c r="AE299" s="6"/>
      <c r="AF299" s="6"/>
    </row>
    <row r="300" spans="1:32">
      <c r="A300" s="1">
        <v>37991</v>
      </c>
      <c r="B300" s="11">
        <v>6039</v>
      </c>
      <c r="C300" s="13">
        <f t="shared" si="51"/>
        <v>1962.7049587424835</v>
      </c>
      <c r="D300" s="13">
        <f t="shared" si="58"/>
        <v>4190.5576396808983</v>
      </c>
      <c r="E300" s="13">
        <f t="shared" si="60"/>
        <v>6278.9794567303406</v>
      </c>
      <c r="F300" s="13">
        <f t="shared" si="49"/>
        <v>9663.918533187727</v>
      </c>
      <c r="G300" s="13">
        <f t="shared" si="47"/>
        <v>19884.680040499428</v>
      </c>
      <c r="H300" s="13">
        <f t="shared" si="45"/>
        <v>48606.049914155956</v>
      </c>
      <c r="I300" s="13">
        <f t="shared" si="56"/>
        <v>137081.88357390315</v>
      </c>
      <c r="M300" s="14">
        <f t="shared" si="52"/>
        <v>0.88411084131910456</v>
      </c>
      <c r="N300" s="14">
        <f t="shared" si="59"/>
        <v>0.50647820631566964</v>
      </c>
      <c r="O300" s="14">
        <f t="shared" si="61"/>
        <v>0.33863423145089633</v>
      </c>
      <c r="P300" s="14">
        <f t="shared" si="50"/>
        <v>0.17633716687611536</v>
      </c>
      <c r="Q300" s="14">
        <f t="shared" si="48"/>
        <v>9.3428859524852845E-2</v>
      </c>
      <c r="R300" s="14">
        <f t="shared" si="46"/>
        <v>0.11608284370014027</v>
      </c>
      <c r="S300" s="14">
        <f t="shared" si="57"/>
        <v>0.14288753190465295</v>
      </c>
      <c r="X300" s="6" t="str">
        <f t="shared" si="54"/>
        <v>above 15%</v>
      </c>
      <c r="Y300" s="6" t="str">
        <f t="shared" si="54"/>
        <v>above 15%</v>
      </c>
      <c r="Z300" s="6" t="str">
        <f t="shared" si="53"/>
        <v>above 15%</v>
      </c>
      <c r="AA300" s="6" t="str">
        <f t="shared" si="53"/>
        <v>above 15%</v>
      </c>
      <c r="AB300" s="6" t="str">
        <f t="shared" si="53"/>
        <v>5% to 10%</v>
      </c>
      <c r="AC300" s="6" t="str">
        <f t="shared" si="53"/>
        <v>10% to 15%</v>
      </c>
      <c r="AD300" s="6" t="str">
        <f t="shared" si="55"/>
        <v>10% to 15%</v>
      </c>
      <c r="AE300" s="6"/>
      <c r="AF300" s="6"/>
    </row>
    <row r="301" spans="1:32">
      <c r="A301" s="1">
        <v>38022</v>
      </c>
      <c r="B301" s="11">
        <v>5720.63</v>
      </c>
      <c r="C301" s="13">
        <f t="shared" si="51"/>
        <v>1782.4224386422388</v>
      </c>
      <c r="D301" s="13">
        <f t="shared" si="58"/>
        <v>3896.1989654955587</v>
      </c>
      <c r="E301" s="13">
        <f t="shared" si="60"/>
        <v>5905.9509198952574</v>
      </c>
      <c r="F301" s="13">
        <f t="shared" si="49"/>
        <v>9067.5130666366294</v>
      </c>
      <c r="G301" s="13">
        <f t="shared" si="47"/>
        <v>18765.488329865548</v>
      </c>
      <c r="H301" s="13">
        <f t="shared" si="45"/>
        <v>45227.634177607019</v>
      </c>
      <c r="I301" s="13">
        <f t="shared" si="56"/>
        <v>127713.7741797479</v>
      </c>
      <c r="M301" s="14">
        <f t="shared" si="52"/>
        <v>0.71425939148069084</v>
      </c>
      <c r="N301" s="14">
        <f t="shared" si="59"/>
        <v>0.44308689432838599</v>
      </c>
      <c r="O301" s="14">
        <f t="shared" si="61"/>
        <v>0.30321603539040598</v>
      </c>
      <c r="P301" s="14">
        <f t="shared" si="50"/>
        <v>0.15390998004155851</v>
      </c>
      <c r="Q301" s="14">
        <f t="shared" si="48"/>
        <v>8.3307983258218671E-2</v>
      </c>
      <c r="R301" s="14">
        <f t="shared" si="46"/>
        <v>0.10846473438595534</v>
      </c>
      <c r="S301" s="14">
        <f t="shared" si="57"/>
        <v>0.13783817635366535</v>
      </c>
      <c r="X301" s="6" t="str">
        <f t="shared" si="54"/>
        <v>above 15%</v>
      </c>
      <c r="Y301" s="6" t="str">
        <f t="shared" si="54"/>
        <v>above 15%</v>
      </c>
      <c r="Z301" s="6" t="str">
        <f t="shared" si="53"/>
        <v>above 15%</v>
      </c>
      <c r="AA301" s="6" t="str">
        <f t="shared" si="53"/>
        <v>above 15%</v>
      </c>
      <c r="AB301" s="6" t="str">
        <f t="shared" si="53"/>
        <v>5% to 10%</v>
      </c>
      <c r="AC301" s="6" t="str">
        <f t="shared" si="53"/>
        <v>10% to 15%</v>
      </c>
      <c r="AD301" s="6" t="str">
        <f t="shared" si="55"/>
        <v>10% to 15%</v>
      </c>
      <c r="AE301" s="6"/>
      <c r="AF301" s="6"/>
    </row>
    <row r="302" spans="1:32">
      <c r="A302" s="1">
        <v>38051</v>
      </c>
      <c r="B302" s="11">
        <v>5880.35</v>
      </c>
      <c r="C302" s="13">
        <f t="shared" si="51"/>
        <v>1754.3836838238881</v>
      </c>
      <c r="D302" s="13">
        <f t="shared" si="58"/>
        <v>3930.2115732563939</v>
      </c>
      <c r="E302" s="13">
        <f t="shared" si="60"/>
        <v>6039.089766364179</v>
      </c>
      <c r="F302" s="13">
        <f t="shared" si="49"/>
        <v>9240.5863807155929</v>
      </c>
      <c r="G302" s="13">
        <f t="shared" si="47"/>
        <v>19250.329237267095</v>
      </c>
      <c r="H302" s="13">
        <f t="shared" si="45"/>
        <v>45734.222429105161</v>
      </c>
      <c r="I302" s="13">
        <f t="shared" si="56"/>
        <v>129004.99518530941</v>
      </c>
      <c r="M302" s="14">
        <f t="shared" si="52"/>
        <v>0.68617655975278602</v>
      </c>
      <c r="N302" s="14">
        <f t="shared" si="59"/>
        <v>0.45068961307370076</v>
      </c>
      <c r="O302" s="14">
        <f t="shared" si="61"/>
        <v>0.31615305098755797</v>
      </c>
      <c r="P302" s="14">
        <f t="shared" si="50"/>
        <v>0.1605986831751739</v>
      </c>
      <c r="Q302" s="14">
        <f t="shared" si="48"/>
        <v>8.7780965035668471E-2</v>
      </c>
      <c r="R302" s="14">
        <f t="shared" si="46"/>
        <v>0.10964880326773424</v>
      </c>
      <c r="S302" s="14">
        <f t="shared" si="57"/>
        <v>0.13855817009754903</v>
      </c>
      <c r="X302" s="6" t="str">
        <f t="shared" si="54"/>
        <v>above 15%</v>
      </c>
      <c r="Y302" s="6" t="str">
        <f t="shared" si="54"/>
        <v>above 15%</v>
      </c>
      <c r="Z302" s="6" t="str">
        <f t="shared" si="53"/>
        <v>above 15%</v>
      </c>
      <c r="AA302" s="6" t="str">
        <f t="shared" si="53"/>
        <v>above 15%</v>
      </c>
      <c r="AB302" s="6" t="str">
        <f t="shared" si="53"/>
        <v>5% to 10%</v>
      </c>
      <c r="AC302" s="6" t="str">
        <f t="shared" si="53"/>
        <v>10% to 15%</v>
      </c>
      <c r="AD302" s="6" t="str">
        <f t="shared" si="55"/>
        <v>10% to 15%</v>
      </c>
      <c r="AE302" s="6"/>
      <c r="AF302" s="6"/>
    </row>
    <row r="303" spans="1:32">
      <c r="A303" s="1">
        <v>38082</v>
      </c>
      <c r="B303" s="11">
        <v>5838.02</v>
      </c>
      <c r="C303" s="13">
        <f t="shared" si="51"/>
        <v>1660.0726556604131</v>
      </c>
      <c r="D303" s="13">
        <f t="shared" si="58"/>
        <v>3840.8631778423287</v>
      </c>
      <c r="E303" s="13">
        <f t="shared" si="60"/>
        <v>5948.8780859420576</v>
      </c>
      <c r="F303" s="13">
        <f t="shared" si="49"/>
        <v>9113.3607367431996</v>
      </c>
      <c r="G303" s="13">
        <f t="shared" si="47"/>
        <v>19055.13028308126</v>
      </c>
      <c r="H303" s="13">
        <f t="shared" si="45"/>
        <v>44635.141450956573</v>
      </c>
      <c r="I303" s="13">
        <f t="shared" si="56"/>
        <v>125815.78149984597</v>
      </c>
      <c r="J303" s="13">
        <f t="shared" ref="J303:J334" si="62">((sipamt/$B3)+(sipamt/$B4)+(sipamt/$B5)+(sipamt/$B6)+(sipamt/$B7)+(sipamt/$B8)+(sipamt/$B9)+(sipamt/$B10)+(sipamt/$B11)+(sipamt/$B12)+(sipamt/$B13)+(sipamt/$B14)+(sipamt/$B15)+(sipamt/$B16)+(sipamt/$B17)+(sipamt/$B18)+(sipamt/$B19)+(sipamt/$B20)+(sipamt/$B21)+(sipamt/$B22)+(sipamt/$B23)+(sipamt/$B24)+(sipamt/$B25)+(sipamt/$B26)+(sipamt/$B27)+(sipamt/$B28)+(sipamt/$B29)+(sipamt/$B30)+(sipamt/$B31)+(sipamt/$B32)+(sipamt/$B33)+(sipamt/$B34)+(sipamt/$B35)+(sipamt/$B36)+(sipamt/$B37)+(sipamt/$B38)+(sipamt/$B39)+(sipamt/$B40)+(sipamt/$B41)+(sipamt/$B42)+(sipamt/$B43)+(sipamt/$B44)+(sipamt/$B45)+(sipamt/$B46)+(sipamt/$B47)+(sipamt/$B48)+(sipamt/$B49)+(sipamt/$B50)+(sipamt/$B51)+(sipamt/$B52)+(sipamt/$B53)+(sipamt/$B54)+(sipamt/$B55)+(sipamt/$B56)+(sipamt/$B57)+(sipamt/$B58)+(sipamt/$B59)+(sipamt/$B60)+(sipamt/$B61)+(sipamt/$B62)+(sipamt/$B63)+(sipamt/$B64)+(sipamt/$B65)+(sipamt/$B66)+(sipamt/$B67)+(sipamt/$B68)+(sipamt/$B69)+(sipamt/$B70)+(sipamt/$B71)+(sipamt/$B72)+(sipamt/$B73)+(sipamt/$B74)+(sipamt/$B75)+(sipamt/$B76)+(sipamt/$B77)+(sipamt/$B78)+(sipamt/$B79)+(sipamt/$B80)+(sipamt/$B81)+(sipamt/$B82)+(sipamt/$B83)+(sipamt/$B84)+(sipamt/$B85)+(sipamt/$B86)+(sipamt/$B87)+(sipamt/$B88)+(sipamt/$B89)+(sipamt/$B90)+(sipamt/$B91)+(sipamt/$B92)+(sipamt/$B93)+(sipamt/$B94)+(sipamt/$B95)+(sipamt/$B96)+(sipamt/$B97)+(sipamt/$B98)+(sipamt/$B99)+(sipamt/$B100)+(sipamt/$B101)+(sipamt/$B102)+(sipamt/$B103)+(sipamt/$B104)+(sipamt/$B105)+(sipamt/$B106)+(sipamt/$B107)+(sipamt/$B108)+(sipamt/$B109)+(sipamt/$B110)+(sipamt/$B111)+(sipamt/$B112)+(sipamt/$B113)+(sipamt/$B114)+(sipamt/$B115)+(sipamt/$B116)+(sipamt/$B117)+(sipamt/$B118)+(sipamt/$B119)+(sipamt/$B120)+(sipamt/$B121)+(sipamt/$B122)+(sipamt/$B123)+(sipamt/$B124)+(sipamt/$B125)+(sipamt/$B126)+(sipamt/$B127)+(sipamt/$B128)+(sipamt/$B129)+(sipamt/$B130)+(sipamt/$B131)+(sipamt/$B132)+(sipamt/$B133)+(sipamt/$B134)+(sipamt/$B135)+(sipamt/$B136)+(sipamt/$B137)+(sipamt/$B138)+(sipamt/$B139)+(sipamt/$B140)+(sipamt/$B141)+(sipamt/$B142)+(sipamt/$B143)+(sipamt/$B144)+(sipamt/$B145)+(sipamt/$B146)+(sipamt/$B147)+(sipamt/$B148)+(sipamt/$B149)+(sipamt/$B150)+(sipamt/$B151)+(sipamt/$B152)+(sipamt/$B153)+(sipamt/$B154)+(sipamt/$B155)+(sipamt/$B156)+(sipamt/$B157)+(sipamt/$B158)+(sipamt/$B159)+(sipamt/$B160)+(sipamt/$B161)+(sipamt/$B162)+(sipamt/$B163)+(sipamt/$B164)+(sipamt/$B165)+(sipamt/$B166)+(sipamt/$B167)+(sipamt/$B168)+(sipamt/$B169)+(sipamt/$B170)+(sipamt/$B171)+(sipamt/$B172)+(sipamt/$B173)+(sipamt/$B174)+(sipamt/$B175)+(sipamt/$B176)+(sipamt/$B177)+(sipamt/$B178)+(sipamt/$B179)+(sipamt/$B180)+(sipamt/$B181)+(sipamt/$B182)+(sipamt/$B183)+(sipamt/$B184)+(sipamt/$B185)+(sipamt/$B186)+(sipamt/$B187)+(sipamt/$B188)+(sipamt/$B189)+(sipamt/$B190)+(sipamt/$B191)+(sipamt/$B192)+(sipamt/$B193)+(sipamt/$B194)+(sipamt/$B195)+(sipamt/$B196)+(sipamt/$B197)+(sipamt/$B198)+(sipamt/$B199)+(sipamt/$B200)+(sipamt/$B201)+(sipamt/$B202)+(sipamt/$B203)+(sipamt/$B204)+(sipamt/$B205)+(sipamt/$B206)+(sipamt/$B207)+(sipamt/$B208)+(sipamt/$B209)+(sipamt/$B210)+(sipamt/$B211)+(sipamt/$B212)+(sipamt/$B213)+(sipamt/$B214)+(sipamt/$B215)+(sipamt/$B216)+(sipamt/$B217)+(sipamt/$B218)+(sipamt/$B219)+(sipamt/$B220)+(sipamt/$B221)+(sipamt/$B222)+(sipamt/$B223)+(sipamt/$B224)+(sipamt/$B225)+(sipamt/$B226)+(sipamt/$B227)+(sipamt/$B228)+(sipamt/$B229)+(sipamt/$B230)+(sipamt/$B231)+(sipamt/$B232)+(sipamt/$B233)+(sipamt/$B234)+(sipamt/$B235)+(sipamt/$B236)+(sipamt/$B237)+(sipamt/$B238)+(sipamt/$B239)+(sipamt/$B240)+(sipamt/$B241)+(sipamt/$B242)+(sipamt/$B243)+(sipamt/$B244)+(sipamt/$B245)+(sipamt/$B246)+(sipamt/$B247)+(sipamt/$B248)+(sipamt/$B249)+(sipamt/$B250)+(sipamt/$B251)+(sipamt/$B252)+(sipamt/$B253)+(sipamt/$B254)+(sipamt/$B255)+(sipamt/$B256)+(sipamt/$B257)+(sipamt/$B258)+(sipamt/$B259)+(sipamt/$B260)+(sipamt/$B261)+(sipamt/$B262)+(sipamt/$B263)+(sipamt/$B264)+(sipamt/$B265)+(sipamt/$B266)+(sipamt/$B267)+(sipamt/$B268)+(sipamt/$B269)+(sipamt/$B270)+(sipamt/$B271)+(sipamt/$B272)+(sipamt/$B273)+(sipamt/$B274)+(sipamt/$B275)+(sipamt/$B276)+(sipamt/$B277)+(sipamt/$B278)+(sipamt/$B279)+(sipamt/$B280)+(sipamt/$B281)+(sipamt/$B282)+(sipamt/$B283)+(sipamt/$B284)+(sipamt/$B285)+(sipamt/$B286)+(sipamt/$B287)+(sipamt/$B288)+(sipamt/$B289)+(sipamt/$B290)+(sipamt/$B291)+(sipamt/$B292)+(sipamt/$B293)+(sipamt/$B294)+(sipamt/$B295)+(sipamt/$B296)+(sipamt/$B297)+(sipamt/$B298)+(sipamt/$B299)+(sipamt/$B300)+(sipamt/$B301)+(sipamt/$B302))*$B303</f>
        <v>329651.59304776043</v>
      </c>
      <c r="M303" s="14">
        <f t="shared" si="52"/>
        <v>0.58799923242447449</v>
      </c>
      <c r="N303" s="14">
        <f t="shared" si="59"/>
        <v>0.43055211654690345</v>
      </c>
      <c r="O303" s="14">
        <f t="shared" si="61"/>
        <v>0.30742461865057946</v>
      </c>
      <c r="P303" s="14">
        <f t="shared" si="50"/>
        <v>0.15569687935534979</v>
      </c>
      <c r="Q303" s="14">
        <f t="shared" si="48"/>
        <v>8.5996956581658623E-2</v>
      </c>
      <c r="R303" s="14">
        <f t="shared" si="46"/>
        <v>0.10705994625649209</v>
      </c>
      <c r="S303" s="14">
        <f t="shared" si="57"/>
        <v>0.13676499775493337</v>
      </c>
      <c r="T303" s="14">
        <f t="shared" ref="T303:T334" si="63">RATE(T$2*12,-sipamt,,J303,1)*12</f>
        <v>0.15020201641213049</v>
      </c>
      <c r="X303" s="6" t="str">
        <f t="shared" si="54"/>
        <v>above 15%</v>
      </c>
      <c r="Y303" s="6" t="str">
        <f t="shared" si="54"/>
        <v>above 15%</v>
      </c>
      <c r="Z303" s="6" t="str">
        <f t="shared" si="53"/>
        <v>above 15%</v>
      </c>
      <c r="AA303" s="6" t="str">
        <f t="shared" si="53"/>
        <v>above 15%</v>
      </c>
      <c r="AB303" s="6" t="str">
        <f t="shared" si="53"/>
        <v>5% to 10%</v>
      </c>
      <c r="AC303" s="6" t="str">
        <f t="shared" si="53"/>
        <v>10% to 15%</v>
      </c>
      <c r="AD303" s="6" t="str">
        <f t="shared" si="55"/>
        <v>10% to 15%</v>
      </c>
      <c r="AE303" s="6" t="str">
        <f t="shared" si="55"/>
        <v>above 15%</v>
      </c>
      <c r="AF303" s="6"/>
    </row>
    <row r="304" spans="1:32">
      <c r="A304" s="1">
        <v>38112</v>
      </c>
      <c r="B304" s="11">
        <v>5686.19</v>
      </c>
      <c r="C304" s="13">
        <f t="shared" si="51"/>
        <v>1537.4470772979143</v>
      </c>
      <c r="D304" s="13">
        <f t="shared" si="58"/>
        <v>3675.9366172531159</v>
      </c>
      <c r="E304" s="13">
        <f t="shared" si="60"/>
        <v>5732.5544900574805</v>
      </c>
      <c r="F304" s="13">
        <f t="shared" si="49"/>
        <v>8812.1804077425932</v>
      </c>
      <c r="G304" s="13">
        <f t="shared" si="47"/>
        <v>18507.801135113816</v>
      </c>
      <c r="H304" s="13">
        <f t="shared" si="45"/>
        <v>42778.41351446123</v>
      </c>
      <c r="I304" s="13">
        <f t="shared" si="56"/>
        <v>120306.55667994704</v>
      </c>
      <c r="J304" s="13">
        <f t="shared" si="62"/>
        <v>316572.25176437624</v>
      </c>
      <c r="M304" s="14">
        <f t="shared" si="52"/>
        <v>0.45080570560332023</v>
      </c>
      <c r="N304" s="14">
        <f t="shared" si="59"/>
        <v>0.39191170759628358</v>
      </c>
      <c r="O304" s="14">
        <f t="shared" si="61"/>
        <v>0.28583947742285237</v>
      </c>
      <c r="P304" s="14">
        <f t="shared" si="50"/>
        <v>0.14375269716784694</v>
      </c>
      <c r="Q304" s="14">
        <f t="shared" si="48"/>
        <v>8.0872365008816949E-2</v>
      </c>
      <c r="R304" s="14">
        <f t="shared" si="46"/>
        <v>0.10251128949347174</v>
      </c>
      <c r="S304" s="14">
        <f t="shared" si="57"/>
        <v>0.13354466908268736</v>
      </c>
      <c r="T304" s="14">
        <f t="shared" si="63"/>
        <v>0.14803614321503661</v>
      </c>
      <c r="X304" s="6" t="str">
        <f t="shared" si="54"/>
        <v>above 15%</v>
      </c>
      <c r="Y304" s="6" t="str">
        <f t="shared" si="54"/>
        <v>above 15%</v>
      </c>
      <c r="Z304" s="6" t="str">
        <f t="shared" si="53"/>
        <v>above 15%</v>
      </c>
      <c r="AA304" s="6" t="str">
        <f t="shared" si="53"/>
        <v>10% to 15%</v>
      </c>
      <c r="AB304" s="6" t="str">
        <f t="shared" si="53"/>
        <v>5% to 10%</v>
      </c>
      <c r="AC304" s="6" t="str">
        <f t="shared" si="53"/>
        <v>10% to 15%</v>
      </c>
      <c r="AD304" s="6" t="str">
        <f t="shared" si="55"/>
        <v>10% to 15%</v>
      </c>
      <c r="AE304" s="6" t="str">
        <f t="shared" si="55"/>
        <v>10% to 15%</v>
      </c>
      <c r="AF304" s="6"/>
    </row>
    <row r="305" spans="1:32">
      <c r="A305" s="1">
        <v>38145</v>
      </c>
      <c r="B305" s="11">
        <v>4938.1499999999996</v>
      </c>
      <c r="C305" s="13">
        <f t="shared" si="51"/>
        <v>1256.0726476809891</v>
      </c>
      <c r="D305" s="13">
        <f t="shared" si="58"/>
        <v>3133.2864144935006</v>
      </c>
      <c r="E305" s="13">
        <f t="shared" si="60"/>
        <v>4925.9532036337168</v>
      </c>
      <c r="F305" s="13">
        <f t="shared" si="49"/>
        <v>7600.9227178469728</v>
      </c>
      <c r="G305" s="13">
        <f t="shared" si="47"/>
        <v>16023.598287025377</v>
      </c>
      <c r="H305" s="13">
        <f t="shared" si="45"/>
        <v>36575.590893424262</v>
      </c>
      <c r="I305" s="13">
        <f t="shared" si="56"/>
        <v>102456.29401625435</v>
      </c>
      <c r="J305" s="13">
        <f t="shared" si="62"/>
        <v>271060.07470290025</v>
      </c>
      <c r="M305" s="14">
        <f t="shared" si="52"/>
        <v>8.4067825841313254E-2</v>
      </c>
      <c r="N305" s="14">
        <f t="shared" si="59"/>
        <v>0.24882549336069487</v>
      </c>
      <c r="O305" s="14">
        <f t="shared" si="61"/>
        <v>0.19584040331053826</v>
      </c>
      <c r="P305" s="14">
        <f t="shared" si="50"/>
        <v>9.0094322961099871E-2</v>
      </c>
      <c r="Q305" s="14">
        <f t="shared" si="48"/>
        <v>5.499694843313202E-2</v>
      </c>
      <c r="R305" s="14">
        <f t="shared" si="46"/>
        <v>8.542688392206664E-2</v>
      </c>
      <c r="S305" s="14">
        <f t="shared" si="57"/>
        <v>0.12185035500883395</v>
      </c>
      <c r="T305" s="14">
        <f t="shared" si="63"/>
        <v>0.13966723031280914</v>
      </c>
      <c r="X305" s="6" t="str">
        <f t="shared" si="54"/>
        <v>5% to 10%</v>
      </c>
      <c r="Y305" s="6" t="str">
        <f t="shared" si="54"/>
        <v>above 15%</v>
      </c>
      <c r="Z305" s="6" t="str">
        <f t="shared" si="53"/>
        <v>above 15%</v>
      </c>
      <c r="AA305" s="6" t="str">
        <f t="shared" si="53"/>
        <v>5% to 10%</v>
      </c>
      <c r="AB305" s="6" t="str">
        <f t="shared" si="53"/>
        <v>5% to 10%</v>
      </c>
      <c r="AC305" s="6" t="str">
        <f t="shared" si="53"/>
        <v>5% to 10%</v>
      </c>
      <c r="AD305" s="6" t="str">
        <f t="shared" si="55"/>
        <v>10% to 15%</v>
      </c>
      <c r="AE305" s="6" t="str">
        <f t="shared" si="55"/>
        <v>10% to 15%</v>
      </c>
      <c r="AF305" s="6"/>
    </row>
    <row r="306" spans="1:32">
      <c r="A306" s="1">
        <v>38173</v>
      </c>
      <c r="B306" s="11">
        <v>4843.7700000000004</v>
      </c>
      <c r="C306" s="13">
        <f t="shared" si="51"/>
        <v>1181.67311734894</v>
      </c>
      <c r="D306" s="13">
        <f t="shared" si="58"/>
        <v>3022.7041154813583</v>
      </c>
      <c r="E306" s="13">
        <f t="shared" si="60"/>
        <v>4789.9033376724301</v>
      </c>
      <c r="F306" s="13">
        <f t="shared" si="49"/>
        <v>7433.7050968030117</v>
      </c>
      <c r="G306" s="13">
        <f t="shared" si="47"/>
        <v>15697.047944938287</v>
      </c>
      <c r="H306" s="13">
        <f t="shared" si="45"/>
        <v>35306.654354733058</v>
      </c>
      <c r="I306" s="13">
        <f t="shared" si="56"/>
        <v>98584.913168342449</v>
      </c>
      <c r="J306" s="13">
        <f t="shared" si="62"/>
        <v>262129.0112353341</v>
      </c>
      <c r="M306" s="14">
        <f t="shared" si="52"/>
        <v>-2.8440905172992463E-2</v>
      </c>
      <c r="N306" s="14">
        <f t="shared" si="59"/>
        <v>0.21606469312881274</v>
      </c>
      <c r="O306" s="14">
        <f t="shared" si="61"/>
        <v>0.17891178032293364</v>
      </c>
      <c r="P306" s="14">
        <f t="shared" si="50"/>
        <v>8.1855957010166888E-2</v>
      </c>
      <c r="Q306" s="14">
        <f t="shared" si="48"/>
        <v>5.1223863812976334E-2</v>
      </c>
      <c r="R306" s="14">
        <f t="shared" si="46"/>
        <v>8.1503388106838659E-2</v>
      </c>
      <c r="S306" s="14">
        <f t="shared" si="57"/>
        <v>0.11901044748880758</v>
      </c>
      <c r="T306" s="14">
        <f t="shared" si="63"/>
        <v>0.13784646144933888</v>
      </c>
      <c r="X306" s="6" t="str">
        <f t="shared" si="54"/>
        <v>-5% to 0%</v>
      </c>
      <c r="Y306" s="6" t="str">
        <f t="shared" si="54"/>
        <v>above 15%</v>
      </c>
      <c r="Z306" s="6" t="str">
        <f t="shared" si="53"/>
        <v>above 15%</v>
      </c>
      <c r="AA306" s="6" t="str">
        <f t="shared" si="53"/>
        <v>5% to 10%</v>
      </c>
      <c r="AB306" s="6" t="str">
        <f t="shared" si="53"/>
        <v>5% to 10%</v>
      </c>
      <c r="AC306" s="6" t="str">
        <f t="shared" si="53"/>
        <v>5% to 10%</v>
      </c>
      <c r="AD306" s="6" t="str">
        <f t="shared" si="55"/>
        <v>10% to 15%</v>
      </c>
      <c r="AE306" s="6" t="str">
        <f t="shared" si="55"/>
        <v>10% to 15%</v>
      </c>
      <c r="AF306" s="6"/>
    </row>
    <row r="307" spans="1:32">
      <c r="A307" s="1">
        <v>38204</v>
      </c>
      <c r="B307" s="11">
        <v>5252.78</v>
      </c>
      <c r="C307" s="13">
        <f t="shared" si="51"/>
        <v>1244.4936735469921</v>
      </c>
      <c r="D307" s="13">
        <f t="shared" si="58"/>
        <v>3228.6743289075898</v>
      </c>
      <c r="E307" s="13">
        <f t="shared" si="60"/>
        <v>5144.4795670550939</v>
      </c>
      <c r="F307" s="13">
        <f t="shared" si="49"/>
        <v>8047.8782324892545</v>
      </c>
      <c r="G307" s="13">
        <f t="shared" si="47"/>
        <v>17002.905148706483</v>
      </c>
      <c r="H307" s="13">
        <f t="shared" si="45"/>
        <v>37738.172456051368</v>
      </c>
      <c r="I307" s="13">
        <f t="shared" ref="I307:I338" si="64">((sipamt/$B67)+(sipamt/$B68)+(sipamt/$B69)+(sipamt/$B70)+(sipamt/$B71)+(sipamt/$B72)+(sipamt/$B73)+(sipamt/$B74)+(sipamt/$B75)+(sipamt/$B76)+(sipamt/$B77)+(sipamt/$B78)+(sipamt/$B79)+(sipamt/$B80)+(sipamt/$B81)+(sipamt/$B82)+(sipamt/$B83)+(sipamt/$B84)+(sipamt/$B85)+(sipamt/$B86)+(sipamt/$B87)+(sipamt/$B88)+(sipamt/$B89)+(sipamt/$B90)+(sipamt/$B91)+(sipamt/$B92)+(sipamt/$B93)+(sipamt/$B94)+(sipamt/$B95)+(sipamt/$B96)+(sipamt/$B97)+(sipamt/$B98)+(sipamt/$B99)+(sipamt/$B100)+(sipamt/$B101)+(sipamt/$B102)+(sipamt/$B103)+(sipamt/$B104)+(sipamt/$B105)+(sipamt/$B106)+(sipamt/$B107)+(sipamt/$B108)+(sipamt/$B109)+(sipamt/$B110)+(sipamt/$B111)+(sipamt/$B112)+(sipamt/$B113)+(sipamt/$B114)+(sipamt/$B115)+(sipamt/$B116)+(sipamt/$B117)+(sipamt/$B118)+(sipamt/$B119)+(sipamt/$B120)+(sipamt/$B121)+(sipamt/$B122)+(sipamt/$B123)+(sipamt/$B124)+(sipamt/$B125)+(sipamt/$B126)+(sipamt/$B127)+(sipamt/$B128)+(sipamt/$B129)+(sipamt/$B130)+(sipamt/$B131)+(sipamt/$B132)+(sipamt/$B133)+(sipamt/$B134)+(sipamt/$B135)+(sipamt/$B136)+(sipamt/$B137)+(sipamt/$B138)+(sipamt/$B139)+(sipamt/$B140)+(sipamt/$B141)+(sipamt/$B142)+(sipamt/$B143)+(sipamt/$B144)+(sipamt/$B145)+(sipamt/$B146)+(sipamt/$B147)+(sipamt/$B148)+(sipamt/$B149)+(sipamt/$B150)+(sipamt/$B151)+(sipamt/$B152)+(sipamt/$B153)+(sipamt/$B154)+(sipamt/$B155)+(sipamt/$B156)+(sipamt/$B157)+(sipamt/$B158)+(sipamt/$B159)+(sipamt/$B160)+(sipamt/$B161)+(sipamt/$B162)+(sipamt/$B163)+(sipamt/$B164)+(sipamt/$B165)+(sipamt/$B166)+(sipamt/$B167)+(sipamt/$B168)+(sipamt/$B169)+(sipamt/$B170)+(sipamt/$B171)+(sipamt/$B172)+(sipamt/$B173)+(sipamt/$B174)+(sipamt/$B175)+(sipamt/$B176)+(sipamt/$B177)+(sipamt/$B178)+(sipamt/$B179)+(sipamt/$B180)+(sipamt/$B181)+(sipamt/$B182)+(sipamt/$B183)+(sipamt/$B184)+(sipamt/$B185)+(sipamt/$B186)+(sipamt/$B187)+(sipamt/$B188)+(sipamt/$B189)+(sipamt/$B190)+(sipamt/$B191)+(sipamt/$B192)+(sipamt/$B193)+(sipamt/$B194)+(sipamt/$B195)+(sipamt/$B196)+(sipamt/$B197)+(sipamt/$B198)+(sipamt/$B199)+(sipamt/$B200)+(sipamt/$B201)+(sipamt/$B202)+(sipamt/$B203)+(sipamt/$B204)+(sipamt/$B205)+(sipamt/$B206)+(sipamt/$B207)+(sipamt/$B208)+(sipamt/$B209)+(sipamt/$B210)+(sipamt/$B211)+(sipamt/$B212)+(sipamt/$B213)+(sipamt/$B214)+(sipamt/$B215)+(sipamt/$B216)+(sipamt/$B217)+(sipamt/$B218)+(sipamt/$B219)+(sipamt/$B220)+(sipamt/$B221)+(sipamt/$B222)+(sipamt/$B223)+(sipamt/$B224)+(sipamt/$B225)+(sipamt/$B226)+(sipamt/$B227)+(sipamt/$B228)+(sipamt/$B229)+(sipamt/$B230)+(sipamt/$B231)+(sipamt/$B232)+(sipamt/$B233)+(sipamt/$B234)+(sipamt/$B235)+(sipamt/$B236)+(sipamt/$B237)+(sipamt/$B238)+(sipamt/$B239)+(sipamt/$B240)+(sipamt/$B241)+(sipamt/$B242)+(sipamt/$B243)+(sipamt/$B244)+(sipamt/$B245)+(sipamt/$B246)+(sipamt/$B247)+(sipamt/$B248)+(sipamt/$B249)+(sipamt/$B250)+(sipamt/$B251)+(sipamt/$B252)+(sipamt/$B253)+(sipamt/$B254)+(sipamt/$B255)+(sipamt/$B256)+(sipamt/$B257)+(sipamt/$B258)+(sipamt/$B259)+(sipamt/$B260)+(sipamt/$B261)+(sipamt/$B262)+(sipamt/$B263)+(sipamt/$B264)+(sipamt/$B265)+(sipamt/$B266)+(sipamt/$B267)+(sipamt/$B268)+(sipamt/$B269)+(sipamt/$B270)+(sipamt/$B271)+(sipamt/$B272)+(sipamt/$B273)+(sipamt/$B274)+(sipamt/$B275)+(sipamt/$B276)+(sipamt/$B277)+(sipamt/$B278)+(sipamt/$B279)+(sipamt/$B280)+(sipamt/$B281)+(sipamt/$B282)+(sipamt/$B283)+(sipamt/$B284)+(sipamt/$B285)+(sipamt/$B286)+(sipamt/$B287)+(sipamt/$B288)+(sipamt/$B289)+(sipamt/$B290)+(sipamt/$B291)+(sipamt/$B292)+(sipamt/$B293)+(sipamt/$B294)+(sipamt/$B295)+(sipamt/$B296)+(sipamt/$B297)+(sipamt/$B298)+(sipamt/$B299)+(sipamt/$B300)+(sipamt/$B301)+(sipamt/$B302)+(sipamt/$B303)+(sipamt/$B304)+(sipamt/$B305)+(sipamt/$B306))*$B307</f>
        <v>104955.32627980589</v>
      </c>
      <c r="J307" s="13">
        <f t="shared" si="62"/>
        <v>280145.51155140094</v>
      </c>
      <c r="M307" s="14">
        <f t="shared" si="52"/>
        <v>6.7058384639760368E-2</v>
      </c>
      <c r="N307" s="14">
        <f t="shared" si="59"/>
        <v>0.27600134073192045</v>
      </c>
      <c r="O307" s="14">
        <f t="shared" si="61"/>
        <v>0.22188160719595046</v>
      </c>
      <c r="P307" s="14">
        <f t="shared" si="50"/>
        <v>0.1110509656542005</v>
      </c>
      <c r="Q307" s="14">
        <f t="shared" si="48"/>
        <v>6.5757790047241998E-2</v>
      </c>
      <c r="R307" s="14">
        <f t="shared" si="46"/>
        <v>8.8880726538323698E-2</v>
      </c>
      <c r="S307" s="14">
        <f t="shared" ref="S307:S338" si="65">RATE(S$2*12,-sipamt,,I307,1)*12</f>
        <v>0.12361995111894276</v>
      </c>
      <c r="T307" s="14">
        <f t="shared" si="63"/>
        <v>0.14145385459356094</v>
      </c>
      <c r="X307" s="6" t="str">
        <f t="shared" si="54"/>
        <v>5% to 10%</v>
      </c>
      <c r="Y307" s="6" t="str">
        <f t="shared" si="54"/>
        <v>above 15%</v>
      </c>
      <c r="Z307" s="6" t="str">
        <f t="shared" si="53"/>
        <v>above 15%</v>
      </c>
      <c r="AA307" s="6" t="str">
        <f t="shared" si="53"/>
        <v>10% to 15%</v>
      </c>
      <c r="AB307" s="6" t="str">
        <f t="shared" si="53"/>
        <v>5% to 10%</v>
      </c>
      <c r="AC307" s="6" t="str">
        <f t="shared" si="53"/>
        <v>5% to 10%</v>
      </c>
      <c r="AD307" s="6" t="str">
        <f t="shared" si="55"/>
        <v>10% to 15%</v>
      </c>
      <c r="AE307" s="6" t="str">
        <f t="shared" si="55"/>
        <v>10% to 15%</v>
      </c>
      <c r="AF307" s="6"/>
    </row>
    <row r="308" spans="1:32">
      <c r="A308" s="1">
        <v>38236</v>
      </c>
      <c r="B308" s="11">
        <v>5246.23</v>
      </c>
      <c r="C308" s="13">
        <f t="shared" si="51"/>
        <v>1203.5053885900752</v>
      </c>
      <c r="D308" s="13">
        <f t="shared" si="58"/>
        <v>3150.3083902285898</v>
      </c>
      <c r="E308" s="13">
        <f t="shared" si="60"/>
        <v>5080.3931073404474</v>
      </c>
      <c r="F308" s="13">
        <f t="shared" si="49"/>
        <v>8023.6991823607277</v>
      </c>
      <c r="G308" s="13">
        <f t="shared" si="47"/>
        <v>16959.61771246816</v>
      </c>
      <c r="H308" s="13">
        <f t="shared" si="45"/>
        <v>37057.76409941724</v>
      </c>
      <c r="I308" s="13">
        <f t="shared" si="64"/>
        <v>102842.98487709452</v>
      </c>
      <c r="J308" s="13">
        <f t="shared" si="62"/>
        <v>275417.45869921317</v>
      </c>
      <c r="M308" s="14">
        <f t="shared" si="52"/>
        <v>5.3840381763556261E-3</v>
      </c>
      <c r="N308" s="14">
        <f t="shared" si="59"/>
        <v>0.25374629786736569</v>
      </c>
      <c r="O308" s="14">
        <f t="shared" si="61"/>
        <v>0.21438493194932046</v>
      </c>
      <c r="P308" s="14">
        <f t="shared" si="50"/>
        <v>0.10995455728373518</v>
      </c>
      <c r="Q308" s="14">
        <f t="shared" si="48"/>
        <v>6.5298657298949014E-2</v>
      </c>
      <c r="R308" s="14">
        <f t="shared" si="46"/>
        <v>8.6875089586248941E-2</v>
      </c>
      <c r="S308" s="14">
        <f t="shared" si="65"/>
        <v>0.12212734005055076</v>
      </c>
      <c r="T308" s="14">
        <f t="shared" si="63"/>
        <v>0.14053207200356005</v>
      </c>
      <c r="X308" s="6" t="str">
        <f t="shared" si="54"/>
        <v>0% to 5%</v>
      </c>
      <c r="Y308" s="6" t="str">
        <f t="shared" si="54"/>
        <v>above 15%</v>
      </c>
      <c r="Z308" s="6" t="str">
        <f t="shared" si="53"/>
        <v>above 15%</v>
      </c>
      <c r="AA308" s="6" t="str">
        <f t="shared" si="53"/>
        <v>10% to 15%</v>
      </c>
      <c r="AB308" s="6" t="str">
        <f t="shared" si="53"/>
        <v>5% to 10%</v>
      </c>
      <c r="AC308" s="6" t="str">
        <f t="shared" si="53"/>
        <v>5% to 10%</v>
      </c>
      <c r="AD308" s="6" t="str">
        <f t="shared" si="55"/>
        <v>10% to 15%</v>
      </c>
      <c r="AE308" s="6" t="str">
        <f t="shared" si="55"/>
        <v>10% to 15%</v>
      </c>
      <c r="AF308" s="6"/>
    </row>
    <row r="309" spans="1:32">
      <c r="A309" s="1">
        <v>38265</v>
      </c>
      <c r="B309" s="11">
        <v>5758.67</v>
      </c>
      <c r="C309" s="13">
        <f t="shared" si="51"/>
        <v>1299.0264974348331</v>
      </c>
      <c r="D309" s="13">
        <f t="shared" si="58"/>
        <v>3386.7846575693352</v>
      </c>
      <c r="E309" s="13">
        <f t="shared" si="60"/>
        <v>5508.0380005648458</v>
      </c>
      <c r="F309" s="13">
        <f t="shared" si="49"/>
        <v>8798.0399666045269</v>
      </c>
      <c r="G309" s="13">
        <f t="shared" si="47"/>
        <v>18598.297508010357</v>
      </c>
      <c r="H309" s="13">
        <f t="shared" si="45"/>
        <v>39999.061816864829</v>
      </c>
      <c r="I309" s="13">
        <f t="shared" si="64"/>
        <v>110715.93678477753</v>
      </c>
      <c r="J309" s="13">
        <f t="shared" si="62"/>
        <v>297518.77917794604</v>
      </c>
      <c r="M309" s="14">
        <f t="shared" si="52"/>
        <v>0.14566405894058593</v>
      </c>
      <c r="N309" s="14">
        <f t="shared" si="59"/>
        <v>0.3190210008755579</v>
      </c>
      <c r="O309" s="14">
        <f t="shared" si="61"/>
        <v>0.2623882554873902</v>
      </c>
      <c r="P309" s="14">
        <f t="shared" si="50"/>
        <v>0.14317970188553772</v>
      </c>
      <c r="Q309" s="14">
        <f t="shared" si="48"/>
        <v>8.1732457419547516E-2</v>
      </c>
      <c r="R309" s="14">
        <f t="shared" si="46"/>
        <v>9.5247177000084837E-2</v>
      </c>
      <c r="S309" s="14">
        <f t="shared" si="65"/>
        <v>0.12752449535444768</v>
      </c>
      <c r="T309" s="14">
        <f t="shared" si="63"/>
        <v>0.14470183590199803</v>
      </c>
      <c r="X309" s="6" t="str">
        <f t="shared" si="54"/>
        <v>10% to 15%</v>
      </c>
      <c r="Y309" s="6" t="str">
        <f t="shared" si="54"/>
        <v>above 15%</v>
      </c>
      <c r="Z309" s="6" t="str">
        <f t="shared" si="53"/>
        <v>above 15%</v>
      </c>
      <c r="AA309" s="6" t="str">
        <f t="shared" si="53"/>
        <v>10% to 15%</v>
      </c>
      <c r="AB309" s="6" t="str">
        <f t="shared" si="53"/>
        <v>5% to 10%</v>
      </c>
      <c r="AC309" s="6" t="str">
        <f t="shared" si="53"/>
        <v>5% to 10%</v>
      </c>
      <c r="AD309" s="6" t="str">
        <f t="shared" si="55"/>
        <v>10% to 15%</v>
      </c>
      <c r="AE309" s="6" t="str">
        <f t="shared" si="55"/>
        <v>10% to 15%</v>
      </c>
      <c r="AF309" s="6"/>
    </row>
    <row r="310" spans="1:32">
      <c r="A310" s="1">
        <v>38296</v>
      </c>
      <c r="B310" s="11">
        <v>5891.36</v>
      </c>
      <c r="C310" s="13">
        <f t="shared" si="51"/>
        <v>1304.0575488778679</v>
      </c>
      <c r="D310" s="13">
        <f t="shared" si="58"/>
        <v>3367.6072809196976</v>
      </c>
      <c r="E310" s="13">
        <f t="shared" si="60"/>
        <v>5527.8163807189785</v>
      </c>
      <c r="F310" s="13">
        <f t="shared" si="49"/>
        <v>8977.9559936895639</v>
      </c>
      <c r="G310" s="13">
        <f t="shared" si="47"/>
        <v>18993.707535551697</v>
      </c>
      <c r="H310" s="13">
        <f t="shared" si="45"/>
        <v>40207.624949669553</v>
      </c>
      <c r="I310" s="13">
        <f t="shared" si="64"/>
        <v>111224.99297811654</v>
      </c>
      <c r="J310" s="13">
        <f t="shared" si="62"/>
        <v>299544.37324118725</v>
      </c>
      <c r="M310" s="14">
        <f t="shared" si="52"/>
        <v>0.1527290304848985</v>
      </c>
      <c r="N310" s="14">
        <f t="shared" si="59"/>
        <v>0.31393054390047592</v>
      </c>
      <c r="O310" s="14">
        <f t="shared" si="61"/>
        <v>0.26449954236414847</v>
      </c>
      <c r="P310" s="14">
        <f t="shared" si="50"/>
        <v>0.15038753997605922</v>
      </c>
      <c r="Q310" s="14">
        <f t="shared" si="48"/>
        <v>8.5430938663386524E-2</v>
      </c>
      <c r="R310" s="14">
        <f t="shared" si="46"/>
        <v>9.5812789405608209E-2</v>
      </c>
      <c r="S310" s="14">
        <f t="shared" si="65"/>
        <v>0.1278585017852194</v>
      </c>
      <c r="T310" s="14">
        <f t="shared" si="63"/>
        <v>0.14506711076811982</v>
      </c>
      <c r="X310" s="6" t="str">
        <f t="shared" si="54"/>
        <v>above 15%</v>
      </c>
      <c r="Y310" s="6" t="str">
        <f t="shared" si="54"/>
        <v>above 15%</v>
      </c>
      <c r="Z310" s="6" t="str">
        <f t="shared" si="53"/>
        <v>above 15%</v>
      </c>
      <c r="AA310" s="6" t="str">
        <f t="shared" si="53"/>
        <v>above 15%</v>
      </c>
      <c r="AB310" s="6" t="str">
        <f t="shared" si="53"/>
        <v>5% to 10%</v>
      </c>
      <c r="AC310" s="6" t="str">
        <f t="shared" si="53"/>
        <v>5% to 10%</v>
      </c>
      <c r="AD310" s="6" t="str">
        <f t="shared" si="55"/>
        <v>10% to 15%</v>
      </c>
      <c r="AE310" s="6" t="str">
        <f t="shared" si="55"/>
        <v>10% to 15%</v>
      </c>
      <c r="AF310" s="6"/>
    </row>
    <row r="311" spans="1:32">
      <c r="A311" s="1">
        <v>38327</v>
      </c>
      <c r="B311" s="11">
        <v>6322.5</v>
      </c>
      <c r="C311" s="13">
        <f t="shared" si="51"/>
        <v>1381.9794652406999</v>
      </c>
      <c r="D311" s="13">
        <f t="shared" si="58"/>
        <v>3509.3784224676833</v>
      </c>
      <c r="E311" s="13">
        <f t="shared" si="60"/>
        <v>5831.4880676360826</v>
      </c>
      <c r="F311" s="13">
        <f t="shared" si="49"/>
        <v>9604.8046652989851</v>
      </c>
      <c r="G311" s="13">
        <f t="shared" si="47"/>
        <v>20344.280359375825</v>
      </c>
      <c r="H311" s="13">
        <f t="shared" ref="H311:H374" si="66">((sipamt/$B131)+(sipamt/$B132)+(sipamt/$B133)+(sipamt/$B134)+(sipamt/$B135)+(sipamt/$B136)+(sipamt/$B137)+(sipamt/$B138)+(sipamt/$B139)+(sipamt/$B140)+(sipamt/$B141)+(sipamt/$B142)+(sipamt/$B143)+(sipamt/$B144)+(sipamt/$B145)+(sipamt/$B146)+(sipamt/$B147)+(sipamt/$B148)+(sipamt/$B149)+(sipamt/$B150)+(sipamt/$B151)+(sipamt/$B152)+(sipamt/$B153)+(sipamt/$B154)+(sipamt/$B155)+(sipamt/$B156)+(sipamt/$B157)+(sipamt/$B158)+(sipamt/$B159)+(sipamt/$B160)+(sipamt/$B161)+(sipamt/$B162)+(sipamt/$B163)+(sipamt/$B164)+(sipamt/$B165)+(sipamt/$B166)+(sipamt/$B167)+(sipamt/$B168)+(sipamt/$B169)+(sipamt/$B170)+(sipamt/$B171)+(sipamt/$B172)+(sipamt/$B173)+(sipamt/$B174)+(sipamt/$B175)+(sipamt/$B176)+(sipamt/$B177)+(sipamt/$B178)+(sipamt/$B179)+(sipamt/$B180)+(sipamt/$B181)+(sipamt/$B182)+(sipamt/$B183)+(sipamt/$B184)+(sipamt/$B185)+(sipamt/$B186)+(sipamt/$B187)+(sipamt/$B188)+(sipamt/$B189)+(sipamt/$B190)+(sipamt/$B191)+(sipamt/$B192)+(sipamt/$B193)+(sipamt/$B194)+(sipamt/$B195)+(sipamt/$B196)+(sipamt/$B197)+(sipamt/$B198)+(sipamt/$B199)+(sipamt/$B200)+(sipamt/$B201)+(sipamt/$B202)+(sipamt/$B203)+(sipamt/$B204)+(sipamt/$B205)+(sipamt/$B206)+(sipamt/$B207)+(sipamt/$B208)+(sipamt/$B209)+(sipamt/$B210)+(sipamt/$B211)+(sipamt/$B212)+(sipamt/$B213)+(sipamt/$B214)+(sipamt/$B215)+(sipamt/$B216)+(sipamt/$B217)+(sipamt/$B218)+(sipamt/$B219)+(sipamt/$B220)+(sipamt/$B221)+(sipamt/$B222)+(sipamt/$B223)+(sipamt/$B224)+(sipamt/$B225)+(sipamt/$B226)+(sipamt/$B227)+(sipamt/$B228)+(sipamt/$B229)+(sipamt/$B230)+(sipamt/$B231)+(sipamt/$B232)+(sipamt/$B233)+(sipamt/$B234)+(sipamt/$B235)+(sipamt/$B236)+(sipamt/$B237)+(sipamt/$B238)+(sipamt/$B239)+(sipamt/$B240)+(sipamt/$B241)+(sipamt/$B242)+(sipamt/$B243)+(sipamt/$B244)+(sipamt/$B245)+(sipamt/$B246)+(sipamt/$B247)+(sipamt/$B248)+(sipamt/$B249)+(sipamt/$B250)+(sipamt/$B251)+(sipamt/$B252)+(sipamt/$B253)+(sipamt/$B254)+(sipamt/$B255)+(sipamt/$B256)+(sipamt/$B257)+(sipamt/$B258)+(sipamt/$B259)+(sipamt/$B260)+(sipamt/$B261)+(sipamt/$B262)+(sipamt/$B263)+(sipamt/$B264)+(sipamt/$B265)+(sipamt/$B266)+(sipamt/$B267)+(sipamt/$B268)+(sipamt/$B269)+(sipamt/$B270)+(sipamt/$B271)+(sipamt/$B272)+(sipamt/$B273)+(sipamt/$B274)+(sipamt/$B275)+(sipamt/$B276)+(sipamt/$B277)+(sipamt/$B278)+(sipamt/$B279)+(sipamt/$B280)+(sipamt/$B281)+(sipamt/$B282)+(sipamt/$B283)+(sipamt/$B284)+(sipamt/$B285)+(sipamt/$B286)+(sipamt/$B287)+(sipamt/$B288)+(sipamt/$B289)+(sipamt/$B290)+(sipamt/$B291)+(sipamt/$B292)+(sipamt/$B293)+(sipamt/$B294)+(sipamt/$B295)+(sipamt/$B296)+(sipamt/$B297)+(sipamt/$B298)+(sipamt/$B299)+(sipamt/$B300)+(sipamt/$B301)+(sipamt/$B302)+(sipamt/$B303)+(sipamt/$B304)+(sipamt/$B305)+(sipamt/$B306)+(sipamt/$B307)+(sipamt/$B308)+(sipamt/$B309)+(sipamt/$B310))*$B311</f>
        <v>42398.044987175192</v>
      </c>
      <c r="I311" s="13">
        <f t="shared" si="64"/>
        <v>117066.31128739775</v>
      </c>
      <c r="J311" s="13">
        <f t="shared" si="62"/>
        <v>316436.80285154248</v>
      </c>
      <c r="M311" s="14">
        <f t="shared" si="52"/>
        <v>0.25842062484483597</v>
      </c>
      <c r="N311" s="14">
        <f t="shared" si="59"/>
        <v>0.35078225108565397</v>
      </c>
      <c r="O311" s="14">
        <f t="shared" si="61"/>
        <v>0.29582903137161631</v>
      </c>
      <c r="P311" s="14">
        <f t="shared" si="50"/>
        <v>0.17419016734843737</v>
      </c>
      <c r="Q311" s="14">
        <f t="shared" si="48"/>
        <v>9.7384971381379276E-2</v>
      </c>
      <c r="R311" s="14">
        <f t="shared" ref="R311:R374" si="67">RATE(R$2*12,-sipamt,,H311,1)*12</f>
        <v>0.10155068578274221</v>
      </c>
      <c r="S311" s="14">
        <f t="shared" si="65"/>
        <v>0.13157274859700038</v>
      </c>
      <c r="T311" s="14">
        <f t="shared" si="63"/>
        <v>0.1480132119393921</v>
      </c>
      <c r="X311" s="6" t="str">
        <f t="shared" si="54"/>
        <v>above 15%</v>
      </c>
      <c r="Y311" s="6" t="str">
        <f t="shared" si="54"/>
        <v>above 15%</v>
      </c>
      <c r="Z311" s="6" t="str">
        <f t="shared" si="53"/>
        <v>above 15%</v>
      </c>
      <c r="AA311" s="6" t="str">
        <f t="shared" si="53"/>
        <v>above 15%</v>
      </c>
      <c r="AB311" s="6" t="str">
        <f t="shared" si="53"/>
        <v>5% to 10%</v>
      </c>
      <c r="AC311" s="6" t="str">
        <f t="shared" si="53"/>
        <v>10% to 15%</v>
      </c>
      <c r="AD311" s="6" t="str">
        <f t="shared" si="55"/>
        <v>10% to 15%</v>
      </c>
      <c r="AE311" s="6" t="str">
        <f t="shared" si="55"/>
        <v>10% to 15%</v>
      </c>
      <c r="AF311" s="6"/>
    </row>
    <row r="312" spans="1:32">
      <c r="A312" s="1">
        <v>38357</v>
      </c>
      <c r="B312" s="11">
        <v>6458.84</v>
      </c>
      <c r="C312" s="13">
        <f t="shared" si="51"/>
        <v>1388.0761330175276</v>
      </c>
      <c r="D312" s="13">
        <f t="shared" si="58"/>
        <v>3487.2311745350476</v>
      </c>
      <c r="E312" s="13">
        <f t="shared" si="60"/>
        <v>5869.9673907549968</v>
      </c>
      <c r="F312" s="13">
        <f t="shared" si="49"/>
        <v>9780.5235065177712</v>
      </c>
      <c r="G312" s="13">
        <f t="shared" si="47"/>
        <v>20727.0050800934</v>
      </c>
      <c r="H312" s="13">
        <f t="shared" si="66"/>
        <v>42536.10038431883</v>
      </c>
      <c r="I312" s="13">
        <f t="shared" si="64"/>
        <v>117208.65068052945</v>
      </c>
      <c r="J312" s="13">
        <f t="shared" si="62"/>
        <v>317814.80470168329</v>
      </c>
      <c r="M312" s="14">
        <f t="shared" si="52"/>
        <v>0.26640838797167943</v>
      </c>
      <c r="N312" s="14">
        <f t="shared" si="59"/>
        <v>0.34514163909726764</v>
      </c>
      <c r="O312" s="14">
        <f t="shared" si="61"/>
        <v>0.29966019768489344</v>
      </c>
      <c r="P312" s="14">
        <f t="shared" si="50"/>
        <v>0.18052604342143902</v>
      </c>
      <c r="Q312" s="14">
        <f t="shared" si="48"/>
        <v>0.10059709636326913</v>
      </c>
      <c r="R312" s="14">
        <f t="shared" si="67"/>
        <v>0.10190051169769773</v>
      </c>
      <c r="S312" s="14">
        <f t="shared" si="65"/>
        <v>0.1316606478760588</v>
      </c>
      <c r="T312" s="14">
        <f t="shared" si="63"/>
        <v>0.14824601293467818</v>
      </c>
      <c r="X312" s="6" t="str">
        <f t="shared" si="54"/>
        <v>above 15%</v>
      </c>
      <c r="Y312" s="6" t="str">
        <f t="shared" si="54"/>
        <v>above 15%</v>
      </c>
      <c r="Z312" s="6" t="str">
        <f t="shared" si="53"/>
        <v>above 15%</v>
      </c>
      <c r="AA312" s="6" t="str">
        <f t="shared" si="53"/>
        <v>above 15%</v>
      </c>
      <c r="AB312" s="6" t="str">
        <f t="shared" si="53"/>
        <v>10% to 15%</v>
      </c>
      <c r="AC312" s="6" t="str">
        <f t="shared" si="53"/>
        <v>10% to 15%</v>
      </c>
      <c r="AD312" s="6" t="str">
        <f t="shared" si="55"/>
        <v>10% to 15%</v>
      </c>
      <c r="AE312" s="6" t="str">
        <f t="shared" si="55"/>
        <v>10% to 15%</v>
      </c>
      <c r="AF312" s="6"/>
    </row>
    <row r="313" spans="1:32">
      <c r="A313" s="1">
        <v>38390</v>
      </c>
      <c r="B313" s="11">
        <v>6535.17</v>
      </c>
      <c r="C313" s="13">
        <f t="shared" si="51"/>
        <v>1397.4459897950408</v>
      </c>
      <c r="D313" s="13">
        <f t="shared" si="58"/>
        <v>3433.6611703506101</v>
      </c>
      <c r="E313" s="13">
        <f t="shared" si="60"/>
        <v>5848.4107599930112</v>
      </c>
      <c r="F313" s="13">
        <f t="shared" si="49"/>
        <v>9875.297566487834</v>
      </c>
      <c r="G313" s="13">
        <f t="shared" si="47"/>
        <v>20902.390248342086</v>
      </c>
      <c r="H313" s="13">
        <f t="shared" si="66"/>
        <v>42296.265072983158</v>
      </c>
      <c r="I313" s="13">
        <f t="shared" si="64"/>
        <v>116351.29504588379</v>
      </c>
      <c r="J313" s="13">
        <f t="shared" si="62"/>
        <v>316321.33701400593</v>
      </c>
      <c r="M313" s="14">
        <f t="shared" si="52"/>
        <v>0.2786089064519886</v>
      </c>
      <c r="N313" s="14">
        <f t="shared" si="59"/>
        <v>0.33132261583688288</v>
      </c>
      <c r="O313" s="14">
        <f t="shared" si="61"/>
        <v>0.29751760836575097</v>
      </c>
      <c r="P313" s="14">
        <f t="shared" si="50"/>
        <v>0.18388648024309812</v>
      </c>
      <c r="Q313" s="14">
        <f t="shared" si="48"/>
        <v>0.10204503938808571</v>
      </c>
      <c r="R313" s="14">
        <f t="shared" si="67"/>
        <v>0.10129191676794855</v>
      </c>
      <c r="S313" s="14">
        <f t="shared" si="65"/>
        <v>0.13112938539668317</v>
      </c>
      <c r="T313" s="14">
        <f t="shared" si="63"/>
        <v>0.14799365540528289</v>
      </c>
      <c r="X313" s="6" t="str">
        <f t="shared" si="54"/>
        <v>above 15%</v>
      </c>
      <c r="Y313" s="6" t="str">
        <f t="shared" si="54"/>
        <v>above 15%</v>
      </c>
      <c r="Z313" s="6" t="str">
        <f t="shared" si="53"/>
        <v>above 15%</v>
      </c>
      <c r="AA313" s="6" t="str">
        <f t="shared" si="53"/>
        <v>above 15%</v>
      </c>
      <c r="AB313" s="6" t="str">
        <f t="shared" si="53"/>
        <v>10% to 15%</v>
      </c>
      <c r="AC313" s="6" t="str">
        <f t="shared" si="53"/>
        <v>10% to 15%</v>
      </c>
      <c r="AD313" s="6" t="str">
        <f t="shared" si="55"/>
        <v>10% to 15%</v>
      </c>
      <c r="AE313" s="6" t="str">
        <f t="shared" si="55"/>
        <v>10% to 15%</v>
      </c>
      <c r="AF313" s="6"/>
    </row>
    <row r="314" spans="1:32">
      <c r="A314" s="1">
        <v>38418</v>
      </c>
      <c r="B314" s="11">
        <v>6878.98</v>
      </c>
      <c r="C314" s="13">
        <f t="shared" si="51"/>
        <v>1455.9767663951984</v>
      </c>
      <c r="D314" s="13">
        <f t="shared" si="58"/>
        <v>3508.2985284248148</v>
      </c>
      <c r="E314" s="13">
        <f t="shared" si="60"/>
        <v>6053.6362268353541</v>
      </c>
      <c r="F314" s="13">
        <f t="shared" si="49"/>
        <v>10374.423468054698</v>
      </c>
      <c r="G314" s="13">
        <f t="shared" si="47"/>
        <v>21915.706753969167</v>
      </c>
      <c r="H314" s="13">
        <f t="shared" si="66"/>
        <v>43606.471617309086</v>
      </c>
      <c r="I314" s="13">
        <f t="shared" si="64"/>
        <v>120273.34183209945</v>
      </c>
      <c r="J314" s="13">
        <f t="shared" si="62"/>
        <v>327494.37249959714</v>
      </c>
      <c r="M314" s="14">
        <f t="shared" si="52"/>
        <v>0.35282362910248499</v>
      </c>
      <c r="N314" s="14">
        <f t="shared" si="59"/>
        <v>0.35050818442761483</v>
      </c>
      <c r="O314" s="14">
        <f t="shared" si="61"/>
        <v>0.31754606033033578</v>
      </c>
      <c r="P314" s="14">
        <f t="shared" si="50"/>
        <v>0.20096523095442387</v>
      </c>
      <c r="Q314" s="14">
        <f t="shared" si="48"/>
        <v>0.11013173616686622</v>
      </c>
      <c r="R314" s="14">
        <f t="shared" si="67"/>
        <v>0.10456807736589065</v>
      </c>
      <c r="S314" s="14">
        <f t="shared" si="65"/>
        <v>0.13352475790030455</v>
      </c>
      <c r="T314" s="14">
        <f t="shared" si="63"/>
        <v>0.14985123651340793</v>
      </c>
      <c r="X314" s="6" t="str">
        <f t="shared" si="54"/>
        <v>above 15%</v>
      </c>
      <c r="Y314" s="6" t="str">
        <f t="shared" si="54"/>
        <v>above 15%</v>
      </c>
      <c r="Z314" s="6" t="str">
        <f t="shared" si="53"/>
        <v>above 15%</v>
      </c>
      <c r="AA314" s="6" t="str">
        <f t="shared" si="53"/>
        <v>above 15%</v>
      </c>
      <c r="AB314" s="6" t="str">
        <f t="shared" si="53"/>
        <v>10% to 15%</v>
      </c>
      <c r="AC314" s="6" t="str">
        <f t="shared" si="53"/>
        <v>10% to 15%</v>
      </c>
      <c r="AD314" s="6" t="str">
        <f t="shared" si="55"/>
        <v>10% to 15%</v>
      </c>
      <c r="AE314" s="6" t="str">
        <f t="shared" si="55"/>
        <v>10% to 15%</v>
      </c>
      <c r="AF314" s="6"/>
    </row>
    <row r="315" spans="1:32">
      <c r="A315" s="1">
        <v>38447</v>
      </c>
      <c r="B315" s="11">
        <v>6550.29</v>
      </c>
      <c r="C315" s="13">
        <f t="shared" si="51"/>
        <v>1370.2365470025238</v>
      </c>
      <c r="D315" s="13">
        <f t="shared" si="58"/>
        <v>3232.8470409107067</v>
      </c>
      <c r="E315" s="13">
        <f t="shared" si="60"/>
        <v>5679.7057960268212</v>
      </c>
      <c r="F315" s="13">
        <f t="shared" si="49"/>
        <v>9855.286889007748</v>
      </c>
      <c r="G315" s="13">
        <f t="shared" ref="G315:G378" si="68">((sipamt/$B195)+(sipamt/$B196)+(sipamt/$B197)+(sipamt/$B198)+(sipamt/$B199)+(sipamt/$B200)+(sipamt/$B201)+(sipamt/$B202)+(sipamt/$B203)+(sipamt/$B204)+(sipamt/$B205)+(sipamt/$B206)+(sipamt/$B207)+(sipamt/$B208)+(sipamt/$B209)+(sipamt/$B210)+(sipamt/$B211)+(sipamt/$B212)+(sipamt/$B213)+(sipamt/$B214)+(sipamt/$B215)+(sipamt/$B216)+(sipamt/$B217)+(sipamt/$B218)+(sipamt/$B219)+(sipamt/$B220)+(sipamt/$B221)+(sipamt/$B222)+(sipamt/$B223)+(sipamt/$B224)+(sipamt/$B225)+(sipamt/$B226)+(sipamt/$B227)+(sipamt/$B228)+(sipamt/$B229)+(sipamt/$B230)+(sipamt/$B231)+(sipamt/$B232)+(sipamt/$B233)+(sipamt/$B234)+(sipamt/$B235)+(sipamt/$B236)+(sipamt/$B237)+(sipamt/$B238)+(sipamt/$B239)+(sipamt/$B240)+(sipamt/$B241)+(sipamt/$B242)+(sipamt/$B243)+(sipamt/$B244)+(sipamt/$B245)+(sipamt/$B246)+(sipamt/$B247)+(sipamt/$B248)+(sipamt/$B249)+(sipamt/$B250)+(sipamt/$B251)+(sipamt/$B252)+(sipamt/$B253)+(sipamt/$B254)+(sipamt/$B255)+(sipamt/$B256)+(sipamt/$B257)+(sipamt/$B258)+(sipamt/$B259)+(sipamt/$B260)+(sipamt/$B261)+(sipamt/$B262)+(sipamt/$B263)+(sipamt/$B264)+(sipamt/$B265)+(sipamt/$B266)+(sipamt/$B267)+(sipamt/$B268)+(sipamt/$B269)+(sipamt/$B270)+(sipamt/$B271)+(sipamt/$B272)+(sipamt/$B273)+(sipamt/$B274)+(sipamt/$B275)+(sipamt/$B276)+(sipamt/$B277)+(sipamt/$B278)+(sipamt/$B279)+(sipamt/$B280)+(sipamt/$B281)+(sipamt/$B282)+(sipamt/$B283)+(sipamt/$B284)+(sipamt/$B285)+(sipamt/$B286)+(sipamt/$B287)+(sipamt/$B288)+(sipamt/$B289)+(sipamt/$B290)+(sipamt/$B291)+(sipamt/$B292)+(sipamt/$B293)+(sipamt/$B294)+(sipamt/$B295)+(sipamt/$B296)+(sipamt/$B297)+(sipamt/$B298)+(sipamt/$B299)+(sipamt/$B300)+(sipamt/$B301)+(sipamt/$B302)+(sipamt/$B303)+(sipamt/$B304)+(sipamt/$B305)+(sipamt/$B306)+(sipamt/$B307)+(sipamt/$B308)+(sipamt/$B309)+(sipamt/$B310)+(sipamt/$B311)+(sipamt/$B312)+(sipamt/$B313)+(sipamt/$B314))*$B315</f>
        <v>20778.760082150078</v>
      </c>
      <c r="H315" s="13">
        <f t="shared" si="66"/>
        <v>40663.078199093994</v>
      </c>
      <c r="I315" s="13">
        <f t="shared" si="64"/>
        <v>112479.03944073261</v>
      </c>
      <c r="J315" s="13">
        <f t="shared" si="62"/>
        <v>306889.42865940853</v>
      </c>
      <c r="M315" s="14">
        <f t="shared" si="52"/>
        <v>0.24292416245065401</v>
      </c>
      <c r="N315" s="14">
        <f t="shared" si="59"/>
        <v>0.27716837776422859</v>
      </c>
      <c r="O315" s="14">
        <f t="shared" si="61"/>
        <v>0.2804189249724548</v>
      </c>
      <c r="P315" s="14">
        <f t="shared" si="50"/>
        <v>0.18318020531517018</v>
      </c>
      <c r="Q315" s="14">
        <f t="shared" ref="Q315:Q378" si="69">RATE(Q$2*12,-sipamt,,G315,1)*12</f>
        <v>0.10102591975087183</v>
      </c>
      <c r="R315" s="14">
        <f t="shared" si="67"/>
        <v>9.7035927297105015E-2</v>
      </c>
      <c r="S315" s="14">
        <f t="shared" si="65"/>
        <v>0.1286740505076317</v>
      </c>
      <c r="T315" s="14">
        <f t="shared" si="63"/>
        <v>0.14636960750750197</v>
      </c>
      <c r="X315" s="6" t="str">
        <f t="shared" si="54"/>
        <v>above 15%</v>
      </c>
      <c r="Y315" s="6" t="str">
        <f t="shared" si="54"/>
        <v>above 15%</v>
      </c>
      <c r="Z315" s="6" t="str">
        <f t="shared" si="53"/>
        <v>above 15%</v>
      </c>
      <c r="AA315" s="6" t="str">
        <f t="shared" si="53"/>
        <v>above 15%</v>
      </c>
      <c r="AB315" s="6" t="str">
        <f t="shared" si="53"/>
        <v>10% to 15%</v>
      </c>
      <c r="AC315" s="6" t="str">
        <f t="shared" si="53"/>
        <v>5% to 10%</v>
      </c>
      <c r="AD315" s="6" t="str">
        <f t="shared" si="55"/>
        <v>10% to 15%</v>
      </c>
      <c r="AE315" s="6" t="str">
        <f t="shared" si="55"/>
        <v>10% to 15%</v>
      </c>
      <c r="AF315" s="6"/>
    </row>
    <row r="316" spans="1:32">
      <c r="A316" s="1">
        <v>38477</v>
      </c>
      <c r="B316" s="11">
        <v>6359.65</v>
      </c>
      <c r="C316" s="13">
        <f t="shared" si="51"/>
        <v>1318.5116518741042</v>
      </c>
      <c r="D316" s="13">
        <f t="shared" si="58"/>
        <v>3038.0506235119997</v>
      </c>
      <c r="E316" s="13">
        <f t="shared" si="60"/>
        <v>5429.8182223393505</v>
      </c>
      <c r="F316" s="13">
        <f t="shared" si="49"/>
        <v>9531.85900764904</v>
      </c>
      <c r="G316" s="13">
        <f t="shared" si="68"/>
        <v>20086.226730638602</v>
      </c>
      <c r="H316" s="13">
        <f t="shared" si="66"/>
        <v>38776.187468820804</v>
      </c>
      <c r="I316" s="13">
        <f t="shared" si="64"/>
        <v>107469.78073093978</v>
      </c>
      <c r="J316" s="13">
        <f t="shared" si="62"/>
        <v>293148.0327254975</v>
      </c>
      <c r="M316" s="14">
        <f t="shared" si="52"/>
        <v>0.17285815488955647</v>
      </c>
      <c r="N316" s="14">
        <f t="shared" si="59"/>
        <v>0.22069567510475835</v>
      </c>
      <c r="O316" s="14">
        <f t="shared" si="61"/>
        <v>0.25394891786724971</v>
      </c>
      <c r="P316" s="14">
        <f t="shared" si="50"/>
        <v>0.17151864939127859</v>
      </c>
      <c r="Q316" s="14">
        <f t="shared" si="69"/>
        <v>9.517731837064114E-2</v>
      </c>
      <c r="R316" s="14">
        <f t="shared" si="67"/>
        <v>9.1858619843189757E-2</v>
      </c>
      <c r="S316" s="14">
        <f t="shared" si="65"/>
        <v>0.12535318058595019</v>
      </c>
      <c r="T316" s="14">
        <f t="shared" si="63"/>
        <v>0.14390441513524857</v>
      </c>
      <c r="X316" s="6" t="str">
        <f t="shared" si="54"/>
        <v>above 15%</v>
      </c>
      <c r="Y316" s="6" t="str">
        <f t="shared" si="54"/>
        <v>above 15%</v>
      </c>
      <c r="Z316" s="6" t="str">
        <f t="shared" si="53"/>
        <v>above 15%</v>
      </c>
      <c r="AA316" s="6" t="str">
        <f t="shared" si="53"/>
        <v>above 15%</v>
      </c>
      <c r="AB316" s="6" t="str">
        <f t="shared" si="53"/>
        <v>5% to 10%</v>
      </c>
      <c r="AC316" s="6" t="str">
        <f t="shared" si="53"/>
        <v>5% to 10%</v>
      </c>
      <c r="AD316" s="6" t="str">
        <f t="shared" si="55"/>
        <v>10% to 15%</v>
      </c>
      <c r="AE316" s="6" t="str">
        <f t="shared" si="55"/>
        <v>10% to 15%</v>
      </c>
      <c r="AF316" s="6"/>
    </row>
    <row r="317" spans="1:32">
      <c r="A317" s="1">
        <v>38509</v>
      </c>
      <c r="B317" s="11">
        <v>6758.19</v>
      </c>
      <c r="C317" s="13">
        <f t="shared" si="51"/>
        <v>1388.5527859692224</v>
      </c>
      <c r="D317" s="13">
        <f t="shared" si="58"/>
        <v>3107.5725822150202</v>
      </c>
      <c r="E317" s="13">
        <f t="shared" si="60"/>
        <v>5676.6657257474453</v>
      </c>
      <c r="F317" s="13">
        <f t="shared" si="49"/>
        <v>10091.479678231017</v>
      </c>
      <c r="G317" s="13">
        <f t="shared" si="68"/>
        <v>21240.294124694661</v>
      </c>
      <c r="H317" s="13">
        <f t="shared" si="66"/>
        <v>40445.316500869892</v>
      </c>
      <c r="I317" s="13">
        <f t="shared" si="64"/>
        <v>112449.34909954168</v>
      </c>
      <c r="J317" s="13">
        <f t="shared" si="62"/>
        <v>306191.93323140003</v>
      </c>
      <c r="M317" s="14">
        <f t="shared" si="52"/>
        <v>0.26703124657080257</v>
      </c>
      <c r="N317" s="14">
        <f t="shared" si="59"/>
        <v>0.24133153490067411</v>
      </c>
      <c r="O317" s="14">
        <f t="shared" si="61"/>
        <v>0.2801052901267303</v>
      </c>
      <c r="P317" s="14">
        <f t="shared" si="50"/>
        <v>0.19140832022619664</v>
      </c>
      <c r="Q317" s="14">
        <f t="shared" si="69"/>
        <v>0.10479353251077089</v>
      </c>
      <c r="R317" s="14">
        <f t="shared" si="67"/>
        <v>9.6453160746263866E-2</v>
      </c>
      <c r="S317" s="14">
        <f t="shared" si="65"/>
        <v>0.12865486001494078</v>
      </c>
      <c r="T317" s="14">
        <f t="shared" si="63"/>
        <v>0.14624737542743954</v>
      </c>
      <c r="X317" s="6" t="str">
        <f t="shared" si="54"/>
        <v>above 15%</v>
      </c>
      <c r="Y317" s="6" t="str">
        <f t="shared" si="54"/>
        <v>above 15%</v>
      </c>
      <c r="Z317" s="6" t="str">
        <f t="shared" si="53"/>
        <v>above 15%</v>
      </c>
      <c r="AA317" s="6" t="str">
        <f t="shared" si="53"/>
        <v>above 15%</v>
      </c>
      <c r="AB317" s="6" t="str">
        <f t="shared" si="53"/>
        <v>10% to 15%</v>
      </c>
      <c r="AC317" s="6" t="str">
        <f t="shared" si="53"/>
        <v>5% to 10%</v>
      </c>
      <c r="AD317" s="6" t="str">
        <f t="shared" si="55"/>
        <v>10% to 15%</v>
      </c>
      <c r="AE317" s="6" t="str">
        <f t="shared" si="55"/>
        <v>10% to 15%</v>
      </c>
      <c r="AF317" s="6"/>
    </row>
    <row r="318" spans="1:32">
      <c r="A318" s="1">
        <v>38538</v>
      </c>
      <c r="B318" s="11">
        <v>7220.25</v>
      </c>
      <c r="C318" s="13">
        <f t="shared" si="51"/>
        <v>1444.112038529091</v>
      </c>
      <c r="D318" s="13">
        <f t="shared" si="58"/>
        <v>3205.5448327242498</v>
      </c>
      <c r="E318" s="13">
        <f t="shared" si="60"/>
        <v>5949.8336953799062</v>
      </c>
      <c r="F318" s="13">
        <f t="shared" si="49"/>
        <v>10728.941386269924</v>
      </c>
      <c r="G318" s="13">
        <f t="shared" si="68"/>
        <v>22584.931469085837</v>
      </c>
      <c r="H318" s="13">
        <f t="shared" si="66"/>
        <v>42409.333186174343</v>
      </c>
      <c r="I318" s="13">
        <f t="shared" si="64"/>
        <v>118445.08583471712</v>
      </c>
      <c r="J318" s="13">
        <f t="shared" si="62"/>
        <v>321341.55139631021</v>
      </c>
      <c r="M318" s="14">
        <f t="shared" si="52"/>
        <v>0.33805004780977588</v>
      </c>
      <c r="N318" s="14">
        <f t="shared" si="59"/>
        <v>0.26949990516802319</v>
      </c>
      <c r="O318" s="14">
        <f t="shared" si="61"/>
        <v>0.30751789728587792</v>
      </c>
      <c r="P318" s="14">
        <f t="shared" si="50"/>
        <v>0.21250763398693989</v>
      </c>
      <c r="Q318" s="14">
        <f t="shared" si="69"/>
        <v>0.11522840427144218</v>
      </c>
      <c r="R318" s="14">
        <f t="shared" si="67"/>
        <v>0.10157934006632909</v>
      </c>
      <c r="S318" s="14">
        <f t="shared" si="65"/>
        <v>0.13241919951139702</v>
      </c>
      <c r="T318" s="14">
        <f t="shared" si="63"/>
        <v>0.14883690256078136</v>
      </c>
      <c r="X318" s="6" t="str">
        <f t="shared" si="54"/>
        <v>above 15%</v>
      </c>
      <c r="Y318" s="6" t="str">
        <f t="shared" si="54"/>
        <v>above 15%</v>
      </c>
      <c r="Z318" s="6" t="str">
        <f t="shared" si="53"/>
        <v>above 15%</v>
      </c>
      <c r="AA318" s="6" t="str">
        <f t="shared" si="53"/>
        <v>above 15%</v>
      </c>
      <c r="AB318" s="6" t="str">
        <f t="shared" si="53"/>
        <v>10% to 15%</v>
      </c>
      <c r="AC318" s="6" t="str">
        <f t="shared" si="53"/>
        <v>10% to 15%</v>
      </c>
      <c r="AD318" s="6" t="str">
        <f t="shared" si="55"/>
        <v>10% to 15%</v>
      </c>
      <c r="AE318" s="6" t="str">
        <f t="shared" si="55"/>
        <v>10% to 15%</v>
      </c>
      <c r="AF318" s="6"/>
    </row>
    <row r="319" spans="1:32">
      <c r="A319" s="1">
        <v>38569</v>
      </c>
      <c r="B319" s="11">
        <v>7754</v>
      </c>
      <c r="C319" s="13">
        <f t="shared" si="51"/>
        <v>1498.1771083157528</v>
      </c>
      <c r="D319" s="13">
        <f t="shared" si="58"/>
        <v>3335.262222233217</v>
      </c>
      <c r="E319" s="13">
        <f t="shared" si="60"/>
        <v>6264.2515957965625</v>
      </c>
      <c r="F319" s="13">
        <f t="shared" ref="F319:F382" si="70">((sipamt/$B259)+(sipamt/$B260)+(sipamt/$B261)+(sipamt/$B262)+(sipamt/$B263)+(sipamt/$B264)+(sipamt/$B265)+(sipamt/$B266)+(sipamt/$B267)+(sipamt/$B268)+(sipamt/$B269)+(sipamt/$B270)+(sipamt/$B271)+(sipamt/$B272)+(sipamt/$B273)+(sipamt/$B274)+(sipamt/$B275)+(sipamt/$B276)+(sipamt/$B277)+(sipamt/$B278)+(sipamt/$B279)+(sipamt/$B280)+(sipamt/$B281)+(sipamt/$B282)+(sipamt/$B283)+(sipamt/$B284)+(sipamt/$B285)+(sipamt/$B286)+(sipamt/$B287)+(sipamt/$B288)+(sipamt/$B289)+(sipamt/$B290)+(sipamt/$B291)+(sipamt/$B292)+(sipamt/$B293)+(sipamt/$B294)+(sipamt/$B295)+(sipamt/$B296)+(sipamt/$B297)+(sipamt/$B298)+(sipamt/$B299)+(sipamt/$B300)+(sipamt/$B301)+(sipamt/$B302)+(sipamt/$B303)+(sipamt/$B304)+(sipamt/$B305)+(sipamt/$B306)+(sipamt/$B307)+(sipamt/$B308)+(sipamt/$B309)+(sipamt/$B310)+(sipamt/$B311)+(sipamt/$B312)+(sipamt/$B313)+(sipamt/$B314)+(sipamt/$B315)+(sipamt/$B316)+(sipamt/$B317)+(sipamt/$B318))*$B319</f>
        <v>11471.605636593504</v>
      </c>
      <c r="G319" s="13">
        <f t="shared" si="68"/>
        <v>24116.859186069389</v>
      </c>
      <c r="H319" s="13">
        <f t="shared" si="66"/>
        <v>44773.681678347581</v>
      </c>
      <c r="I319" s="13">
        <f t="shared" si="64"/>
        <v>125625.58142993342</v>
      </c>
      <c r="J319" s="13">
        <f t="shared" si="62"/>
        <v>338995.6407486528</v>
      </c>
      <c r="M319" s="14">
        <f t="shared" si="52"/>
        <v>0.40431131915522212</v>
      </c>
      <c r="N319" s="14">
        <f t="shared" si="59"/>
        <v>0.3052670809474719</v>
      </c>
      <c r="O319" s="14">
        <f t="shared" si="61"/>
        <v>0.33728337934723773</v>
      </c>
      <c r="P319" s="14">
        <f t="shared" ref="P319:P382" si="71">RATE(P$2*12,-sipamt,,F319,1)*12</f>
        <v>0.2352760563117014</v>
      </c>
      <c r="Q319" s="14">
        <f t="shared" si="69"/>
        <v>0.12624095963182519</v>
      </c>
      <c r="R319" s="14">
        <f t="shared" si="67"/>
        <v>0.10739037838100518</v>
      </c>
      <c r="S319" s="14">
        <f t="shared" si="65"/>
        <v>0.13665646031475123</v>
      </c>
      <c r="T319" s="14">
        <f t="shared" si="63"/>
        <v>0.15169341420939</v>
      </c>
      <c r="X319" s="6" t="str">
        <f t="shared" si="54"/>
        <v>above 15%</v>
      </c>
      <c r="Y319" s="6" t="str">
        <f t="shared" si="54"/>
        <v>above 15%</v>
      </c>
      <c r="Z319" s="6" t="str">
        <f t="shared" si="53"/>
        <v>above 15%</v>
      </c>
      <c r="AA319" s="6" t="str">
        <f t="shared" si="53"/>
        <v>above 15%</v>
      </c>
      <c r="AB319" s="6" t="str">
        <f t="shared" si="53"/>
        <v>10% to 15%</v>
      </c>
      <c r="AC319" s="6" t="str">
        <f t="shared" si="53"/>
        <v>10% to 15%</v>
      </c>
      <c r="AD319" s="6" t="str">
        <f t="shared" si="55"/>
        <v>10% to 15%</v>
      </c>
      <c r="AE319" s="6" t="str">
        <f t="shared" si="55"/>
        <v>above 15%</v>
      </c>
      <c r="AF319" s="6"/>
    </row>
    <row r="320" spans="1:32">
      <c r="A320" s="1">
        <v>38600</v>
      </c>
      <c r="B320" s="11">
        <v>7925.24</v>
      </c>
      <c r="C320" s="13">
        <f t="shared" si="51"/>
        <v>1482.5943290471555</v>
      </c>
      <c r="D320" s="13">
        <f t="shared" si="58"/>
        <v>3300.6749404327807</v>
      </c>
      <c r="E320" s="13">
        <f t="shared" si="60"/>
        <v>6241.6213001435863</v>
      </c>
      <c r="F320" s="13">
        <f t="shared" si="70"/>
        <v>11638.513918781022</v>
      </c>
      <c r="G320" s="13">
        <f t="shared" si="68"/>
        <v>24518.159012162316</v>
      </c>
      <c r="H320" s="13">
        <f t="shared" si="66"/>
        <v>45105.218675096366</v>
      </c>
      <c r="I320" s="13">
        <f t="shared" si="64"/>
        <v>127008.42224282493</v>
      </c>
      <c r="J320" s="13">
        <f t="shared" si="62"/>
        <v>340736.23548468476</v>
      </c>
      <c r="M320" s="14">
        <f t="shared" si="52"/>
        <v>0.38548793489974609</v>
      </c>
      <c r="N320" s="14">
        <f t="shared" si="59"/>
        <v>0.29589287538342357</v>
      </c>
      <c r="O320" s="14">
        <f t="shared" si="61"/>
        <v>0.33520040823673197</v>
      </c>
      <c r="P320" s="14">
        <f t="shared" si="71"/>
        <v>0.24015231412082991</v>
      </c>
      <c r="Q320" s="14">
        <f t="shared" si="69"/>
        <v>0.12898769878474578</v>
      </c>
      <c r="R320" s="14">
        <f t="shared" si="67"/>
        <v>0.10817626958051742</v>
      </c>
      <c r="S320" s="14">
        <f t="shared" si="65"/>
        <v>0.13744143699130421</v>
      </c>
      <c r="T320" s="14">
        <f t="shared" si="63"/>
        <v>0.15196633878750795</v>
      </c>
      <c r="X320" s="6" t="str">
        <f t="shared" si="54"/>
        <v>above 15%</v>
      </c>
      <c r="Y320" s="6" t="str">
        <f t="shared" si="54"/>
        <v>above 15%</v>
      </c>
      <c r="Z320" s="6" t="str">
        <f t="shared" si="53"/>
        <v>above 15%</v>
      </c>
      <c r="AA320" s="6" t="str">
        <f t="shared" si="53"/>
        <v>above 15%</v>
      </c>
      <c r="AB320" s="6" t="str">
        <f t="shared" si="53"/>
        <v>10% to 15%</v>
      </c>
      <c r="AC320" s="6" t="str">
        <f t="shared" si="53"/>
        <v>10% to 15%</v>
      </c>
      <c r="AD320" s="6" t="str">
        <f t="shared" si="55"/>
        <v>10% to 15%</v>
      </c>
      <c r="AE320" s="6" t="str">
        <f t="shared" si="55"/>
        <v>above 15%</v>
      </c>
      <c r="AF320" s="6"/>
    </row>
    <row r="321" spans="1:32">
      <c r="A321" s="1">
        <v>38630</v>
      </c>
      <c r="B321" s="11">
        <v>8724.4699999999993</v>
      </c>
      <c r="C321" s="13">
        <f t="shared" si="51"/>
        <v>1575.8930857132927</v>
      </c>
      <c r="D321" s="13">
        <f t="shared" si="58"/>
        <v>3543.9373921373935</v>
      </c>
      <c r="E321" s="13">
        <f t="shared" si="60"/>
        <v>6706.9218026607714</v>
      </c>
      <c r="F321" s="13">
        <f t="shared" si="70"/>
        <v>12732.579870942829</v>
      </c>
      <c r="G321" s="13">
        <f t="shared" si="68"/>
        <v>26837.71859208274</v>
      </c>
      <c r="H321" s="13">
        <f t="shared" si="66"/>
        <v>49037.41227024317</v>
      </c>
      <c r="I321" s="13">
        <f t="shared" si="64"/>
        <v>138035.29317209529</v>
      </c>
      <c r="J321" s="13">
        <f t="shared" si="62"/>
        <v>369017.18007024843</v>
      </c>
      <c r="M321" s="14">
        <f t="shared" si="52"/>
        <v>0.49507481475215287</v>
      </c>
      <c r="N321" s="14">
        <f t="shared" si="59"/>
        <v>0.35950121163356152</v>
      </c>
      <c r="O321" s="14">
        <f t="shared" si="61"/>
        <v>0.37633687633413859</v>
      </c>
      <c r="P321" s="14">
        <f t="shared" si="71"/>
        <v>0.27019607225533437</v>
      </c>
      <c r="Q321" s="14">
        <f t="shared" si="69"/>
        <v>0.14388020784762084</v>
      </c>
      <c r="R321" s="14">
        <f t="shared" si="67"/>
        <v>0.11701080015959897</v>
      </c>
      <c r="S321" s="14">
        <f t="shared" si="65"/>
        <v>0.14337982006642677</v>
      </c>
      <c r="T321" s="14">
        <f t="shared" si="63"/>
        <v>0.1562020516130182</v>
      </c>
      <c r="X321" s="6" t="str">
        <f t="shared" si="54"/>
        <v>above 15%</v>
      </c>
      <c r="Y321" s="6" t="str">
        <f t="shared" si="54"/>
        <v>above 15%</v>
      </c>
      <c r="Z321" s="6" t="str">
        <f t="shared" si="53"/>
        <v>above 15%</v>
      </c>
      <c r="AA321" s="6" t="str">
        <f t="shared" si="53"/>
        <v>above 15%</v>
      </c>
      <c r="AB321" s="6" t="str">
        <f t="shared" si="53"/>
        <v>10% to 15%</v>
      </c>
      <c r="AC321" s="6" t="str">
        <f t="shared" si="53"/>
        <v>10% to 15%</v>
      </c>
      <c r="AD321" s="6" t="str">
        <f t="shared" si="55"/>
        <v>10% to 15%</v>
      </c>
      <c r="AE321" s="6" t="str">
        <f t="shared" si="55"/>
        <v>above 15%</v>
      </c>
      <c r="AF321" s="6"/>
    </row>
    <row r="322" spans="1:32">
      <c r="A322" s="1">
        <v>38663</v>
      </c>
      <c r="B322" s="11">
        <v>8206.83</v>
      </c>
      <c r="C322" s="13">
        <f t="shared" si="51"/>
        <v>1433.9464518967407</v>
      </c>
      <c r="D322" s="13">
        <f t="shared" si="58"/>
        <v>3250.5352554764495</v>
      </c>
      <c r="E322" s="13">
        <f t="shared" si="60"/>
        <v>6125.1180084253192</v>
      </c>
      <c r="F322" s="13">
        <f t="shared" si="70"/>
        <v>11871.821241573471</v>
      </c>
      <c r="G322" s="13">
        <f t="shared" si="68"/>
        <v>25109.103543297835</v>
      </c>
      <c r="H322" s="13">
        <f t="shared" si="66"/>
        <v>45695.721618682226</v>
      </c>
      <c r="I322" s="13">
        <f t="shared" si="64"/>
        <v>128225.16199897997</v>
      </c>
      <c r="J322" s="13">
        <f t="shared" si="62"/>
        <v>340996.60750722868</v>
      </c>
      <c r="M322" s="14">
        <f t="shared" si="52"/>
        <v>0.32528484849002703</v>
      </c>
      <c r="N322" s="14">
        <f t="shared" si="59"/>
        <v>0.28209577903879623</v>
      </c>
      <c r="O322" s="14">
        <f t="shared" si="61"/>
        <v>0.32433439139413139</v>
      </c>
      <c r="P322" s="14">
        <f t="shared" si="71"/>
        <v>0.24683134172504173</v>
      </c>
      <c r="Q322" s="14">
        <f t="shared" si="69"/>
        <v>0.13293624984377894</v>
      </c>
      <c r="R322" s="14">
        <f t="shared" si="67"/>
        <v>0.10955935568797956</v>
      </c>
      <c r="S322" s="14">
        <f t="shared" si="65"/>
        <v>0.13812429443130686</v>
      </c>
      <c r="T322" s="14">
        <f t="shared" si="63"/>
        <v>0.15200703605913496</v>
      </c>
      <c r="X322" s="6" t="str">
        <f t="shared" si="54"/>
        <v>above 15%</v>
      </c>
      <c r="Y322" s="6" t="str">
        <f t="shared" si="54"/>
        <v>above 15%</v>
      </c>
      <c r="Z322" s="6" t="str">
        <f t="shared" si="53"/>
        <v>above 15%</v>
      </c>
      <c r="AA322" s="6" t="str">
        <f t="shared" si="53"/>
        <v>above 15%</v>
      </c>
      <c r="AB322" s="6" t="str">
        <f t="shared" si="53"/>
        <v>10% to 15%</v>
      </c>
      <c r="AC322" s="6" t="str">
        <f t="shared" si="53"/>
        <v>10% to 15%</v>
      </c>
      <c r="AD322" s="6" t="str">
        <f t="shared" si="55"/>
        <v>10% to 15%</v>
      </c>
      <c r="AE322" s="6" t="str">
        <f t="shared" si="55"/>
        <v>above 15%</v>
      </c>
      <c r="AF322" s="6"/>
    </row>
    <row r="323" spans="1:32">
      <c r="A323" s="1">
        <v>38691</v>
      </c>
      <c r="B323" s="11">
        <v>8823.31</v>
      </c>
      <c r="C323" s="13">
        <f t="shared" si="51"/>
        <v>1499.4063720169647</v>
      </c>
      <c r="D323" s="13">
        <f t="shared" si="58"/>
        <v>3428.0158200917649</v>
      </c>
      <c r="E323" s="13">
        <f t="shared" si="60"/>
        <v>6396.8889704737985</v>
      </c>
      <c r="F323" s="13">
        <f t="shared" si="70"/>
        <v>12646.695790038295</v>
      </c>
      <c r="G323" s="13">
        <f t="shared" si="68"/>
        <v>26845.210250987853</v>
      </c>
      <c r="H323" s="13">
        <f t="shared" si="66"/>
        <v>48573.265964635728</v>
      </c>
      <c r="I323" s="13">
        <f t="shared" si="64"/>
        <v>136067.60321375661</v>
      </c>
      <c r="J323" s="13">
        <f t="shared" si="62"/>
        <v>359967.2310078601</v>
      </c>
      <c r="M323" s="14">
        <f t="shared" si="52"/>
        <v>0.40578701391771127</v>
      </c>
      <c r="N323" s="14">
        <f t="shared" si="59"/>
        <v>0.32985160980987155</v>
      </c>
      <c r="O323" s="14">
        <f t="shared" si="61"/>
        <v>0.34931644158386099</v>
      </c>
      <c r="P323" s="14">
        <f t="shared" si="71"/>
        <v>0.26794951351413637</v>
      </c>
      <c r="Q323" s="14">
        <f t="shared" si="69"/>
        <v>0.14392580276791972</v>
      </c>
      <c r="R323" s="14">
        <f t="shared" si="67"/>
        <v>0.11601192545585495</v>
      </c>
      <c r="S323" s="14">
        <f t="shared" si="65"/>
        <v>0.14235962868564436</v>
      </c>
      <c r="T323" s="14">
        <f t="shared" si="63"/>
        <v>0.15488567198748548</v>
      </c>
      <c r="X323" s="6" t="str">
        <f t="shared" si="54"/>
        <v>above 15%</v>
      </c>
      <c r="Y323" s="6" t="str">
        <f t="shared" si="54"/>
        <v>above 15%</v>
      </c>
      <c r="Z323" s="6" t="str">
        <f t="shared" si="53"/>
        <v>above 15%</v>
      </c>
      <c r="AA323" s="6" t="str">
        <f t="shared" si="53"/>
        <v>above 15%</v>
      </c>
      <c r="AB323" s="6" t="str">
        <f t="shared" si="53"/>
        <v>10% to 15%</v>
      </c>
      <c r="AC323" s="6" t="str">
        <f t="shared" si="53"/>
        <v>10% to 15%</v>
      </c>
      <c r="AD323" s="6" t="str">
        <f t="shared" si="55"/>
        <v>10% to 15%</v>
      </c>
      <c r="AE323" s="6" t="str">
        <f t="shared" si="55"/>
        <v>above 15%</v>
      </c>
      <c r="AF323" s="6"/>
    </row>
    <row r="324" spans="1:32">
      <c r="A324" s="1">
        <v>38722</v>
      </c>
      <c r="B324" s="11">
        <v>9617.74</v>
      </c>
      <c r="C324" s="13">
        <f t="shared" si="51"/>
        <v>1591.2938888293227</v>
      </c>
      <c r="D324" s="13">
        <f t="shared" si="58"/>
        <v>3658.2525605982464</v>
      </c>
      <c r="E324" s="13">
        <f t="shared" si="60"/>
        <v>6784.0657730334069</v>
      </c>
      <c r="F324" s="13">
        <f t="shared" si="70"/>
        <v>13658.184979901722</v>
      </c>
      <c r="G324" s="13">
        <f t="shared" si="68"/>
        <v>29051.473860351831</v>
      </c>
      <c r="H324" s="13">
        <f t="shared" si="66"/>
        <v>52236.303104386825</v>
      </c>
      <c r="I324" s="13">
        <f t="shared" si="64"/>
        <v>146544.2711297847</v>
      </c>
      <c r="J324" s="13">
        <f t="shared" si="62"/>
        <v>385755.49336057261</v>
      </c>
      <c r="M324" s="14">
        <f t="shared" si="52"/>
        <v>0.51247633437896711</v>
      </c>
      <c r="N324" s="14">
        <f t="shared" si="59"/>
        <v>0.38764910851590317</v>
      </c>
      <c r="O324" s="14">
        <f t="shared" si="61"/>
        <v>0.38283361404640914</v>
      </c>
      <c r="P324" s="14">
        <f t="shared" si="71"/>
        <v>0.29333653063151921</v>
      </c>
      <c r="Q324" s="14">
        <f t="shared" si="69"/>
        <v>0.15673658634375762</v>
      </c>
      <c r="R324" s="14">
        <f t="shared" si="67"/>
        <v>0.12360863895730877</v>
      </c>
      <c r="S324" s="14">
        <f t="shared" si="65"/>
        <v>0.14761338729967816</v>
      </c>
      <c r="T324" s="14">
        <f t="shared" si="63"/>
        <v>0.15854797779036933</v>
      </c>
      <c r="X324" s="6" t="str">
        <f t="shared" si="54"/>
        <v>above 15%</v>
      </c>
      <c r="Y324" s="6" t="str">
        <f t="shared" si="54"/>
        <v>above 15%</v>
      </c>
      <c r="Z324" s="6" t="str">
        <f t="shared" si="53"/>
        <v>above 15%</v>
      </c>
      <c r="AA324" s="6" t="str">
        <f t="shared" si="53"/>
        <v>above 15%</v>
      </c>
      <c r="AB324" s="6" t="str">
        <f t="shared" si="53"/>
        <v>above 15%</v>
      </c>
      <c r="AC324" s="6" t="str">
        <f t="shared" si="53"/>
        <v>10% to 15%</v>
      </c>
      <c r="AD324" s="6" t="str">
        <f t="shared" si="55"/>
        <v>10% to 15%</v>
      </c>
      <c r="AE324" s="6" t="str">
        <f t="shared" si="55"/>
        <v>above 15%</v>
      </c>
      <c r="AF324" s="6"/>
    </row>
    <row r="325" spans="1:32">
      <c r="A325" s="1">
        <v>38754</v>
      </c>
      <c r="B325" s="11">
        <v>9980.42</v>
      </c>
      <c r="C325" s="13">
        <f t="shared" si="51"/>
        <v>1600.5482935726839</v>
      </c>
      <c r="D325" s="13">
        <f t="shared" si="58"/>
        <v>3734.7082167988929</v>
      </c>
      <c r="E325" s="13">
        <f t="shared" si="60"/>
        <v>6844.3874925209338</v>
      </c>
      <c r="F325" s="13">
        <f t="shared" si="70"/>
        <v>14038.445861069024</v>
      </c>
      <c r="G325" s="13">
        <f t="shared" si="68"/>
        <v>29923.41162040268</v>
      </c>
      <c r="H325" s="13">
        <f t="shared" si="66"/>
        <v>53322.470400171653</v>
      </c>
      <c r="I325" s="13">
        <f t="shared" si="64"/>
        <v>150405.67017997717</v>
      </c>
      <c r="J325" s="13">
        <f t="shared" si="62"/>
        <v>393819.90730993584</v>
      </c>
      <c r="M325" s="14">
        <f t="shared" si="52"/>
        <v>0.52284429541662092</v>
      </c>
      <c r="N325" s="14">
        <f t="shared" si="59"/>
        <v>0.40590837341843866</v>
      </c>
      <c r="O325" s="14">
        <f t="shared" si="61"/>
        <v>0.38785386988270842</v>
      </c>
      <c r="P325" s="14">
        <f t="shared" si="71"/>
        <v>0.30231800801888253</v>
      </c>
      <c r="Q325" s="14">
        <f t="shared" si="69"/>
        <v>0.16148750443252724</v>
      </c>
      <c r="R325" s="14">
        <f t="shared" si="67"/>
        <v>0.12574283638734507</v>
      </c>
      <c r="S325" s="14">
        <f t="shared" si="65"/>
        <v>0.14944581259696252</v>
      </c>
      <c r="T325" s="14">
        <f t="shared" si="63"/>
        <v>0.15963960610883826</v>
      </c>
      <c r="X325" s="6" t="str">
        <f t="shared" si="54"/>
        <v>above 15%</v>
      </c>
      <c r="Y325" s="6" t="str">
        <f t="shared" si="54"/>
        <v>above 15%</v>
      </c>
      <c r="Z325" s="6" t="str">
        <f t="shared" si="53"/>
        <v>above 15%</v>
      </c>
      <c r="AA325" s="6" t="str">
        <f t="shared" si="53"/>
        <v>above 15%</v>
      </c>
      <c r="AB325" s="6" t="str">
        <f t="shared" si="53"/>
        <v>above 15%</v>
      </c>
      <c r="AC325" s="6" t="str">
        <f t="shared" si="53"/>
        <v>10% to 15%</v>
      </c>
      <c r="AD325" s="6" t="str">
        <f t="shared" si="55"/>
        <v>10% to 15%</v>
      </c>
      <c r="AE325" s="6" t="str">
        <f t="shared" si="55"/>
        <v>above 15%</v>
      </c>
      <c r="AF325" s="6"/>
    </row>
    <row r="326" spans="1:32">
      <c r="A326" s="1">
        <v>38782</v>
      </c>
      <c r="B326" s="11">
        <v>10735.36</v>
      </c>
      <c r="C326" s="13">
        <f t="shared" si="51"/>
        <v>1664.9107954188039</v>
      </c>
      <c r="D326" s="13">
        <f t="shared" si="58"/>
        <v>3937.1131770056618</v>
      </c>
      <c r="E326" s="13">
        <f t="shared" si="60"/>
        <v>7139.9736230633998</v>
      </c>
      <c r="F326" s="13">
        <f t="shared" si="70"/>
        <v>14962.273705585656</v>
      </c>
      <c r="G326" s="13">
        <f t="shared" si="68"/>
        <v>31962.422929618409</v>
      </c>
      <c r="H326" s="13">
        <f t="shared" si="66"/>
        <v>56460.425812647256</v>
      </c>
      <c r="I326" s="13">
        <f t="shared" si="64"/>
        <v>160173.32033252576</v>
      </c>
      <c r="J326" s="13">
        <f t="shared" si="62"/>
        <v>416642.46686210425</v>
      </c>
      <c r="M326" s="14">
        <f t="shared" si="52"/>
        <v>0.59318229129081423</v>
      </c>
      <c r="N326" s="14">
        <f t="shared" si="59"/>
        <v>0.45222301208045618</v>
      </c>
      <c r="O326" s="14">
        <f t="shared" si="61"/>
        <v>0.41173056099080407</v>
      </c>
      <c r="P326" s="14">
        <f t="shared" si="71"/>
        <v>0.32300971082949798</v>
      </c>
      <c r="Q326" s="14">
        <f t="shared" si="69"/>
        <v>0.17199256971133348</v>
      </c>
      <c r="R326" s="14">
        <f t="shared" si="67"/>
        <v>0.13163671604654459</v>
      </c>
      <c r="S326" s="14">
        <f t="shared" si="65"/>
        <v>0.15385872582909954</v>
      </c>
      <c r="T326" s="14">
        <f t="shared" si="63"/>
        <v>0.16260394871955153</v>
      </c>
      <c r="X326" s="6" t="str">
        <f t="shared" si="54"/>
        <v>above 15%</v>
      </c>
      <c r="Y326" s="6" t="str">
        <f t="shared" si="54"/>
        <v>above 15%</v>
      </c>
      <c r="Z326" s="6" t="str">
        <f t="shared" si="53"/>
        <v>above 15%</v>
      </c>
      <c r="AA326" s="6" t="str">
        <f t="shared" si="53"/>
        <v>above 15%</v>
      </c>
      <c r="AB326" s="6" t="str">
        <f t="shared" si="53"/>
        <v>above 15%</v>
      </c>
      <c r="AC326" s="6" t="str">
        <f t="shared" si="53"/>
        <v>10% to 15%</v>
      </c>
      <c r="AD326" s="6" t="str">
        <f t="shared" si="55"/>
        <v>above 15%</v>
      </c>
      <c r="AE326" s="6" t="str">
        <f t="shared" si="55"/>
        <v>above 15%</v>
      </c>
      <c r="AF326" s="6"/>
    </row>
    <row r="327" spans="1:32">
      <c r="A327" s="1">
        <v>38812</v>
      </c>
      <c r="B327" s="11">
        <v>11746.9</v>
      </c>
      <c r="C327" s="13">
        <f t="shared" si="51"/>
        <v>1760.4444883493031</v>
      </c>
      <c r="D327" s="13">
        <f t="shared" si="58"/>
        <v>4217.7451107620427</v>
      </c>
      <c r="E327" s="13">
        <f t="shared" si="60"/>
        <v>7558.0398474668355</v>
      </c>
      <c r="F327" s="13">
        <f t="shared" si="70"/>
        <v>16187.706842265663</v>
      </c>
      <c r="G327" s="13">
        <f t="shared" si="68"/>
        <v>34740.496598118487</v>
      </c>
      <c r="H327" s="13">
        <f t="shared" si="66"/>
        <v>60947.013816073886</v>
      </c>
      <c r="I327" s="13">
        <f t="shared" si="64"/>
        <v>173414.52299850999</v>
      </c>
      <c r="J327" s="13">
        <f t="shared" si="62"/>
        <v>448899.7692500691</v>
      </c>
      <c r="M327" s="14">
        <f t="shared" si="52"/>
        <v>0.69228802965331904</v>
      </c>
      <c r="N327" s="14">
        <f t="shared" si="59"/>
        <v>0.51207291754498319</v>
      </c>
      <c r="O327" s="14">
        <f t="shared" si="61"/>
        <v>0.44361031443325744</v>
      </c>
      <c r="P327" s="14">
        <f t="shared" si="71"/>
        <v>0.34828578682715355</v>
      </c>
      <c r="Q327" s="14">
        <f t="shared" si="69"/>
        <v>0.18511370757279197</v>
      </c>
      <c r="R327" s="14">
        <f t="shared" si="67"/>
        <v>0.13943852445558358</v>
      </c>
      <c r="S327" s="14">
        <f t="shared" si="65"/>
        <v>0.15939023969094582</v>
      </c>
      <c r="T327" s="14">
        <f t="shared" si="63"/>
        <v>0.16651053846609717</v>
      </c>
      <c r="X327" s="6" t="str">
        <f t="shared" si="54"/>
        <v>above 15%</v>
      </c>
      <c r="Y327" s="6" t="str">
        <f t="shared" si="54"/>
        <v>above 15%</v>
      </c>
      <c r="Z327" s="6" t="str">
        <f t="shared" si="53"/>
        <v>above 15%</v>
      </c>
      <c r="AA327" s="6" t="str">
        <f t="shared" si="53"/>
        <v>above 15%</v>
      </c>
      <c r="AB327" s="6" t="str">
        <f t="shared" si="53"/>
        <v>above 15%</v>
      </c>
      <c r="AC327" s="6" t="str">
        <f t="shared" si="53"/>
        <v>10% to 15%</v>
      </c>
      <c r="AD327" s="6" t="str">
        <f t="shared" si="55"/>
        <v>above 15%</v>
      </c>
      <c r="AE327" s="6" t="str">
        <f t="shared" si="55"/>
        <v>above 15%</v>
      </c>
      <c r="AF327" s="6"/>
    </row>
    <row r="328" spans="1:32">
      <c r="A328" s="1">
        <v>38842</v>
      </c>
      <c r="B328" s="11">
        <v>12359.7</v>
      </c>
      <c r="C328" s="13">
        <f t="shared" si="51"/>
        <v>1768.8088559302375</v>
      </c>
      <c r="D328" s="13">
        <f t="shared" si="58"/>
        <v>4331.2782471181745</v>
      </c>
      <c r="E328" s="13">
        <f t="shared" si="60"/>
        <v>7673.1265921926533</v>
      </c>
      <c r="F328" s="13">
        <f t="shared" si="70"/>
        <v>16791.757712412767</v>
      </c>
      <c r="G328" s="13">
        <f t="shared" si="68"/>
        <v>36299.128309706386</v>
      </c>
      <c r="H328" s="13">
        <f t="shared" si="66"/>
        <v>63216.996890830917</v>
      </c>
      <c r="I328" s="13">
        <f t="shared" si="64"/>
        <v>180468.21802658765</v>
      </c>
      <c r="J328" s="13">
        <f t="shared" si="62"/>
        <v>465343.8538871432</v>
      </c>
      <c r="M328" s="14">
        <f t="shared" si="52"/>
        <v>0.70068484819268606</v>
      </c>
      <c r="N328" s="14">
        <f t="shared" si="59"/>
        <v>0.53499672950047439</v>
      </c>
      <c r="O328" s="14">
        <f t="shared" si="61"/>
        <v>0.45202945373017189</v>
      </c>
      <c r="P328" s="14">
        <f t="shared" si="71"/>
        <v>0.35994808137012968</v>
      </c>
      <c r="Q328" s="14">
        <f t="shared" si="69"/>
        <v>0.19195439407620846</v>
      </c>
      <c r="R328" s="14">
        <f t="shared" si="67"/>
        <v>0.1431388108482638</v>
      </c>
      <c r="S328" s="14">
        <f t="shared" si="65"/>
        <v>0.16215100389557138</v>
      </c>
      <c r="T328" s="14">
        <f t="shared" si="63"/>
        <v>0.1683884319437004</v>
      </c>
      <c r="X328" s="6" t="str">
        <f t="shared" si="54"/>
        <v>above 15%</v>
      </c>
      <c r="Y328" s="6" t="str">
        <f t="shared" si="54"/>
        <v>above 15%</v>
      </c>
      <c r="Z328" s="6" t="str">
        <f t="shared" si="53"/>
        <v>above 15%</v>
      </c>
      <c r="AA328" s="6" t="str">
        <f t="shared" si="53"/>
        <v>above 15%</v>
      </c>
      <c r="AB328" s="6" t="str">
        <f t="shared" si="53"/>
        <v>above 15%</v>
      </c>
      <c r="AC328" s="6" t="str">
        <f t="shared" si="53"/>
        <v>10% to 15%</v>
      </c>
      <c r="AD328" s="6" t="str">
        <f t="shared" si="55"/>
        <v>above 15%</v>
      </c>
      <c r="AE328" s="6" t="str">
        <f t="shared" si="55"/>
        <v>above 15%</v>
      </c>
      <c r="AF328" s="6"/>
    </row>
    <row r="329" spans="1:32">
      <c r="A329" s="1">
        <v>38873</v>
      </c>
      <c r="B329" s="11">
        <v>10213.48</v>
      </c>
      <c r="C329" s="13">
        <f t="shared" si="51"/>
        <v>1383.6983880848795</v>
      </c>
      <c r="D329" s="13">
        <f t="shared" si="58"/>
        <v>3482.1827616288224</v>
      </c>
      <c r="E329" s="13">
        <f t="shared" si="60"/>
        <v>6080.0934904719797</v>
      </c>
      <c r="F329" s="13">
        <f t="shared" si="70"/>
        <v>13670.436363939183</v>
      </c>
      <c r="G329" s="13">
        <f t="shared" si="68"/>
        <v>29803.459931617319</v>
      </c>
      <c r="H329" s="13">
        <f t="shared" si="66"/>
        <v>51508.664210590272</v>
      </c>
      <c r="I329" s="13">
        <f t="shared" si="64"/>
        <v>147454.9426140814</v>
      </c>
      <c r="J329" s="13">
        <f t="shared" si="62"/>
        <v>378987.01581674063</v>
      </c>
      <c r="M329" s="14">
        <f t="shared" si="52"/>
        <v>0.2606766928732992</v>
      </c>
      <c r="N329" s="14">
        <f t="shared" si="59"/>
        <v>0.34384999922148851</v>
      </c>
      <c r="O329" s="14">
        <f t="shared" si="61"/>
        <v>0.32006957544551351</v>
      </c>
      <c r="P329" s="14">
        <f t="shared" si="71"/>
        <v>0.29363042008070495</v>
      </c>
      <c r="Q329" s="14">
        <f t="shared" si="69"/>
        <v>0.16084361798151681</v>
      </c>
      <c r="R329" s="14">
        <f t="shared" si="67"/>
        <v>0.12214991433998532</v>
      </c>
      <c r="S329" s="14">
        <f t="shared" si="65"/>
        <v>0.14805030993830062</v>
      </c>
      <c r="T329" s="14">
        <f t="shared" si="63"/>
        <v>0.15761274261960834</v>
      </c>
      <c r="X329" s="6" t="str">
        <f t="shared" si="54"/>
        <v>above 15%</v>
      </c>
      <c r="Y329" s="6" t="str">
        <f t="shared" si="54"/>
        <v>above 15%</v>
      </c>
      <c r="Z329" s="6" t="str">
        <f t="shared" si="53"/>
        <v>above 15%</v>
      </c>
      <c r="AA329" s="6" t="str">
        <f t="shared" si="53"/>
        <v>above 15%</v>
      </c>
      <c r="AB329" s="6" t="str">
        <f t="shared" si="53"/>
        <v>above 15%</v>
      </c>
      <c r="AC329" s="6" t="str">
        <f t="shared" si="53"/>
        <v>10% to 15%</v>
      </c>
      <c r="AD329" s="6" t="str">
        <f t="shared" si="55"/>
        <v>10% to 15%</v>
      </c>
      <c r="AE329" s="6" t="str">
        <f t="shared" si="55"/>
        <v>above 15%</v>
      </c>
      <c r="AF329" s="6"/>
    </row>
    <row r="330" spans="1:32">
      <c r="A330" s="1">
        <v>38903</v>
      </c>
      <c r="B330" s="11">
        <v>10919.64</v>
      </c>
      <c r="C330" s="13">
        <f t="shared" si="51"/>
        <v>1424.7048951767656</v>
      </c>
      <c r="D330" s="13">
        <f t="shared" si="58"/>
        <v>3608.7267199617527</v>
      </c>
      <c r="E330" s="13">
        <f t="shared" si="60"/>
        <v>6272.6527608613378</v>
      </c>
      <c r="F330" s="13">
        <f t="shared" si="70"/>
        <v>14406.93144111519</v>
      </c>
      <c r="G330" s="13">
        <f t="shared" si="68"/>
        <v>31684.609656506724</v>
      </c>
      <c r="H330" s="13">
        <f t="shared" si="66"/>
        <v>54326.984119216293</v>
      </c>
      <c r="I330" s="13">
        <f t="shared" si="64"/>
        <v>156078.62489336447</v>
      </c>
      <c r="J330" s="13">
        <f t="shared" si="62"/>
        <v>399394.26464322477</v>
      </c>
      <c r="M330" s="14">
        <f t="shared" si="52"/>
        <v>0.31359263629874062</v>
      </c>
      <c r="N330" s="14">
        <f t="shared" si="59"/>
        <v>0.37558224127199524</v>
      </c>
      <c r="O330" s="14">
        <f t="shared" si="61"/>
        <v>0.33805439872514009</v>
      </c>
      <c r="P330" s="14">
        <f t="shared" si="71"/>
        <v>0.31075543660461857</v>
      </c>
      <c r="Q330" s="14">
        <f t="shared" si="69"/>
        <v>0.1706079797637349</v>
      </c>
      <c r="R330" s="14">
        <f t="shared" si="67"/>
        <v>0.12767225725725756</v>
      </c>
      <c r="S330" s="14">
        <f t="shared" si="65"/>
        <v>0.15204587149202192</v>
      </c>
      <c r="T330" s="14">
        <f t="shared" si="63"/>
        <v>0.16038028119127717</v>
      </c>
      <c r="X330" s="6" t="str">
        <f t="shared" si="54"/>
        <v>above 15%</v>
      </c>
      <c r="Y330" s="6" t="str">
        <f t="shared" si="54"/>
        <v>above 15%</v>
      </c>
      <c r="Z330" s="6" t="str">
        <f t="shared" si="53"/>
        <v>above 15%</v>
      </c>
      <c r="AA330" s="6" t="str">
        <f t="shared" si="53"/>
        <v>above 15%</v>
      </c>
      <c r="AB330" s="6" t="str">
        <f t="shared" si="53"/>
        <v>above 15%</v>
      </c>
      <c r="AC330" s="6" t="str">
        <f t="shared" si="53"/>
        <v>10% to 15%</v>
      </c>
      <c r="AD330" s="6" t="str">
        <f t="shared" si="55"/>
        <v>above 15%</v>
      </c>
      <c r="AE330" s="6" t="str">
        <f t="shared" si="55"/>
        <v>above 15%</v>
      </c>
      <c r="AF330" s="6"/>
    </row>
    <row r="331" spans="1:32">
      <c r="A331" s="1">
        <v>38936</v>
      </c>
      <c r="B331" s="11">
        <v>10812.64</v>
      </c>
      <c r="C331" s="13">
        <f t="shared" si="51"/>
        <v>1360.0101572782926</v>
      </c>
      <c r="D331" s="13">
        <f t="shared" si="58"/>
        <v>3449.1576590140721</v>
      </c>
      <c r="E331" s="13">
        <f t="shared" si="60"/>
        <v>6010.8986941118974</v>
      </c>
      <c r="F331" s="13">
        <f t="shared" si="70"/>
        <v>14038.865498657575</v>
      </c>
      <c r="G331" s="13">
        <f t="shared" si="68"/>
        <v>31181.47588858879</v>
      </c>
      <c r="H331" s="13">
        <f t="shared" si="66"/>
        <v>53097.044976650599</v>
      </c>
      <c r="I331" s="13">
        <f t="shared" si="64"/>
        <v>152899.28553788108</v>
      </c>
      <c r="J331" s="13">
        <f t="shared" si="62"/>
        <v>390093.81209384225</v>
      </c>
      <c r="M331" s="14">
        <f t="shared" si="52"/>
        <v>0.22930805707717333</v>
      </c>
      <c r="N331" s="14">
        <f t="shared" si="59"/>
        <v>0.33534597983629261</v>
      </c>
      <c r="O331" s="14">
        <f t="shared" si="61"/>
        <v>0.31344207402976665</v>
      </c>
      <c r="P331" s="14">
        <f t="shared" si="71"/>
        <v>0.30232776253670102</v>
      </c>
      <c r="Q331" s="14">
        <f t="shared" si="69"/>
        <v>0.16806404226618321</v>
      </c>
      <c r="R331" s="14">
        <f t="shared" si="67"/>
        <v>0.1253040677894893</v>
      </c>
      <c r="S331" s="14">
        <f t="shared" si="65"/>
        <v>0.1506017865932559</v>
      </c>
      <c r="T331" s="14">
        <f t="shared" si="63"/>
        <v>0.15913823098157887</v>
      </c>
      <c r="X331" s="6" t="str">
        <f t="shared" si="54"/>
        <v>above 15%</v>
      </c>
      <c r="Y331" s="6" t="str">
        <f t="shared" si="54"/>
        <v>above 15%</v>
      </c>
      <c r="Z331" s="6" t="str">
        <f t="shared" si="53"/>
        <v>above 15%</v>
      </c>
      <c r="AA331" s="6" t="str">
        <f t="shared" si="53"/>
        <v>above 15%</v>
      </c>
      <c r="AB331" s="6" t="str">
        <f t="shared" si="53"/>
        <v>above 15%</v>
      </c>
      <c r="AC331" s="6" t="str">
        <f t="shared" si="53"/>
        <v>10% to 15%</v>
      </c>
      <c r="AD331" s="6" t="str">
        <f t="shared" si="55"/>
        <v>above 15%</v>
      </c>
      <c r="AE331" s="6" t="str">
        <f t="shared" si="55"/>
        <v>above 15%</v>
      </c>
      <c r="AF331" s="6"/>
    </row>
    <row r="332" spans="1:32">
      <c r="A332" s="1">
        <v>38965</v>
      </c>
      <c r="B332" s="11">
        <v>11904.6</v>
      </c>
      <c r="C332" s="13">
        <f t="shared" si="51"/>
        <v>1453.9269320680339</v>
      </c>
      <c r="D332" s="13">
        <f t="shared" si="58"/>
        <v>3680.9500190123745</v>
      </c>
      <c r="E332" s="13">
        <f t="shared" si="60"/>
        <v>6411.9111566310867</v>
      </c>
      <c r="F332" s="13">
        <f t="shared" si="70"/>
        <v>15209.237529404618</v>
      </c>
      <c r="G332" s="13">
        <f t="shared" si="68"/>
        <v>34098.744544407964</v>
      </c>
      <c r="H332" s="13">
        <f t="shared" si="66"/>
        <v>57861.056435567356</v>
      </c>
      <c r="I332" s="13">
        <f t="shared" si="64"/>
        <v>166351.65251775825</v>
      </c>
      <c r="J332" s="13">
        <f t="shared" si="62"/>
        <v>423713.96932672156</v>
      </c>
      <c r="M332" s="14">
        <f t="shared" si="52"/>
        <v>0.35028078574144539</v>
      </c>
      <c r="N332" s="14">
        <f t="shared" si="59"/>
        <v>0.39311580122768708</v>
      </c>
      <c r="O332" s="14">
        <f t="shared" si="61"/>
        <v>0.35066077379369409</v>
      </c>
      <c r="P332" s="14">
        <f t="shared" si="71"/>
        <v>0.32829132533263805</v>
      </c>
      <c r="Q332" s="14">
        <f t="shared" si="69"/>
        <v>0.18219338837776669</v>
      </c>
      <c r="R332" s="14">
        <f t="shared" si="67"/>
        <v>0.1341466601843877</v>
      </c>
      <c r="S332" s="14">
        <f t="shared" si="65"/>
        <v>0.15649981542501873</v>
      </c>
      <c r="T332" s="14">
        <f t="shared" si="63"/>
        <v>0.16348734070259577</v>
      </c>
      <c r="X332" s="6" t="str">
        <f t="shared" si="54"/>
        <v>above 15%</v>
      </c>
      <c r="Y332" s="6" t="str">
        <f t="shared" si="54"/>
        <v>above 15%</v>
      </c>
      <c r="Z332" s="6" t="str">
        <f t="shared" si="53"/>
        <v>above 15%</v>
      </c>
      <c r="AA332" s="6" t="str">
        <f t="shared" si="53"/>
        <v>above 15%</v>
      </c>
      <c r="AB332" s="6" t="str">
        <f t="shared" si="53"/>
        <v>above 15%</v>
      </c>
      <c r="AC332" s="6" t="str">
        <f t="shared" si="53"/>
        <v>10% to 15%</v>
      </c>
      <c r="AD332" s="6" t="str">
        <f t="shared" si="55"/>
        <v>above 15%</v>
      </c>
      <c r="AE332" s="6" t="str">
        <f t="shared" si="55"/>
        <v>above 15%</v>
      </c>
      <c r="AF332" s="6"/>
    </row>
    <row r="333" spans="1:32">
      <c r="A333" s="1">
        <v>38995</v>
      </c>
      <c r="B333" s="11">
        <v>12389.41</v>
      </c>
      <c r="C333" s="13">
        <f t="shared" si="51"/>
        <v>1460.8814602836198</v>
      </c>
      <c r="D333" s="13">
        <f t="shared" si="58"/>
        <v>3698.7693268322041</v>
      </c>
      <c r="E333" s="13">
        <f t="shared" si="60"/>
        <v>6493.5417096192195</v>
      </c>
      <c r="F333" s="13">
        <f t="shared" si="70"/>
        <v>15548.960618324531</v>
      </c>
      <c r="G333" s="13">
        <f t="shared" si="68"/>
        <v>35238.305689886241</v>
      </c>
      <c r="H333" s="13">
        <f t="shared" si="66"/>
        <v>59637.078535884611</v>
      </c>
      <c r="I333" s="13">
        <f t="shared" si="64"/>
        <v>171043.62755575278</v>
      </c>
      <c r="J333" s="13">
        <f t="shared" si="62"/>
        <v>434628.52407821023</v>
      </c>
      <c r="M333" s="14">
        <f t="shared" si="52"/>
        <v>0.35889191278333477</v>
      </c>
      <c r="N333" s="14">
        <f t="shared" si="59"/>
        <v>0.39738014158661766</v>
      </c>
      <c r="O333" s="14">
        <f t="shared" si="61"/>
        <v>0.35790183350831917</v>
      </c>
      <c r="P333" s="14">
        <f t="shared" si="71"/>
        <v>0.33539715116718172</v>
      </c>
      <c r="Q333" s="14">
        <f t="shared" si="69"/>
        <v>0.18733639955964715</v>
      </c>
      <c r="R333" s="14">
        <f t="shared" si="67"/>
        <v>0.13723065569324377</v>
      </c>
      <c r="S333" s="14">
        <f t="shared" si="65"/>
        <v>0.15843458753856543</v>
      </c>
      <c r="T333" s="14">
        <f t="shared" si="63"/>
        <v>0.16482039140747018</v>
      </c>
      <c r="X333" s="6" t="str">
        <f t="shared" si="54"/>
        <v>above 15%</v>
      </c>
      <c r="Y333" s="6" t="str">
        <f t="shared" si="54"/>
        <v>above 15%</v>
      </c>
      <c r="Z333" s="6" t="str">
        <f t="shared" si="53"/>
        <v>above 15%</v>
      </c>
      <c r="AA333" s="6" t="str">
        <f t="shared" si="53"/>
        <v>above 15%</v>
      </c>
      <c r="AB333" s="6" t="str">
        <f t="shared" si="53"/>
        <v>above 15%</v>
      </c>
      <c r="AC333" s="6" t="str">
        <f t="shared" si="53"/>
        <v>10% to 15%</v>
      </c>
      <c r="AD333" s="6" t="str">
        <f t="shared" si="55"/>
        <v>above 15%</v>
      </c>
      <c r="AE333" s="6" t="str">
        <f t="shared" si="55"/>
        <v>above 15%</v>
      </c>
      <c r="AF333" s="6"/>
    </row>
    <row r="334" spans="1:32">
      <c r="A334" s="1">
        <v>39027</v>
      </c>
      <c r="B334" s="11">
        <v>13186.89</v>
      </c>
      <c r="C334" s="13">
        <f t="shared" si="51"/>
        <v>1510.2037618354198</v>
      </c>
      <c r="D334" s="13">
        <f t="shared" si="58"/>
        <v>3814.2961004183571</v>
      </c>
      <c r="E334" s="13">
        <f t="shared" si="60"/>
        <v>6733.2254224631952</v>
      </c>
      <c r="F334" s="13">
        <f t="shared" si="70"/>
        <v>16187.450440458568</v>
      </c>
      <c r="G334" s="13">
        <f t="shared" si="68"/>
        <v>37173.813000723363</v>
      </c>
      <c r="H334" s="13">
        <f t="shared" si="66"/>
        <v>62841.494886501889</v>
      </c>
      <c r="I334" s="13">
        <f t="shared" si="64"/>
        <v>179866.36720203556</v>
      </c>
      <c r="J334" s="13">
        <f t="shared" si="62"/>
        <v>456362.37306046038</v>
      </c>
      <c r="M334" s="14">
        <f t="shared" si="52"/>
        <v>0.4186918840551811</v>
      </c>
      <c r="N334" s="14">
        <f t="shared" si="59"/>
        <v>0.42445946758376885</v>
      </c>
      <c r="O334" s="14">
        <f t="shared" si="61"/>
        <v>0.37856181712101217</v>
      </c>
      <c r="P334" s="14">
        <f t="shared" si="71"/>
        <v>0.34828073109960195</v>
      </c>
      <c r="Q334" s="14">
        <f t="shared" si="69"/>
        <v>0.1956467054060303</v>
      </c>
      <c r="R334" s="14">
        <f t="shared" si="67"/>
        <v>0.14253729535446724</v>
      </c>
      <c r="S334" s="14">
        <f t="shared" si="65"/>
        <v>0.16192008817651596</v>
      </c>
      <c r="T334" s="14">
        <f t="shared" si="63"/>
        <v>0.16737168370179678</v>
      </c>
      <c r="X334" s="6" t="str">
        <f t="shared" si="54"/>
        <v>above 15%</v>
      </c>
      <c r="Y334" s="6" t="str">
        <f t="shared" si="54"/>
        <v>above 15%</v>
      </c>
      <c r="Z334" s="6" t="str">
        <f t="shared" si="53"/>
        <v>above 15%</v>
      </c>
      <c r="AA334" s="6" t="str">
        <f t="shared" si="53"/>
        <v>above 15%</v>
      </c>
      <c r="AB334" s="6" t="str">
        <f t="shared" si="53"/>
        <v>above 15%</v>
      </c>
      <c r="AC334" s="6" t="str">
        <f t="shared" si="53"/>
        <v>10% to 15%</v>
      </c>
      <c r="AD334" s="6" t="str">
        <f t="shared" si="55"/>
        <v>above 15%</v>
      </c>
      <c r="AE334" s="6" t="str">
        <f t="shared" si="55"/>
        <v>above 15%</v>
      </c>
      <c r="AF334" s="6"/>
    </row>
    <row r="335" spans="1:32">
      <c r="A335" s="1">
        <v>39056</v>
      </c>
      <c r="B335" s="11">
        <v>13937.65</v>
      </c>
      <c r="C335" s="13">
        <f t="shared" ref="C335:C398" si="72">((sipamt/$B323)+(sipamt/$B324)+(sipamt/$B325)+(sipamt/$B326)+(sipamt/$B327)+(sipamt/$B328)+(sipamt/$B329)+(sipamt/$B330)+(sipamt/$B331)+(sipamt/$B332)+(sipamt/$B333)+(sipamt/$B334))*$B335</f>
        <v>1532.046482611727</v>
      </c>
      <c r="D335" s="13">
        <f t="shared" si="58"/>
        <v>3900.568184891511</v>
      </c>
      <c r="E335" s="13">
        <f t="shared" si="60"/>
        <v>6947.0760684363186</v>
      </c>
      <c r="F335" s="13">
        <f t="shared" si="70"/>
        <v>16755.805775383884</v>
      </c>
      <c r="G335" s="13">
        <f t="shared" si="68"/>
        <v>38940.840549863446</v>
      </c>
      <c r="H335" s="13">
        <f t="shared" si="66"/>
        <v>65798.207682572625</v>
      </c>
      <c r="I335" s="13">
        <f t="shared" si="64"/>
        <v>187675.42719715997</v>
      </c>
      <c r="J335" s="13">
        <f t="shared" ref="J335:J366" si="73">((sipamt/$B35)+(sipamt/$B36)+(sipamt/$B37)+(sipamt/$B38)+(sipamt/$B39)+(sipamt/$B40)+(sipamt/$B41)+(sipamt/$B42)+(sipamt/$B43)+(sipamt/$B44)+(sipamt/$B45)+(sipamt/$B46)+(sipamt/$B47)+(sipamt/$B48)+(sipamt/$B49)+(sipamt/$B50)+(sipamt/$B51)+(sipamt/$B52)+(sipamt/$B53)+(sipamt/$B54)+(sipamt/$B55)+(sipamt/$B56)+(sipamt/$B57)+(sipamt/$B58)+(sipamt/$B59)+(sipamt/$B60)+(sipamt/$B61)+(sipamt/$B62)+(sipamt/$B63)+(sipamt/$B64)+(sipamt/$B65)+(sipamt/$B66)+(sipamt/$B67)+(sipamt/$B68)+(sipamt/$B69)+(sipamt/$B70)+(sipamt/$B71)+(sipamt/$B72)+(sipamt/$B73)+(sipamt/$B74)+(sipamt/$B75)+(sipamt/$B76)+(sipamt/$B77)+(sipamt/$B78)+(sipamt/$B79)+(sipamt/$B80)+(sipamt/$B81)+(sipamt/$B82)+(sipamt/$B83)+(sipamt/$B84)+(sipamt/$B85)+(sipamt/$B86)+(sipamt/$B87)+(sipamt/$B88)+(sipamt/$B89)+(sipamt/$B90)+(sipamt/$B91)+(sipamt/$B92)+(sipamt/$B93)+(sipamt/$B94)+(sipamt/$B95)+(sipamt/$B96)+(sipamt/$B97)+(sipamt/$B98)+(sipamt/$B99)+(sipamt/$B100)+(sipamt/$B101)+(sipamt/$B102)+(sipamt/$B103)+(sipamt/$B104)+(sipamt/$B105)+(sipamt/$B106)+(sipamt/$B107)+(sipamt/$B108)+(sipamt/$B109)+(sipamt/$B110)+(sipamt/$B111)+(sipamt/$B112)+(sipamt/$B113)+(sipamt/$B114)+(sipamt/$B115)+(sipamt/$B116)+(sipamt/$B117)+(sipamt/$B118)+(sipamt/$B119)+(sipamt/$B120)+(sipamt/$B121)+(sipamt/$B122)+(sipamt/$B123)+(sipamt/$B124)+(sipamt/$B125)+(sipamt/$B126)+(sipamt/$B127)+(sipamt/$B128)+(sipamt/$B129)+(sipamt/$B130)+(sipamt/$B131)+(sipamt/$B132)+(sipamt/$B133)+(sipamt/$B134)+(sipamt/$B135)+(sipamt/$B136)+(sipamt/$B137)+(sipamt/$B138)+(sipamt/$B139)+(sipamt/$B140)+(sipamt/$B141)+(sipamt/$B142)+(sipamt/$B143)+(sipamt/$B144)+(sipamt/$B145)+(sipamt/$B146)+(sipamt/$B147)+(sipamt/$B148)+(sipamt/$B149)+(sipamt/$B150)+(sipamt/$B151)+(sipamt/$B152)+(sipamt/$B153)+(sipamt/$B154)+(sipamt/$B155)+(sipamt/$B156)+(sipamt/$B157)+(sipamt/$B158)+(sipamt/$B159)+(sipamt/$B160)+(sipamt/$B161)+(sipamt/$B162)+(sipamt/$B163)+(sipamt/$B164)+(sipamt/$B165)+(sipamt/$B166)+(sipamt/$B167)+(sipamt/$B168)+(sipamt/$B169)+(sipamt/$B170)+(sipamt/$B171)+(sipamt/$B172)+(sipamt/$B173)+(sipamt/$B174)+(sipamt/$B175)+(sipamt/$B176)+(sipamt/$B177)+(sipamt/$B178)+(sipamt/$B179)+(sipamt/$B180)+(sipamt/$B181)+(sipamt/$B182)+(sipamt/$B183)+(sipamt/$B184)+(sipamt/$B185)+(sipamt/$B186)+(sipamt/$B187)+(sipamt/$B188)+(sipamt/$B189)+(sipamt/$B190)+(sipamt/$B191)+(sipamt/$B192)+(sipamt/$B193)+(sipamt/$B194)+(sipamt/$B195)+(sipamt/$B196)+(sipamt/$B197)+(sipamt/$B198)+(sipamt/$B199)+(sipamt/$B200)+(sipamt/$B201)+(sipamt/$B202)+(sipamt/$B203)+(sipamt/$B204)+(sipamt/$B205)+(sipamt/$B206)+(sipamt/$B207)+(sipamt/$B208)+(sipamt/$B209)+(sipamt/$B210)+(sipamt/$B211)+(sipamt/$B212)+(sipamt/$B213)+(sipamt/$B214)+(sipamt/$B215)+(sipamt/$B216)+(sipamt/$B217)+(sipamt/$B218)+(sipamt/$B219)+(sipamt/$B220)+(sipamt/$B221)+(sipamt/$B222)+(sipamt/$B223)+(sipamt/$B224)+(sipamt/$B225)+(sipamt/$B226)+(sipamt/$B227)+(sipamt/$B228)+(sipamt/$B229)+(sipamt/$B230)+(sipamt/$B231)+(sipamt/$B232)+(sipamt/$B233)+(sipamt/$B234)+(sipamt/$B235)+(sipamt/$B236)+(sipamt/$B237)+(sipamt/$B238)+(sipamt/$B239)+(sipamt/$B240)+(sipamt/$B241)+(sipamt/$B242)+(sipamt/$B243)+(sipamt/$B244)+(sipamt/$B245)+(sipamt/$B246)+(sipamt/$B247)+(sipamt/$B248)+(sipamt/$B249)+(sipamt/$B250)+(sipamt/$B251)+(sipamt/$B252)+(sipamt/$B253)+(sipamt/$B254)+(sipamt/$B255)+(sipamt/$B256)+(sipamt/$B257)+(sipamt/$B258)+(sipamt/$B259)+(sipamt/$B260)+(sipamt/$B261)+(sipamt/$B262)+(sipamt/$B263)+(sipamt/$B264)+(sipamt/$B265)+(sipamt/$B266)+(sipamt/$B267)+(sipamt/$B268)+(sipamt/$B269)+(sipamt/$B270)+(sipamt/$B271)+(sipamt/$B272)+(sipamt/$B273)+(sipamt/$B274)+(sipamt/$B275)+(sipamt/$B276)+(sipamt/$B277)+(sipamt/$B278)+(sipamt/$B279)+(sipamt/$B280)+(sipamt/$B281)+(sipamt/$B282)+(sipamt/$B283)+(sipamt/$B284)+(sipamt/$B285)+(sipamt/$B286)+(sipamt/$B287)+(sipamt/$B288)+(sipamt/$B289)+(sipamt/$B290)+(sipamt/$B291)+(sipamt/$B292)+(sipamt/$B293)+(sipamt/$B294)+(sipamt/$B295)+(sipamt/$B296)+(sipamt/$B297)+(sipamt/$B298)+(sipamt/$B299)+(sipamt/$B300)+(sipamt/$B301)+(sipamt/$B302)+(sipamt/$B303)+(sipamt/$B304)+(sipamt/$B305)+(sipamt/$B306)+(sipamt/$B307)+(sipamt/$B308)+(sipamt/$B309)+(sipamt/$B310)+(sipamt/$B311)+(sipamt/$B312)+(sipamt/$B313)+(sipamt/$B314)+(sipamt/$B315)+(sipamt/$B316)+(sipamt/$B317)+(sipamt/$B318)+(sipamt/$B319)+(sipamt/$B320)+(sipamt/$B321)+(sipamt/$B322)+(sipamt/$B323)+(sipamt/$B324)+(sipamt/$B325)+(sipamt/$B326)+(sipamt/$B327)+(sipamt/$B328)+(sipamt/$B329)+(sipamt/$B330)+(sipamt/$B331)+(sipamt/$B332)+(sipamt/$B333)+(sipamt/$B334))*$B335</f>
        <v>476004.96855821094</v>
      </c>
      <c r="M335" s="14">
        <f t="shared" ref="M335:M398" si="74">RATE(M$2*12,-sipamt,,C335,1)*12</f>
        <v>0.44448968330425309</v>
      </c>
      <c r="N335" s="14">
        <f t="shared" si="59"/>
        <v>0.44406782281060725</v>
      </c>
      <c r="O335" s="14">
        <f t="shared" si="61"/>
        <v>0.39628257843921849</v>
      </c>
      <c r="P335" s="14">
        <f t="shared" si="71"/>
        <v>0.3592675090240498</v>
      </c>
      <c r="Q335" s="14">
        <f t="shared" si="69"/>
        <v>0.2028105295067813</v>
      </c>
      <c r="R335" s="14">
        <f t="shared" si="67"/>
        <v>0.14716630883210782</v>
      </c>
      <c r="S335" s="14">
        <f t="shared" si="65"/>
        <v>0.16485261386931369</v>
      </c>
      <c r="T335" s="14">
        <f t="shared" ref="T335:T366" si="75">RATE(T$2*12,-sipamt,,J335,1)*12</f>
        <v>0.16956855612749616</v>
      </c>
      <c r="X335" s="6" t="str">
        <f t="shared" si="54"/>
        <v>above 15%</v>
      </c>
      <c r="Y335" s="6" t="str">
        <f t="shared" si="54"/>
        <v>above 15%</v>
      </c>
      <c r="Z335" s="6" t="str">
        <f t="shared" si="54"/>
        <v>above 15%</v>
      </c>
      <c r="AA335" s="6" t="str">
        <f t="shared" si="54"/>
        <v>above 15%</v>
      </c>
      <c r="AB335" s="6" t="str">
        <f t="shared" si="54"/>
        <v>above 15%</v>
      </c>
      <c r="AC335" s="6" t="str">
        <f t="shared" si="54"/>
        <v>10% to 15%</v>
      </c>
      <c r="AD335" s="6" t="str">
        <f t="shared" si="55"/>
        <v>above 15%</v>
      </c>
      <c r="AE335" s="6" t="str">
        <f t="shared" si="55"/>
        <v>above 15%</v>
      </c>
      <c r="AF335" s="6"/>
    </row>
    <row r="336" spans="1:32">
      <c r="A336" s="1">
        <v>39087</v>
      </c>
      <c r="B336" s="11">
        <v>13860.52</v>
      </c>
      <c r="C336" s="13">
        <f t="shared" si="72"/>
        <v>1465.92504958256</v>
      </c>
      <c r="D336" s="13">
        <f t="shared" si="58"/>
        <v>3759.2040082564895</v>
      </c>
      <c r="E336" s="13">
        <f t="shared" si="60"/>
        <v>6737.9830155104391</v>
      </c>
      <c r="F336" s="13">
        <f t="shared" si="70"/>
        <v>16356.017123135853</v>
      </c>
      <c r="G336" s="13">
        <f t="shared" si="68"/>
        <v>38331.923657004925</v>
      </c>
      <c r="H336" s="13">
        <f t="shared" si="66"/>
        <v>64794.985215759138</v>
      </c>
      <c r="I336" s="13">
        <f t="shared" si="64"/>
        <v>183950.31267937261</v>
      </c>
      <c r="J336" s="13">
        <f t="shared" si="73"/>
        <v>467027.67795396468</v>
      </c>
      <c r="M336" s="14">
        <f t="shared" si="74"/>
        <v>0.36510858168323146</v>
      </c>
      <c r="N336" s="14">
        <f t="shared" si="59"/>
        <v>0.4116666492535288</v>
      </c>
      <c r="O336" s="14">
        <f t="shared" si="61"/>
        <v>0.37896316272494546</v>
      </c>
      <c r="P336" s="14">
        <f t="shared" si="71"/>
        <v>0.35158483990378514</v>
      </c>
      <c r="Q336" s="14">
        <f t="shared" si="69"/>
        <v>0.20038473067819124</v>
      </c>
      <c r="R336" s="14">
        <f t="shared" si="67"/>
        <v>0.14562273462008801</v>
      </c>
      <c r="S336" s="14">
        <f t="shared" si="65"/>
        <v>0.16347069182979421</v>
      </c>
      <c r="T336" s="14">
        <f t="shared" si="75"/>
        <v>0.1685767229154993</v>
      </c>
      <c r="X336" s="6" t="str">
        <f t="shared" ref="X336:Z399" si="76">IF(M336&gt;15%,"above 15%",IF(M336&gt;10%,"10% to 15%",IF(M336&gt;5%,"5% to 10%",IF(M336&gt;0%,"0% to 5%",IF(M336&gt;-5%,"-5% to 0%",IF(M336&gt;-10%,"-10% to -5%",IF(M336&gt;-15%,"-15% to -10%","below -15%")))))))</f>
        <v>above 15%</v>
      </c>
      <c r="Y336" s="6" t="str">
        <f t="shared" si="76"/>
        <v>above 15%</v>
      </c>
      <c r="Z336" s="6" t="str">
        <f t="shared" si="76"/>
        <v>above 15%</v>
      </c>
      <c r="AA336" s="6" t="str">
        <f t="shared" ref="AA336:AE399" si="77">IF(P336&gt;15%,"above 15%",IF(P336&gt;10%,"10% to 15%",IF(P336&gt;5%,"5% to 10%",IF(P336&gt;0%,"0% to 5%",IF(P336&gt;-5%,"-5% to 0%",IF(P336&gt;-10%,"-10% to -5%",IF(P336&gt;-15%,"-15% to -10%","below -15%")))))))</f>
        <v>above 15%</v>
      </c>
      <c r="AB336" s="6" t="str">
        <f t="shared" si="77"/>
        <v>above 15%</v>
      </c>
      <c r="AC336" s="6" t="str">
        <f t="shared" si="77"/>
        <v>10% to 15%</v>
      </c>
      <c r="AD336" s="6" t="str">
        <f t="shared" si="55"/>
        <v>above 15%</v>
      </c>
      <c r="AE336" s="6" t="str">
        <f t="shared" si="55"/>
        <v>above 15%</v>
      </c>
      <c r="AF336" s="6"/>
    </row>
    <row r="337" spans="1:32">
      <c r="A337" s="1">
        <v>39118</v>
      </c>
      <c r="B337" s="11">
        <v>14515.9</v>
      </c>
      <c r="C337" s="13">
        <f t="shared" si="72"/>
        <v>1489.0397675359816</v>
      </c>
      <c r="D337" s="13">
        <f t="shared" si="58"/>
        <v>3816.9376891336415</v>
      </c>
      <c r="E337" s="13">
        <f t="shared" si="60"/>
        <v>6920.9405296513069</v>
      </c>
      <c r="F337" s="13">
        <f t="shared" si="70"/>
        <v>16807.410125349154</v>
      </c>
      <c r="G337" s="13">
        <f t="shared" si="68"/>
        <v>39802.810597995551</v>
      </c>
      <c r="H337" s="13">
        <f t="shared" si="66"/>
        <v>67225.710580465704</v>
      </c>
      <c r="I337" s="13">
        <f t="shared" si="64"/>
        <v>190140.09557628105</v>
      </c>
      <c r="J337" s="13">
        <f t="shared" si="73"/>
        <v>483475.30964783888</v>
      </c>
      <c r="M337" s="14">
        <f t="shared" si="74"/>
        <v>0.39330014369604788</v>
      </c>
      <c r="N337" s="14">
        <f t="shared" si="59"/>
        <v>0.42506746652565841</v>
      </c>
      <c r="O337" s="14">
        <f t="shared" si="61"/>
        <v>0.39415120142733528</v>
      </c>
      <c r="P337" s="14">
        <f t="shared" si="71"/>
        <v>0.36024386154890636</v>
      </c>
      <c r="Q337" s="14">
        <f t="shared" si="69"/>
        <v>0.20617120210665602</v>
      </c>
      <c r="R337" s="14">
        <f t="shared" si="67"/>
        <v>0.14931709277166375</v>
      </c>
      <c r="S337" s="14">
        <f t="shared" si="65"/>
        <v>0.16575058999167913</v>
      </c>
      <c r="T337" s="14">
        <f t="shared" si="75"/>
        <v>0.17037885056481133</v>
      </c>
      <c r="X337" s="6" t="str">
        <f t="shared" si="76"/>
        <v>above 15%</v>
      </c>
      <c r="Y337" s="6" t="str">
        <f t="shared" si="76"/>
        <v>above 15%</v>
      </c>
      <c r="Z337" s="6" t="str">
        <f t="shared" si="76"/>
        <v>above 15%</v>
      </c>
      <c r="AA337" s="6" t="str">
        <f t="shared" si="77"/>
        <v>above 15%</v>
      </c>
      <c r="AB337" s="6" t="str">
        <f t="shared" si="77"/>
        <v>above 15%</v>
      </c>
      <c r="AC337" s="6" t="str">
        <f t="shared" si="77"/>
        <v>10% to 15%</v>
      </c>
      <c r="AD337" s="6" t="str">
        <f t="shared" si="55"/>
        <v>above 15%</v>
      </c>
      <c r="AE337" s="6" t="str">
        <f t="shared" si="55"/>
        <v>above 15%</v>
      </c>
      <c r="AF337" s="6"/>
    </row>
    <row r="338" spans="1:32">
      <c r="A338" s="1">
        <v>39146</v>
      </c>
      <c r="B338" s="11">
        <v>12415.04</v>
      </c>
      <c r="C338" s="13">
        <f t="shared" si="72"/>
        <v>1234.6669474519554</v>
      </c>
      <c r="D338" s="13">
        <f t="shared" si="58"/>
        <v>3160.0736521694744</v>
      </c>
      <c r="E338" s="13">
        <f t="shared" si="60"/>
        <v>5787.7902313522964</v>
      </c>
      <c r="F338" s="13">
        <f t="shared" si="70"/>
        <v>14085.550380057912</v>
      </c>
      <c r="G338" s="13">
        <f t="shared" si="68"/>
        <v>33757.672073333328</v>
      </c>
      <c r="H338" s="13">
        <f t="shared" si="66"/>
        <v>57039.268611730149</v>
      </c>
      <c r="I338" s="13">
        <f t="shared" si="64"/>
        <v>160495.19260041279</v>
      </c>
      <c r="J338" s="13">
        <f t="shared" si="73"/>
        <v>408199.85590695369</v>
      </c>
      <c r="M338" s="14">
        <f t="shared" si="74"/>
        <v>5.2482852668703964E-2</v>
      </c>
      <c r="N338" s="14">
        <f t="shared" si="59"/>
        <v>0.25655508309110808</v>
      </c>
      <c r="O338" s="14">
        <f t="shared" si="61"/>
        <v>0.29144176039441883</v>
      </c>
      <c r="P338" s="14">
        <f t="shared" si="71"/>
        <v>0.30341084539819829</v>
      </c>
      <c r="Q338" s="14">
        <f t="shared" si="69"/>
        <v>0.18061532522030452</v>
      </c>
      <c r="R338" s="14">
        <f t="shared" si="67"/>
        <v>0.1326826068963477</v>
      </c>
      <c r="S338" s="14">
        <f t="shared" si="65"/>
        <v>0.1539990627750919</v>
      </c>
      <c r="T338" s="14">
        <f t="shared" si="75"/>
        <v>0.16152806159911481</v>
      </c>
      <c r="X338" s="6" t="str">
        <f t="shared" si="76"/>
        <v>5% to 10%</v>
      </c>
      <c r="Y338" s="6" t="str">
        <f t="shared" si="76"/>
        <v>above 15%</v>
      </c>
      <c r="Z338" s="6" t="str">
        <f t="shared" si="76"/>
        <v>above 15%</v>
      </c>
      <c r="AA338" s="6" t="str">
        <f t="shared" si="77"/>
        <v>above 15%</v>
      </c>
      <c r="AB338" s="6" t="str">
        <f t="shared" si="77"/>
        <v>above 15%</v>
      </c>
      <c r="AC338" s="6" t="str">
        <f t="shared" si="77"/>
        <v>10% to 15%</v>
      </c>
      <c r="AD338" s="6" t="str">
        <f t="shared" si="77"/>
        <v>above 15%</v>
      </c>
      <c r="AE338" s="6" t="str">
        <f t="shared" si="77"/>
        <v>above 15%</v>
      </c>
      <c r="AF338" s="6"/>
    </row>
    <row r="339" spans="1:32">
      <c r="A339" s="1">
        <v>39177</v>
      </c>
      <c r="B339" s="11">
        <v>12856.08</v>
      </c>
      <c r="C339" s="13">
        <f t="shared" si="72"/>
        <v>1262.3259981013239</v>
      </c>
      <c r="D339" s="13">
        <f t="shared" si="58"/>
        <v>3188.9973052357768</v>
      </c>
      <c r="E339" s="13">
        <f t="shared" si="60"/>
        <v>5878.324139190946</v>
      </c>
      <c r="F339" s="13">
        <f t="shared" si="70"/>
        <v>14336.40483836553</v>
      </c>
      <c r="G339" s="13">
        <f t="shared" si="68"/>
        <v>34734.239678800601</v>
      </c>
      <c r="H339" s="13">
        <f t="shared" si="66"/>
        <v>58806.734285291976</v>
      </c>
      <c r="I339" s="13">
        <f t="shared" ref="I339:I370" si="78">((sipamt/$B99)+(sipamt/$B100)+(sipamt/$B101)+(sipamt/$B102)+(sipamt/$B103)+(sipamt/$B104)+(sipamt/$B105)+(sipamt/$B106)+(sipamt/$B107)+(sipamt/$B108)+(sipamt/$B109)+(sipamt/$B110)+(sipamt/$B111)+(sipamt/$B112)+(sipamt/$B113)+(sipamt/$B114)+(sipamt/$B115)+(sipamt/$B116)+(sipamt/$B117)+(sipamt/$B118)+(sipamt/$B119)+(sipamt/$B120)+(sipamt/$B121)+(sipamt/$B122)+(sipamt/$B123)+(sipamt/$B124)+(sipamt/$B125)+(sipamt/$B126)+(sipamt/$B127)+(sipamt/$B128)+(sipamt/$B129)+(sipamt/$B130)+(sipamt/$B131)+(sipamt/$B132)+(sipamt/$B133)+(sipamt/$B134)+(sipamt/$B135)+(sipamt/$B136)+(sipamt/$B137)+(sipamt/$B138)+(sipamt/$B139)+(sipamt/$B140)+(sipamt/$B141)+(sipamt/$B142)+(sipamt/$B143)+(sipamt/$B144)+(sipamt/$B145)+(sipamt/$B146)+(sipamt/$B147)+(sipamt/$B148)+(sipamt/$B149)+(sipamt/$B150)+(sipamt/$B151)+(sipamt/$B152)+(sipamt/$B153)+(sipamt/$B154)+(sipamt/$B155)+(sipamt/$B156)+(sipamt/$B157)+(sipamt/$B158)+(sipamt/$B159)+(sipamt/$B160)+(sipamt/$B161)+(sipamt/$B162)+(sipamt/$B163)+(sipamt/$B164)+(sipamt/$B165)+(sipamt/$B166)+(sipamt/$B167)+(sipamt/$B168)+(sipamt/$B169)+(sipamt/$B170)+(sipamt/$B171)+(sipamt/$B172)+(sipamt/$B173)+(sipamt/$B174)+(sipamt/$B175)+(sipamt/$B176)+(sipamt/$B177)+(sipamt/$B178)+(sipamt/$B179)+(sipamt/$B180)+(sipamt/$B181)+(sipamt/$B182)+(sipamt/$B183)+(sipamt/$B184)+(sipamt/$B185)+(sipamt/$B186)+(sipamt/$B187)+(sipamt/$B188)+(sipamt/$B189)+(sipamt/$B190)+(sipamt/$B191)+(sipamt/$B192)+(sipamt/$B193)+(sipamt/$B194)+(sipamt/$B195)+(sipamt/$B196)+(sipamt/$B197)+(sipamt/$B198)+(sipamt/$B199)+(sipamt/$B200)+(sipamt/$B201)+(sipamt/$B202)+(sipamt/$B203)+(sipamt/$B204)+(sipamt/$B205)+(sipamt/$B206)+(sipamt/$B207)+(sipamt/$B208)+(sipamt/$B209)+(sipamt/$B210)+(sipamt/$B211)+(sipamt/$B212)+(sipamt/$B213)+(sipamt/$B214)+(sipamt/$B215)+(sipamt/$B216)+(sipamt/$B217)+(sipamt/$B218)+(sipamt/$B219)+(sipamt/$B220)+(sipamt/$B221)+(sipamt/$B222)+(sipamt/$B223)+(sipamt/$B224)+(sipamt/$B225)+(sipamt/$B226)+(sipamt/$B227)+(sipamt/$B228)+(sipamt/$B229)+(sipamt/$B230)+(sipamt/$B231)+(sipamt/$B232)+(sipamt/$B233)+(sipamt/$B234)+(sipamt/$B235)+(sipamt/$B236)+(sipamt/$B237)+(sipamt/$B238)+(sipamt/$B239)+(sipamt/$B240)+(sipamt/$B241)+(sipamt/$B242)+(sipamt/$B243)+(sipamt/$B244)+(sipamt/$B245)+(sipamt/$B246)+(sipamt/$B247)+(sipamt/$B248)+(sipamt/$B249)+(sipamt/$B250)+(sipamt/$B251)+(sipamt/$B252)+(sipamt/$B253)+(sipamt/$B254)+(sipamt/$B255)+(sipamt/$B256)+(sipamt/$B257)+(sipamt/$B258)+(sipamt/$B259)+(sipamt/$B260)+(sipamt/$B261)+(sipamt/$B262)+(sipamt/$B263)+(sipamt/$B264)+(sipamt/$B265)+(sipamt/$B266)+(sipamt/$B267)+(sipamt/$B268)+(sipamt/$B269)+(sipamt/$B270)+(sipamt/$B271)+(sipamt/$B272)+(sipamt/$B273)+(sipamt/$B274)+(sipamt/$B275)+(sipamt/$B276)+(sipamt/$B277)+(sipamt/$B278)+(sipamt/$B279)+(sipamt/$B280)+(sipamt/$B281)+(sipamt/$B282)+(sipamt/$B283)+(sipamt/$B284)+(sipamt/$B285)+(sipamt/$B286)+(sipamt/$B287)+(sipamt/$B288)+(sipamt/$B289)+(sipamt/$B290)+(sipamt/$B291)+(sipamt/$B292)+(sipamt/$B293)+(sipamt/$B294)+(sipamt/$B295)+(sipamt/$B296)+(sipamt/$B297)+(sipamt/$B298)+(sipamt/$B299)+(sipamt/$B300)+(sipamt/$B301)+(sipamt/$B302)+(sipamt/$B303)+(sipamt/$B304)+(sipamt/$B305)+(sipamt/$B306)+(sipamt/$B307)+(sipamt/$B308)+(sipamt/$B309)+(sipamt/$B310)+(sipamt/$B311)+(sipamt/$B312)+(sipamt/$B313)+(sipamt/$B314)+(sipamt/$B315)+(sipamt/$B316)+(sipamt/$B317)+(sipamt/$B318)+(sipamt/$B319)+(sipamt/$B320)+(sipamt/$B321)+(sipamt/$B322)+(sipamt/$B323)+(sipamt/$B324)+(sipamt/$B325)+(sipamt/$B326)+(sipamt/$B327)+(sipamt/$B328)+(sipamt/$B329)+(sipamt/$B330)+(sipamt/$B331)+(sipamt/$B332)+(sipamt/$B333)+(sipamt/$B334)+(sipamt/$B335)+(sipamt/$B336)+(sipamt/$B337)+(sipamt/$B338))*$B339</f>
        <v>163839.83455646576</v>
      </c>
      <c r="J339" s="13">
        <f t="shared" si="73"/>
        <v>417450.32103267242</v>
      </c>
      <c r="M339" s="14">
        <f t="shared" si="74"/>
        <v>9.318088090686806E-2</v>
      </c>
      <c r="N339" s="14">
        <f t="shared" si="59"/>
        <v>0.26481443307232888</v>
      </c>
      <c r="O339" s="14">
        <f t="shared" si="61"/>
        <v>0.30048829711524933</v>
      </c>
      <c r="P339" s="14">
        <f t="shared" si="71"/>
        <v>0.30916007871619527</v>
      </c>
      <c r="Q339" s="14">
        <f t="shared" si="69"/>
        <v>0.18508553709705033</v>
      </c>
      <c r="R339" s="14">
        <f t="shared" si="67"/>
        <v>0.13580211677466594</v>
      </c>
      <c r="S339" s="14">
        <f t="shared" ref="S339:S370" si="79">RATE(S$2*12,-sipamt,,I339,1)*12</f>
        <v>0.15543928408564961</v>
      </c>
      <c r="T339" s="14">
        <f t="shared" si="75"/>
        <v>0.16270567490549387</v>
      </c>
      <c r="X339" s="6" t="str">
        <f t="shared" si="76"/>
        <v>5% to 10%</v>
      </c>
      <c r="Y339" s="6" t="str">
        <f t="shared" si="76"/>
        <v>above 15%</v>
      </c>
      <c r="Z339" s="6" t="str">
        <f t="shared" si="76"/>
        <v>above 15%</v>
      </c>
      <c r="AA339" s="6" t="str">
        <f t="shared" si="77"/>
        <v>above 15%</v>
      </c>
      <c r="AB339" s="6" t="str">
        <f t="shared" si="77"/>
        <v>above 15%</v>
      </c>
      <c r="AC339" s="6" t="str">
        <f t="shared" si="77"/>
        <v>10% to 15%</v>
      </c>
      <c r="AD339" s="6" t="str">
        <f t="shared" si="77"/>
        <v>above 15%</v>
      </c>
      <c r="AE339" s="6" t="str">
        <f t="shared" ref="AE339:AF402" si="80">IF(T339&gt;15%,"above 15%",IF(T339&gt;10%,"10% to 15%",IF(T339&gt;5%,"5% to 10%",IF(T339&gt;0%,"0% to 5%",IF(T339&gt;-5%,"-5% to 0%",IF(T339&gt;-10%,"-10% to -5%",IF(T339&gt;-15%,"-15% to -10%","below -15%")))))))</f>
        <v>above 15%</v>
      </c>
      <c r="AF339" s="6"/>
    </row>
    <row r="340" spans="1:32">
      <c r="A340" s="1">
        <v>39209</v>
      </c>
      <c r="B340" s="11">
        <v>13879.25</v>
      </c>
      <c r="C340" s="13">
        <f t="shared" si="72"/>
        <v>1352.5962638739163</v>
      </c>
      <c r="D340" s="13">
        <f t="shared" si="58"/>
        <v>3338.8694188590489</v>
      </c>
      <c r="E340" s="13">
        <f t="shared" si="60"/>
        <v>6216.3788485090554</v>
      </c>
      <c r="F340" s="13">
        <f t="shared" si="70"/>
        <v>15188.861881086283</v>
      </c>
      <c r="G340" s="13">
        <f t="shared" si="68"/>
        <v>37212.331786865318</v>
      </c>
      <c r="H340" s="13">
        <f t="shared" si="66"/>
        <v>63253.276020395817</v>
      </c>
      <c r="I340" s="13">
        <f t="shared" si="78"/>
        <v>174395.92918673766</v>
      </c>
      <c r="J340" s="13">
        <f t="shared" si="73"/>
        <v>444628.98103693832</v>
      </c>
      <c r="M340" s="14">
        <f t="shared" si="74"/>
        <v>0.21936518482268669</v>
      </c>
      <c r="N340" s="14">
        <f t="shared" si="59"/>
        <v>0.30623814095578733</v>
      </c>
      <c r="O340" s="14">
        <f t="shared" si="61"/>
        <v>0.33286648964592613</v>
      </c>
      <c r="P340" s="14">
        <f t="shared" si="71"/>
        <v>0.32785932937577589</v>
      </c>
      <c r="Q340" s="14">
        <f t="shared" si="69"/>
        <v>0.19580700272421342</v>
      </c>
      <c r="R340" s="14">
        <f t="shared" si="67"/>
        <v>0.14319670993575467</v>
      </c>
      <c r="S340" s="14">
        <f t="shared" si="79"/>
        <v>0.15978164140892692</v>
      </c>
      <c r="T340" s="14">
        <f t="shared" si="75"/>
        <v>0.16601082306436915</v>
      </c>
      <c r="X340" s="6" t="str">
        <f t="shared" si="76"/>
        <v>above 15%</v>
      </c>
      <c r="Y340" s="6" t="str">
        <f t="shared" si="76"/>
        <v>above 15%</v>
      </c>
      <c r="Z340" s="6" t="str">
        <f t="shared" si="76"/>
        <v>above 15%</v>
      </c>
      <c r="AA340" s="6" t="str">
        <f t="shared" si="77"/>
        <v>above 15%</v>
      </c>
      <c r="AB340" s="6" t="str">
        <f t="shared" si="77"/>
        <v>above 15%</v>
      </c>
      <c r="AC340" s="6" t="str">
        <f t="shared" si="77"/>
        <v>10% to 15%</v>
      </c>
      <c r="AD340" s="6" t="str">
        <f t="shared" si="77"/>
        <v>above 15%</v>
      </c>
      <c r="AE340" s="6" t="str">
        <f t="shared" si="80"/>
        <v>above 15%</v>
      </c>
      <c r="AF340" s="6"/>
    </row>
    <row r="341" spans="1:32">
      <c r="A341" s="1">
        <v>39238</v>
      </c>
      <c r="B341" s="11">
        <v>14535.01</v>
      </c>
      <c r="C341" s="13">
        <f t="shared" si="72"/>
        <v>1403.6277973914812</v>
      </c>
      <c r="D341" s="13">
        <f t="shared" si="58"/>
        <v>3372.796964785709</v>
      </c>
      <c r="E341" s="13">
        <f t="shared" si="60"/>
        <v>6359.1925277382925</v>
      </c>
      <c r="F341" s="13">
        <f t="shared" si="70"/>
        <v>15581.745380026536</v>
      </c>
      <c r="G341" s="13">
        <f t="shared" si="68"/>
        <v>38688.345797462724</v>
      </c>
      <c r="H341" s="13">
        <f t="shared" si="66"/>
        <v>65938.356308651855</v>
      </c>
      <c r="I341" s="13">
        <f t="shared" si="78"/>
        <v>179546.83206959837</v>
      </c>
      <c r="J341" s="13">
        <f t="shared" si="73"/>
        <v>459459.43961883086</v>
      </c>
      <c r="M341" s="14">
        <f t="shared" si="74"/>
        <v>0.28660859135697281</v>
      </c>
      <c r="N341" s="14">
        <f t="shared" si="59"/>
        <v>0.31531145609881783</v>
      </c>
      <c r="O341" s="14">
        <f t="shared" si="61"/>
        <v>0.3459266058757397</v>
      </c>
      <c r="P341" s="14">
        <f t="shared" si="71"/>
        <v>0.3360734095484284</v>
      </c>
      <c r="Q341" s="14">
        <f t="shared" si="69"/>
        <v>0.20180995201988244</v>
      </c>
      <c r="R341" s="14">
        <f t="shared" si="67"/>
        <v>0.14737980782257884</v>
      </c>
      <c r="S341" s="14">
        <f t="shared" si="79"/>
        <v>0.16179714668548112</v>
      </c>
      <c r="T341" s="14">
        <f t="shared" si="75"/>
        <v>0.16772467485653925</v>
      </c>
      <c r="X341" s="6" t="str">
        <f t="shared" si="76"/>
        <v>above 15%</v>
      </c>
      <c r="Y341" s="6" t="str">
        <f t="shared" si="76"/>
        <v>above 15%</v>
      </c>
      <c r="Z341" s="6" t="str">
        <f t="shared" si="76"/>
        <v>above 15%</v>
      </c>
      <c r="AA341" s="6" t="str">
        <f t="shared" si="77"/>
        <v>above 15%</v>
      </c>
      <c r="AB341" s="6" t="str">
        <f t="shared" si="77"/>
        <v>above 15%</v>
      </c>
      <c r="AC341" s="6" t="str">
        <f t="shared" si="77"/>
        <v>10% to 15%</v>
      </c>
      <c r="AD341" s="6" t="str">
        <f t="shared" si="77"/>
        <v>above 15%</v>
      </c>
      <c r="AE341" s="6" t="str">
        <f t="shared" si="80"/>
        <v>above 15%</v>
      </c>
      <c r="AF341" s="6"/>
    </row>
    <row r="342" spans="1:32">
      <c r="A342" s="1">
        <v>39268</v>
      </c>
      <c r="B342" s="11">
        <v>14861.89</v>
      </c>
      <c r="C342" s="13">
        <f t="shared" si="72"/>
        <v>1391.9306072198092</v>
      </c>
      <c r="D342" s="13">
        <f t="shared" si="58"/>
        <v>3330.9878869999684</v>
      </c>
      <c r="E342" s="13">
        <f t="shared" si="60"/>
        <v>6303.4935847659899</v>
      </c>
      <c r="F342" s="13">
        <f t="shared" si="70"/>
        <v>15577.900930042759</v>
      </c>
      <c r="G342" s="13">
        <f t="shared" si="68"/>
        <v>39277.016169061433</v>
      </c>
      <c r="H342" s="13">
        <f t="shared" si="66"/>
        <v>67042.027439794547</v>
      </c>
      <c r="I342" s="13">
        <f t="shared" si="78"/>
        <v>180442.40727310444</v>
      </c>
      <c r="J342" s="13">
        <f t="shared" si="73"/>
        <v>463294.53571262088</v>
      </c>
      <c r="M342" s="14">
        <f t="shared" si="74"/>
        <v>0.27143836073842392</v>
      </c>
      <c r="N342" s="14">
        <f t="shared" si="59"/>
        <v>0.30411482414071789</v>
      </c>
      <c r="O342" s="14">
        <f t="shared" si="61"/>
        <v>0.34087444311622195</v>
      </c>
      <c r="P342" s="14">
        <f t="shared" si="71"/>
        <v>0.33599419412510095</v>
      </c>
      <c r="Q342" s="14">
        <f t="shared" si="69"/>
        <v>0.20413124844360245</v>
      </c>
      <c r="R342" s="14">
        <f t="shared" si="67"/>
        <v>0.14904326955122904</v>
      </c>
      <c r="S342" s="14">
        <f t="shared" si="79"/>
        <v>0.16214111821561447</v>
      </c>
      <c r="T342" s="14">
        <f t="shared" si="75"/>
        <v>0.16815828952380099</v>
      </c>
      <c r="X342" s="6" t="str">
        <f t="shared" si="76"/>
        <v>above 15%</v>
      </c>
      <c r="Y342" s="6" t="str">
        <f t="shared" si="76"/>
        <v>above 15%</v>
      </c>
      <c r="Z342" s="6" t="str">
        <f t="shared" si="76"/>
        <v>above 15%</v>
      </c>
      <c r="AA342" s="6" t="str">
        <f t="shared" si="77"/>
        <v>above 15%</v>
      </c>
      <c r="AB342" s="6" t="str">
        <f t="shared" si="77"/>
        <v>above 15%</v>
      </c>
      <c r="AC342" s="6" t="str">
        <f t="shared" si="77"/>
        <v>10% to 15%</v>
      </c>
      <c r="AD342" s="6" t="str">
        <f t="shared" si="77"/>
        <v>above 15%</v>
      </c>
      <c r="AE342" s="6" t="str">
        <f t="shared" si="80"/>
        <v>above 15%</v>
      </c>
      <c r="AF342" s="6"/>
    </row>
    <row r="343" spans="1:32">
      <c r="A343" s="1">
        <v>39300</v>
      </c>
      <c r="B343" s="11">
        <v>14903.03</v>
      </c>
      <c r="C343" s="13">
        <f t="shared" si="72"/>
        <v>1359.5813678609932</v>
      </c>
      <c r="D343" s="13">
        <f t="shared" si="58"/>
        <v>3234.0793789131608</v>
      </c>
      <c r="E343" s="13">
        <f t="shared" si="60"/>
        <v>6113.5452533705911</v>
      </c>
      <c r="F343" s="13">
        <f t="shared" si="70"/>
        <v>15273.843302011444</v>
      </c>
      <c r="G343" s="13">
        <f t="shared" si="68"/>
        <v>39138.745213042588</v>
      </c>
      <c r="H343" s="13">
        <f t="shared" si="66"/>
        <v>66816.268671742655</v>
      </c>
      <c r="I343" s="13">
        <f t="shared" si="78"/>
        <v>177829.83192218139</v>
      </c>
      <c r="J343" s="13">
        <f t="shared" si="73"/>
        <v>457638.92005559924</v>
      </c>
      <c r="M343" s="14">
        <f t="shared" si="74"/>
        <v>0.22873464906987814</v>
      </c>
      <c r="N343" s="14">
        <f t="shared" si="59"/>
        <v>0.27751270132348593</v>
      </c>
      <c r="O343" s="14">
        <f t="shared" si="61"/>
        <v>0.32324173679201651</v>
      </c>
      <c r="P343" s="14">
        <f t="shared" si="71"/>
        <v>0.32965666518611642</v>
      </c>
      <c r="Q343" s="14">
        <f t="shared" si="69"/>
        <v>0.20358960116019392</v>
      </c>
      <c r="R343" s="14">
        <f t="shared" si="67"/>
        <v>0.14870555144309566</v>
      </c>
      <c r="S343" s="14">
        <f t="shared" si="79"/>
        <v>0.16113240587283781</v>
      </c>
      <c r="T343" s="14">
        <f t="shared" si="75"/>
        <v>0.16751748745270079</v>
      </c>
      <c r="X343" s="6" t="str">
        <f t="shared" si="76"/>
        <v>above 15%</v>
      </c>
      <c r="Y343" s="6" t="str">
        <f t="shared" si="76"/>
        <v>above 15%</v>
      </c>
      <c r="Z343" s="6" t="str">
        <f t="shared" si="76"/>
        <v>above 15%</v>
      </c>
      <c r="AA343" s="6" t="str">
        <f t="shared" si="77"/>
        <v>above 15%</v>
      </c>
      <c r="AB343" s="6" t="str">
        <f t="shared" si="77"/>
        <v>above 15%</v>
      </c>
      <c r="AC343" s="6" t="str">
        <f t="shared" si="77"/>
        <v>10% to 15%</v>
      </c>
      <c r="AD343" s="6" t="str">
        <f t="shared" si="77"/>
        <v>above 15%</v>
      </c>
      <c r="AE343" s="6" t="str">
        <f t="shared" si="80"/>
        <v>above 15%</v>
      </c>
      <c r="AF343" s="6"/>
    </row>
    <row r="344" spans="1:32">
      <c r="A344" s="1">
        <v>39330</v>
      </c>
      <c r="B344" s="11">
        <v>15446.15</v>
      </c>
      <c r="C344" s="13">
        <f t="shared" si="72"/>
        <v>1369.9210442998124</v>
      </c>
      <c r="D344" s="13">
        <f t="shared" si="58"/>
        <v>3256.3828726487413</v>
      </c>
      <c r="E344" s="13">
        <f t="shared" si="60"/>
        <v>6145.9325134939045</v>
      </c>
      <c r="F344" s="13">
        <f t="shared" si="70"/>
        <v>15421.190354215596</v>
      </c>
      <c r="G344" s="13">
        <f t="shared" si="68"/>
        <v>40329.122562865377</v>
      </c>
      <c r="H344" s="13">
        <f t="shared" si="66"/>
        <v>68767.683386083154</v>
      </c>
      <c r="I344" s="13">
        <f t="shared" si="78"/>
        <v>181284.7597302924</v>
      </c>
      <c r="J344" s="13">
        <f t="shared" si="73"/>
        <v>467226.61289956188</v>
      </c>
      <c r="M344" s="14">
        <f t="shared" si="74"/>
        <v>0.24250577473905743</v>
      </c>
      <c r="N344" s="14">
        <f t="shared" si="59"/>
        <v>0.28371778458605457</v>
      </c>
      <c r="O344" s="14">
        <f t="shared" si="61"/>
        <v>0.32629350081199682</v>
      </c>
      <c r="P344" s="14">
        <f t="shared" si="71"/>
        <v>0.33274583757756482</v>
      </c>
      <c r="Q344" s="14">
        <f t="shared" si="69"/>
        <v>0.20818255292032883</v>
      </c>
      <c r="R344" s="14">
        <f t="shared" si="67"/>
        <v>0.15158276141644925</v>
      </c>
      <c r="S344" s="14">
        <f t="shared" si="79"/>
        <v>0.16246294923183655</v>
      </c>
      <c r="T344" s="14">
        <f t="shared" si="75"/>
        <v>0.16859892077434205</v>
      </c>
      <c r="X344" s="6" t="str">
        <f t="shared" si="76"/>
        <v>above 15%</v>
      </c>
      <c r="Y344" s="6" t="str">
        <f t="shared" si="76"/>
        <v>above 15%</v>
      </c>
      <c r="Z344" s="6" t="str">
        <f t="shared" si="76"/>
        <v>above 15%</v>
      </c>
      <c r="AA344" s="6" t="str">
        <f t="shared" si="77"/>
        <v>above 15%</v>
      </c>
      <c r="AB344" s="6" t="str">
        <f t="shared" si="77"/>
        <v>above 15%</v>
      </c>
      <c r="AC344" s="6" t="str">
        <f t="shared" si="77"/>
        <v>above 15%</v>
      </c>
      <c r="AD344" s="6" t="str">
        <f t="shared" si="77"/>
        <v>above 15%</v>
      </c>
      <c r="AE344" s="6" t="str">
        <f t="shared" si="80"/>
        <v>above 15%</v>
      </c>
      <c r="AF344" s="6"/>
    </row>
    <row r="345" spans="1:32">
      <c r="A345" s="1">
        <v>39360</v>
      </c>
      <c r="B345" s="11">
        <v>17773.36</v>
      </c>
      <c r="C345" s="13">
        <f t="shared" si="72"/>
        <v>1542.0899485533257</v>
      </c>
      <c r="D345" s="13">
        <f t="shared" si="58"/>
        <v>3637.8129983956082</v>
      </c>
      <c r="E345" s="13">
        <f t="shared" si="60"/>
        <v>6848.1988595302346</v>
      </c>
      <c r="F345" s="13">
        <f t="shared" si="70"/>
        <v>17301.053939167818</v>
      </c>
      <c r="G345" s="13">
        <f t="shared" si="68"/>
        <v>46079.648417465665</v>
      </c>
      <c r="H345" s="13">
        <f t="shared" si="66"/>
        <v>78692.851083026049</v>
      </c>
      <c r="I345" s="13">
        <f t="shared" si="78"/>
        <v>205035.17086567907</v>
      </c>
      <c r="J345" s="13">
        <f t="shared" si="73"/>
        <v>529551.27070183493</v>
      </c>
      <c r="M345" s="14">
        <f t="shared" si="74"/>
        <v>0.45621607038996626</v>
      </c>
      <c r="N345" s="14">
        <f t="shared" si="59"/>
        <v>0.38269228650688081</v>
      </c>
      <c r="O345" s="14">
        <f t="shared" si="61"/>
        <v>0.38816933495174566</v>
      </c>
      <c r="P345" s="14">
        <f t="shared" si="71"/>
        <v>0.36941380845635602</v>
      </c>
      <c r="Q345" s="14">
        <f t="shared" si="69"/>
        <v>0.22838704762015588</v>
      </c>
      <c r="R345" s="14">
        <f t="shared" si="67"/>
        <v>0.16491243374593192</v>
      </c>
      <c r="S345" s="14">
        <f t="shared" si="79"/>
        <v>0.17092097250301277</v>
      </c>
      <c r="T345" s="14">
        <f t="shared" si="75"/>
        <v>0.17509996363406388</v>
      </c>
      <c r="X345" s="6" t="str">
        <f t="shared" si="76"/>
        <v>above 15%</v>
      </c>
      <c r="Y345" s="6" t="str">
        <f t="shared" si="76"/>
        <v>above 15%</v>
      </c>
      <c r="Z345" s="6" t="str">
        <f t="shared" si="76"/>
        <v>above 15%</v>
      </c>
      <c r="AA345" s="6" t="str">
        <f t="shared" si="77"/>
        <v>above 15%</v>
      </c>
      <c r="AB345" s="6" t="str">
        <f t="shared" si="77"/>
        <v>above 15%</v>
      </c>
      <c r="AC345" s="6" t="str">
        <f t="shared" si="77"/>
        <v>above 15%</v>
      </c>
      <c r="AD345" s="6" t="str">
        <f t="shared" si="77"/>
        <v>above 15%</v>
      </c>
      <c r="AE345" s="6" t="str">
        <f t="shared" si="80"/>
        <v>above 15%</v>
      </c>
      <c r="AF345" s="6"/>
    </row>
    <row r="346" spans="1:32">
      <c r="A346" s="1">
        <v>39391</v>
      </c>
      <c r="B346" s="11">
        <v>19590.78</v>
      </c>
      <c r="C346" s="13">
        <f t="shared" si="72"/>
        <v>1651.877119641749</v>
      </c>
      <c r="D346" s="13">
        <f t="shared" si="58"/>
        <v>3895.4743327291494</v>
      </c>
      <c r="E346" s="13">
        <f t="shared" si="60"/>
        <v>7318.4926565995875</v>
      </c>
      <c r="F346" s="13">
        <f t="shared" si="70"/>
        <v>18516.934674554021</v>
      </c>
      <c r="G346" s="13">
        <f t="shared" si="68"/>
        <v>50393.878395201144</v>
      </c>
      <c r="H346" s="13">
        <f t="shared" si="66"/>
        <v>86246.6275800695</v>
      </c>
      <c r="I346" s="13">
        <f t="shared" si="78"/>
        <v>221932.49480644372</v>
      </c>
      <c r="J346" s="13">
        <f t="shared" si="73"/>
        <v>575185.93238184892</v>
      </c>
      <c r="M346" s="14">
        <f t="shared" si="74"/>
        <v>0.57918162829815656</v>
      </c>
      <c r="N346" s="14">
        <f t="shared" si="59"/>
        <v>0.44292408470257238</v>
      </c>
      <c r="O346" s="14">
        <f t="shared" si="61"/>
        <v>0.42560129254093648</v>
      </c>
      <c r="P346" s="14">
        <f t="shared" si="71"/>
        <v>0.39078295710227262</v>
      </c>
      <c r="Q346" s="14">
        <f t="shared" si="69"/>
        <v>0.241755079263485</v>
      </c>
      <c r="R346" s="14">
        <f t="shared" si="67"/>
        <v>0.17384649886256892</v>
      </c>
      <c r="S346" s="14">
        <f t="shared" si="79"/>
        <v>0.17631364449529527</v>
      </c>
      <c r="T346" s="14">
        <f t="shared" si="75"/>
        <v>0.17936479857604809</v>
      </c>
      <c r="X346" s="6" t="str">
        <f t="shared" si="76"/>
        <v>above 15%</v>
      </c>
      <c r="Y346" s="6" t="str">
        <f t="shared" si="76"/>
        <v>above 15%</v>
      </c>
      <c r="Z346" s="6" t="str">
        <f t="shared" si="76"/>
        <v>above 15%</v>
      </c>
      <c r="AA346" s="6" t="str">
        <f t="shared" si="77"/>
        <v>above 15%</v>
      </c>
      <c r="AB346" s="6" t="str">
        <f t="shared" si="77"/>
        <v>above 15%</v>
      </c>
      <c r="AC346" s="6" t="str">
        <f t="shared" si="77"/>
        <v>above 15%</v>
      </c>
      <c r="AD346" s="6" t="str">
        <f t="shared" si="77"/>
        <v>above 15%</v>
      </c>
      <c r="AE346" s="6" t="str">
        <f t="shared" si="80"/>
        <v>above 15%</v>
      </c>
      <c r="AF346" s="6"/>
    </row>
    <row r="347" spans="1:32">
      <c r="A347" s="1">
        <v>39421</v>
      </c>
      <c r="B347" s="11">
        <v>19738.07</v>
      </c>
      <c r="C347" s="13">
        <f t="shared" si="72"/>
        <v>1615.368822223875</v>
      </c>
      <c r="D347" s="13">
        <f t="shared" ref="D347:D410" si="81">((sipamt/$B323)+(sipamt/$B324)+(sipamt/$B325)+(sipamt/$B326)+(sipamt/$B327)+(sipamt/$B328)+(sipamt/$B329)+(sipamt/$B330)+(sipamt/$B331)+(sipamt/$B332)+(sipamt/$B333)+(sipamt/$B334)+(sipamt/$B335)+(sipamt/$B336)+(sipamt/$B337)+(sipamt/$B338)+(sipamt/$B339)+(sipamt/$B340)+(sipamt/$B341)+(sipamt/$B342)+(sipamt/$B343)+(sipamt/$B344)+(sipamt/$B345)+(sipamt/$B346))*$B347</f>
        <v>3785.0057923762351</v>
      </c>
      <c r="E347" s="13">
        <f t="shared" si="60"/>
        <v>7139.2331661528433</v>
      </c>
      <c r="F347" s="13">
        <f t="shared" si="70"/>
        <v>18095.082428178426</v>
      </c>
      <c r="G347" s="13">
        <f t="shared" si="68"/>
        <v>50351.092380125177</v>
      </c>
      <c r="H347" s="13">
        <f t="shared" si="66"/>
        <v>86289.575161332279</v>
      </c>
      <c r="I347" s="13">
        <f t="shared" si="78"/>
        <v>219230.41597832256</v>
      </c>
      <c r="J347" s="13">
        <f t="shared" si="73"/>
        <v>570541.98625640222</v>
      </c>
      <c r="M347" s="14">
        <f t="shared" si="74"/>
        <v>0.53931193994816728</v>
      </c>
      <c r="N347" s="14">
        <f t="shared" ref="N347:N415" si="82">RATE(N$2*12,-sipamt,,D347,1)*12</f>
        <v>0.41768495073215217</v>
      </c>
      <c r="O347" s="14">
        <f t="shared" si="61"/>
        <v>0.41167219327133214</v>
      </c>
      <c r="P347" s="14">
        <f t="shared" si="71"/>
        <v>0.38355462546814501</v>
      </c>
      <c r="Q347" s="14">
        <f t="shared" si="69"/>
        <v>0.24162891461429309</v>
      </c>
      <c r="R347" s="14">
        <f t="shared" si="67"/>
        <v>0.17389475517283912</v>
      </c>
      <c r="S347" s="14">
        <f t="shared" si="79"/>
        <v>0.17548182234510251</v>
      </c>
      <c r="T347" s="14">
        <f t="shared" si="75"/>
        <v>0.17894746976972919</v>
      </c>
      <c r="X347" s="6" t="str">
        <f t="shared" si="76"/>
        <v>above 15%</v>
      </c>
      <c r="Y347" s="6" t="str">
        <f t="shared" si="76"/>
        <v>above 15%</v>
      </c>
      <c r="Z347" s="6" t="str">
        <f t="shared" si="76"/>
        <v>above 15%</v>
      </c>
      <c r="AA347" s="6" t="str">
        <f t="shared" si="77"/>
        <v>above 15%</v>
      </c>
      <c r="AB347" s="6" t="str">
        <f t="shared" si="77"/>
        <v>above 15%</v>
      </c>
      <c r="AC347" s="6" t="str">
        <f t="shared" si="77"/>
        <v>above 15%</v>
      </c>
      <c r="AD347" s="6" t="str">
        <f t="shared" si="77"/>
        <v>above 15%</v>
      </c>
      <c r="AE347" s="6" t="str">
        <f t="shared" si="80"/>
        <v>above 15%</v>
      </c>
      <c r="AF347" s="6"/>
    </row>
    <row r="348" spans="1:32">
      <c r="A348" s="1">
        <v>39454</v>
      </c>
      <c r="B348" s="11">
        <v>20812.650000000001</v>
      </c>
      <c r="C348" s="13">
        <f t="shared" si="72"/>
        <v>1659.4301076518075</v>
      </c>
      <c r="D348" s="13">
        <f t="shared" si="81"/>
        <v>3860.6307107456646</v>
      </c>
      <c r="E348" s="13">
        <f t="shared" si="60"/>
        <v>7304.1676284980258</v>
      </c>
      <c r="F348" s="13">
        <f t="shared" si="70"/>
        <v>18541.250743219382</v>
      </c>
      <c r="G348" s="13">
        <f t="shared" si="68"/>
        <v>52597.803485483339</v>
      </c>
      <c r="H348" s="13">
        <f t="shared" si="66"/>
        <v>90276.684438607233</v>
      </c>
      <c r="I348" s="13">
        <f t="shared" si="78"/>
        <v>226245.81305621256</v>
      </c>
      <c r="J348" s="13">
        <f t="shared" si="73"/>
        <v>592704.91860300594</v>
      </c>
      <c r="M348" s="14">
        <f t="shared" si="74"/>
        <v>0.58730963419675597</v>
      </c>
      <c r="N348" s="14">
        <f t="shared" si="82"/>
        <v>0.43505379213281237</v>
      </c>
      <c r="O348" s="14">
        <f t="shared" si="61"/>
        <v>0.42450279859146989</v>
      </c>
      <c r="P348" s="14">
        <f t="shared" si="71"/>
        <v>0.3911938902834996</v>
      </c>
      <c r="Q348" s="14">
        <f t="shared" si="69"/>
        <v>0.24809611561830877</v>
      </c>
      <c r="R348" s="14">
        <f t="shared" si="67"/>
        <v>0.17826151271519047</v>
      </c>
      <c r="S348" s="14">
        <f t="shared" si="79"/>
        <v>0.17761901227540328</v>
      </c>
      <c r="T348" s="14">
        <f t="shared" si="75"/>
        <v>0.18090768465650267</v>
      </c>
      <c r="X348" s="6" t="str">
        <f t="shared" si="76"/>
        <v>above 15%</v>
      </c>
      <c r="Y348" s="6" t="str">
        <f t="shared" si="76"/>
        <v>above 15%</v>
      </c>
      <c r="Z348" s="6" t="str">
        <f t="shared" si="76"/>
        <v>above 15%</v>
      </c>
      <c r="AA348" s="6" t="str">
        <f t="shared" si="77"/>
        <v>above 15%</v>
      </c>
      <c r="AB348" s="6" t="str">
        <f t="shared" si="77"/>
        <v>above 15%</v>
      </c>
      <c r="AC348" s="6" t="str">
        <f t="shared" si="77"/>
        <v>above 15%</v>
      </c>
      <c r="AD348" s="6" t="str">
        <f t="shared" si="77"/>
        <v>above 15%</v>
      </c>
      <c r="AE348" s="6" t="str">
        <f t="shared" si="80"/>
        <v>above 15%</v>
      </c>
      <c r="AF348" s="6"/>
    </row>
    <row r="349" spans="1:32">
      <c r="A349" s="1">
        <v>39483</v>
      </c>
      <c r="B349" s="11">
        <v>18663.16</v>
      </c>
      <c r="C349" s="13">
        <f t="shared" si="72"/>
        <v>1443.0698069291939</v>
      </c>
      <c r="D349" s="13">
        <f t="shared" si="81"/>
        <v>3357.5351468589838</v>
      </c>
      <c r="E349" s="13">
        <f t="shared" si="60"/>
        <v>6350.5243087052759</v>
      </c>
      <c r="F349" s="13">
        <f t="shared" si="70"/>
        <v>16156.385182720906</v>
      </c>
      <c r="G349" s="13">
        <f t="shared" si="68"/>
        <v>46756.156465146574</v>
      </c>
      <c r="H349" s="13">
        <f t="shared" si="66"/>
        <v>80296.683514178862</v>
      </c>
      <c r="I349" s="13">
        <f t="shared" si="78"/>
        <v>198762.81176303653</v>
      </c>
      <c r="J349" s="13">
        <f t="shared" si="73"/>
        <v>523644.13817748392</v>
      </c>
      <c r="M349" s="14">
        <f t="shared" si="74"/>
        <v>0.33674587689868568</v>
      </c>
      <c r="N349" s="14">
        <f t="shared" si="82"/>
        <v>0.31124331111973047</v>
      </c>
      <c r="O349" s="14">
        <f t="shared" si="61"/>
        <v>0.34514378140899382</v>
      </c>
      <c r="P349" s="14">
        <f t="shared" si="71"/>
        <v>0.3476675053673956</v>
      </c>
      <c r="Q349" s="14">
        <f t="shared" si="69"/>
        <v>0.23057442052919858</v>
      </c>
      <c r="R349" s="14">
        <f t="shared" si="67"/>
        <v>0.16688759754296564</v>
      </c>
      <c r="S349" s="14">
        <f t="shared" si="79"/>
        <v>0.16879521681077381</v>
      </c>
      <c r="T349" s="14">
        <f t="shared" si="75"/>
        <v>0.1745195968771821</v>
      </c>
      <c r="X349" s="6" t="str">
        <f t="shared" si="76"/>
        <v>above 15%</v>
      </c>
      <c r="Y349" s="6" t="str">
        <f t="shared" si="76"/>
        <v>above 15%</v>
      </c>
      <c r="Z349" s="6" t="str">
        <f t="shared" si="76"/>
        <v>above 15%</v>
      </c>
      <c r="AA349" s="6" t="str">
        <f t="shared" si="77"/>
        <v>above 15%</v>
      </c>
      <c r="AB349" s="6" t="str">
        <f t="shared" si="77"/>
        <v>above 15%</v>
      </c>
      <c r="AC349" s="6" t="str">
        <f t="shared" si="77"/>
        <v>above 15%</v>
      </c>
      <c r="AD349" s="6" t="str">
        <f t="shared" si="77"/>
        <v>above 15%</v>
      </c>
      <c r="AE349" s="6" t="str">
        <f t="shared" si="80"/>
        <v>above 15%</v>
      </c>
      <c r="AF349" s="6"/>
    </row>
    <row r="350" spans="1:32">
      <c r="A350" s="1">
        <v>39512</v>
      </c>
      <c r="B350" s="11">
        <v>16542.080000000002</v>
      </c>
      <c r="C350" s="13">
        <f t="shared" si="72"/>
        <v>1253.7405931703584</v>
      </c>
      <c r="D350" s="13">
        <f t="shared" si="81"/>
        <v>2898.8387497696162</v>
      </c>
      <c r="E350" s="13">
        <f t="shared" si="60"/>
        <v>5464.2941765723954</v>
      </c>
      <c r="F350" s="13">
        <f t="shared" si="70"/>
        <v>13900.800013351336</v>
      </c>
      <c r="G350" s="13">
        <f t="shared" si="68"/>
        <v>41038.231162310651</v>
      </c>
      <c r="H350" s="13">
        <f t="shared" si="66"/>
        <v>70635.058303524158</v>
      </c>
      <c r="I350" s="13">
        <f t="shared" si="78"/>
        <v>172489.50259626925</v>
      </c>
      <c r="J350" s="13">
        <f t="shared" si="73"/>
        <v>456705.93846157868</v>
      </c>
      <c r="M350" s="14">
        <f t="shared" si="74"/>
        <v>8.0656255895315582E-2</v>
      </c>
      <c r="N350" s="14">
        <f t="shared" si="82"/>
        <v>0.17762885186556873</v>
      </c>
      <c r="O350" s="14">
        <f t="shared" si="61"/>
        <v>0.25768640398399922</v>
      </c>
      <c r="P350" s="14">
        <f t="shared" si="71"/>
        <v>0.29909998365296497</v>
      </c>
      <c r="Q350" s="14">
        <f t="shared" si="69"/>
        <v>0.2108455968515888</v>
      </c>
      <c r="R350" s="14">
        <f t="shared" si="67"/>
        <v>0.15425056185987998</v>
      </c>
      <c r="S350" s="14">
        <f t="shared" si="79"/>
        <v>0.15901909844583673</v>
      </c>
      <c r="T350" s="14">
        <f t="shared" si="75"/>
        <v>0.16741096748481032</v>
      </c>
      <c r="X350" s="6" t="str">
        <f t="shared" si="76"/>
        <v>5% to 10%</v>
      </c>
      <c r="Y350" s="6" t="str">
        <f t="shared" si="76"/>
        <v>above 15%</v>
      </c>
      <c r="Z350" s="6" t="str">
        <f t="shared" si="76"/>
        <v>above 15%</v>
      </c>
      <c r="AA350" s="6" t="str">
        <f t="shared" si="77"/>
        <v>above 15%</v>
      </c>
      <c r="AB350" s="6" t="str">
        <f t="shared" si="77"/>
        <v>above 15%</v>
      </c>
      <c r="AC350" s="6" t="str">
        <f t="shared" si="77"/>
        <v>above 15%</v>
      </c>
      <c r="AD350" s="6" t="str">
        <f t="shared" si="77"/>
        <v>above 15%</v>
      </c>
      <c r="AE350" s="6" t="str">
        <f t="shared" si="80"/>
        <v>above 15%</v>
      </c>
      <c r="AF350" s="6"/>
    </row>
    <row r="351" spans="1:32">
      <c r="A351" s="1">
        <v>39545</v>
      </c>
      <c r="B351" s="11">
        <v>15757.08</v>
      </c>
      <c r="C351" s="13">
        <f t="shared" si="72"/>
        <v>1162.5799089281286</v>
      </c>
      <c r="D351" s="13">
        <f t="shared" si="81"/>
        <v>2709.7522770343012</v>
      </c>
      <c r="E351" s="13">
        <f t="shared" si="60"/>
        <v>5071.180793364485</v>
      </c>
      <c r="F351" s="13">
        <f t="shared" si="70"/>
        <v>12847.970744861794</v>
      </c>
      <c r="G351" s="13">
        <f t="shared" si="68"/>
        <v>38761.836460965977</v>
      </c>
      <c r="H351" s="13">
        <f t="shared" si="66"/>
        <v>66740.8555738453</v>
      </c>
      <c r="I351" s="13">
        <f t="shared" si="78"/>
        <v>160471.33665819242</v>
      </c>
      <c r="J351" s="13">
        <f t="shared" si="73"/>
        <v>427918.5059191109</v>
      </c>
      <c r="M351" s="14">
        <f t="shared" si="74"/>
        <v>-5.8606154957717191E-2</v>
      </c>
      <c r="N351" s="14">
        <f t="shared" si="82"/>
        <v>0.11498942663612091</v>
      </c>
      <c r="O351" s="14">
        <f t="shared" si="61"/>
        <v>0.21329793666421254</v>
      </c>
      <c r="P351" s="14">
        <f t="shared" si="71"/>
        <v>0.27318662297287638</v>
      </c>
      <c r="Q351" s="14">
        <f t="shared" si="69"/>
        <v>0.2021019479977206</v>
      </c>
      <c r="R351" s="14">
        <f t="shared" si="67"/>
        <v>0.14859244981451991</v>
      </c>
      <c r="S351" s="14">
        <f t="shared" si="79"/>
        <v>0.1539886721581043</v>
      </c>
      <c r="T351" s="14">
        <f t="shared" si="75"/>
        <v>0.16400515428828116</v>
      </c>
      <c r="X351" s="6" t="str">
        <f t="shared" si="76"/>
        <v>-10% to -5%</v>
      </c>
      <c r="Y351" s="6" t="str">
        <f t="shared" si="76"/>
        <v>10% to 15%</v>
      </c>
      <c r="Z351" s="6" t="str">
        <f t="shared" si="76"/>
        <v>above 15%</v>
      </c>
      <c r="AA351" s="6" t="str">
        <f t="shared" si="77"/>
        <v>above 15%</v>
      </c>
      <c r="AB351" s="6" t="str">
        <f t="shared" si="77"/>
        <v>above 15%</v>
      </c>
      <c r="AC351" s="6" t="str">
        <f t="shared" si="77"/>
        <v>10% to 15%</v>
      </c>
      <c r="AD351" s="6" t="str">
        <f t="shared" si="77"/>
        <v>above 15%</v>
      </c>
      <c r="AE351" s="6" t="str">
        <f t="shared" si="80"/>
        <v>above 15%</v>
      </c>
      <c r="AF351" s="6"/>
    </row>
    <row r="352" spans="1:32">
      <c r="A352" s="1">
        <v>39573</v>
      </c>
      <c r="B352" s="11">
        <v>17490.900000000001</v>
      </c>
      <c r="C352" s="13">
        <f t="shared" si="72"/>
        <v>1265.4554838031686</v>
      </c>
      <c r="D352" s="13">
        <f t="shared" si="81"/>
        <v>2970.0235254331042</v>
      </c>
      <c r="E352" s="13">
        <f t="shared" si="60"/>
        <v>5473.1634736673004</v>
      </c>
      <c r="F352" s="13">
        <f t="shared" si="70"/>
        <v>13828.692417993807</v>
      </c>
      <c r="G352" s="13">
        <f t="shared" si="68"/>
        <v>42718.549323101121</v>
      </c>
      <c r="H352" s="13">
        <f t="shared" si="66"/>
        <v>73469.484217156642</v>
      </c>
      <c r="I352" s="13">
        <f t="shared" si="78"/>
        <v>173933.29240609345</v>
      </c>
      <c r="J352" s="13">
        <f t="shared" si="73"/>
        <v>466895.06202484597</v>
      </c>
      <c r="M352" s="14">
        <f t="shared" si="74"/>
        <v>9.7722497907847469E-2</v>
      </c>
      <c r="N352" s="14">
        <f t="shared" si="82"/>
        <v>0.19995189394691784</v>
      </c>
      <c r="O352" s="14">
        <f t="shared" si="61"/>
        <v>0.25864335521512549</v>
      </c>
      <c r="P352" s="14">
        <f t="shared" si="71"/>
        <v>0.29739934153107384</v>
      </c>
      <c r="Q352" s="14">
        <f t="shared" si="69"/>
        <v>0.21695209247123845</v>
      </c>
      <c r="R352" s="14">
        <f t="shared" si="67"/>
        <v>0.15815091778464932</v>
      </c>
      <c r="S352" s="14">
        <f t="shared" si="79"/>
        <v>0.15959743518582412</v>
      </c>
      <c r="T352" s="14">
        <f t="shared" si="75"/>
        <v>0.16856191957519723</v>
      </c>
      <c r="X352" s="6" t="str">
        <f t="shared" si="76"/>
        <v>5% to 10%</v>
      </c>
      <c r="Y352" s="6" t="str">
        <f t="shared" si="76"/>
        <v>above 15%</v>
      </c>
      <c r="Z352" s="6" t="str">
        <f t="shared" si="76"/>
        <v>above 15%</v>
      </c>
      <c r="AA352" s="6" t="str">
        <f t="shared" si="77"/>
        <v>above 15%</v>
      </c>
      <c r="AB352" s="6" t="str">
        <f t="shared" si="77"/>
        <v>above 15%</v>
      </c>
      <c r="AC352" s="6" t="str">
        <f t="shared" si="77"/>
        <v>above 15%</v>
      </c>
      <c r="AD352" s="6" t="str">
        <f t="shared" si="77"/>
        <v>above 15%</v>
      </c>
      <c r="AE352" s="6" t="str">
        <f t="shared" si="80"/>
        <v>above 15%</v>
      </c>
      <c r="AF352" s="6"/>
    </row>
    <row r="353" spans="1:32">
      <c r="A353" s="1">
        <v>39604</v>
      </c>
      <c r="B353" s="11">
        <v>15769.72</v>
      </c>
      <c r="C353" s="13">
        <f t="shared" si="72"/>
        <v>1117.4679379901697</v>
      </c>
      <c r="D353" s="13">
        <f t="shared" si="81"/>
        <v>2640.3301409800806</v>
      </c>
      <c r="E353" s="13">
        <f t="shared" si="60"/>
        <v>4776.7749320356161</v>
      </c>
      <c r="F353" s="13">
        <f t="shared" si="70"/>
        <v>12028.058116025393</v>
      </c>
      <c r="G353" s="13">
        <f t="shared" si="68"/>
        <v>38224.777833695909</v>
      </c>
      <c r="H353" s="13">
        <f t="shared" si="66"/>
        <v>65602.778829964562</v>
      </c>
      <c r="I353" s="13">
        <f t="shared" si="78"/>
        <v>153564.78201842896</v>
      </c>
      <c r="J353" s="13">
        <f t="shared" si="73"/>
        <v>413870.39770921506</v>
      </c>
      <c r="M353" s="14">
        <f t="shared" si="74"/>
        <v>-0.13216568598659595</v>
      </c>
      <c r="N353" s="14">
        <f t="shared" si="82"/>
        <v>9.0656062597591444E-2</v>
      </c>
      <c r="O353" s="14">
        <f t="shared" si="61"/>
        <v>0.17724742391795464</v>
      </c>
      <c r="P353" s="14">
        <f t="shared" si="71"/>
        <v>0.25121784112640266</v>
      </c>
      <c r="Q353" s="14">
        <f t="shared" si="69"/>
        <v>0.1999533169196856</v>
      </c>
      <c r="R353" s="14">
        <f t="shared" si="67"/>
        <v>0.14686773107298301</v>
      </c>
      <c r="S353" s="14">
        <f t="shared" si="79"/>
        <v>0.15090678189143877</v>
      </c>
      <c r="T353" s="14">
        <f t="shared" si="75"/>
        <v>0.16225327719851679</v>
      </c>
      <c r="X353" s="6" t="str">
        <f t="shared" si="76"/>
        <v>-15% to -10%</v>
      </c>
      <c r="Y353" s="6" t="str">
        <f t="shared" si="76"/>
        <v>5% to 10%</v>
      </c>
      <c r="Z353" s="6" t="str">
        <f t="shared" si="76"/>
        <v>above 15%</v>
      </c>
      <c r="AA353" s="6" t="str">
        <f t="shared" si="77"/>
        <v>above 15%</v>
      </c>
      <c r="AB353" s="6" t="str">
        <f t="shared" si="77"/>
        <v>above 15%</v>
      </c>
      <c r="AC353" s="6" t="str">
        <f t="shared" si="77"/>
        <v>10% to 15%</v>
      </c>
      <c r="AD353" s="6" t="str">
        <f t="shared" si="77"/>
        <v>above 15%</v>
      </c>
      <c r="AE353" s="6" t="str">
        <f t="shared" si="80"/>
        <v>above 15%</v>
      </c>
      <c r="AF353" s="6"/>
    </row>
    <row r="354" spans="1:32">
      <c r="A354" s="1">
        <v>39636</v>
      </c>
      <c r="B354" s="11">
        <v>13525.99</v>
      </c>
      <c r="C354" s="13">
        <f t="shared" si="72"/>
        <v>951.18749781524548</v>
      </c>
      <c r="D354" s="13">
        <f t="shared" si="81"/>
        <v>2218.0007681293891</v>
      </c>
      <c r="E354" s="13">
        <f t="shared" si="60"/>
        <v>3982.7607936533059</v>
      </c>
      <c r="F354" s="13">
        <f t="shared" si="70"/>
        <v>9987.8391984149002</v>
      </c>
      <c r="G354" s="13">
        <f t="shared" si="68"/>
        <v>32476.152900685094</v>
      </c>
      <c r="H354" s="13">
        <f t="shared" si="66"/>
        <v>55792.315611691985</v>
      </c>
      <c r="I354" s="13">
        <f t="shared" si="78"/>
        <v>129649.55653997736</v>
      </c>
      <c r="J354" s="13">
        <f t="shared" si="73"/>
        <v>349435.42573305062</v>
      </c>
      <c r="M354" s="14">
        <f t="shared" si="74"/>
        <v>-0.43590381810300882</v>
      </c>
      <c r="N354" s="14">
        <f t="shared" si="82"/>
        <v>-7.6401870904869204E-2</v>
      </c>
      <c r="O354" s="14">
        <f t="shared" si="61"/>
        <v>6.4702423495893654E-2</v>
      </c>
      <c r="P354" s="14">
        <f t="shared" si="71"/>
        <v>0.18782673555459062</v>
      </c>
      <c r="Q354" s="14">
        <f t="shared" si="69"/>
        <v>0.1745164291848732</v>
      </c>
      <c r="R354" s="14">
        <f t="shared" si="67"/>
        <v>0.13041405773074918</v>
      </c>
      <c r="S354" s="14">
        <f t="shared" si="79"/>
        <v>0.13891458771546189</v>
      </c>
      <c r="T354" s="14">
        <f t="shared" si="75"/>
        <v>0.15330827310832496</v>
      </c>
      <c r="X354" s="6" t="str">
        <f t="shared" si="76"/>
        <v>below -15%</v>
      </c>
      <c r="Y354" s="6" t="str">
        <f t="shared" si="76"/>
        <v>-10% to -5%</v>
      </c>
      <c r="Z354" s="6" t="str">
        <f t="shared" si="76"/>
        <v>5% to 10%</v>
      </c>
      <c r="AA354" s="6" t="str">
        <f t="shared" si="77"/>
        <v>above 15%</v>
      </c>
      <c r="AB354" s="6" t="str">
        <f t="shared" si="77"/>
        <v>above 15%</v>
      </c>
      <c r="AC354" s="6" t="str">
        <f t="shared" si="77"/>
        <v>10% to 15%</v>
      </c>
      <c r="AD354" s="6" t="str">
        <f t="shared" si="77"/>
        <v>10% to 15%</v>
      </c>
      <c r="AE354" s="6" t="str">
        <f t="shared" si="80"/>
        <v>above 15%</v>
      </c>
      <c r="AF354" s="6"/>
    </row>
    <row r="355" spans="1:32">
      <c r="A355" s="1">
        <v>39665</v>
      </c>
      <c r="B355" s="11">
        <v>14961.07</v>
      </c>
      <c r="C355" s="13">
        <f t="shared" si="72"/>
        <v>1062.0490066462232</v>
      </c>
      <c r="D355" s="13">
        <f t="shared" si="81"/>
        <v>2426.9252777980673</v>
      </c>
      <c r="E355" s="13">
        <f t="shared" si="60"/>
        <v>4308.7235401790904</v>
      </c>
      <c r="F355" s="13">
        <f t="shared" si="70"/>
        <v>10743.994571283905</v>
      </c>
      <c r="G355" s="13">
        <f t="shared" si="68"/>
        <v>35561.692334150699</v>
      </c>
      <c r="H355" s="13">
        <f t="shared" si="66"/>
        <v>61159.146767725171</v>
      </c>
      <c r="I355" s="13">
        <f t="shared" si="78"/>
        <v>140824.88038990507</v>
      </c>
      <c r="J355" s="13">
        <f t="shared" si="73"/>
        <v>380306.9358077455</v>
      </c>
      <c r="M355" s="14">
        <f t="shared" si="74"/>
        <v>-0.22729564428026838</v>
      </c>
      <c r="N355" s="14">
        <f t="shared" si="82"/>
        <v>1.0696650783525323E-2</v>
      </c>
      <c r="O355" s="14">
        <f t="shared" si="61"/>
        <v>0.1139802579985669</v>
      </c>
      <c r="P355" s="14">
        <f t="shared" si="71"/>
        <v>0.21298760048812609</v>
      </c>
      <c r="Q355" s="14">
        <f t="shared" si="69"/>
        <v>0.18876097314210255</v>
      </c>
      <c r="R355" s="14">
        <f t="shared" si="67"/>
        <v>0.13979095037639158</v>
      </c>
      <c r="S355" s="14">
        <f t="shared" si="79"/>
        <v>0.14479885222008007</v>
      </c>
      <c r="T355" s="14">
        <f t="shared" si="75"/>
        <v>0.15779651972796838</v>
      </c>
      <c r="X355" s="6" t="str">
        <f t="shared" si="76"/>
        <v>below -15%</v>
      </c>
      <c r="Y355" s="6" t="str">
        <f t="shared" si="76"/>
        <v>0% to 5%</v>
      </c>
      <c r="Z355" s="6" t="str">
        <f t="shared" si="76"/>
        <v>10% to 15%</v>
      </c>
      <c r="AA355" s="6" t="str">
        <f t="shared" si="77"/>
        <v>above 15%</v>
      </c>
      <c r="AB355" s="6" t="str">
        <f t="shared" si="77"/>
        <v>above 15%</v>
      </c>
      <c r="AC355" s="6" t="str">
        <f t="shared" si="77"/>
        <v>10% to 15%</v>
      </c>
      <c r="AD355" s="6" t="str">
        <f t="shared" si="77"/>
        <v>10% to 15%</v>
      </c>
      <c r="AE355" s="6" t="str">
        <f t="shared" si="80"/>
        <v>above 15%</v>
      </c>
      <c r="AF355" s="6"/>
    </row>
    <row r="356" spans="1:32">
      <c r="A356" s="1">
        <v>39696</v>
      </c>
      <c r="B356" s="11">
        <v>14483.83</v>
      </c>
      <c r="C356" s="13">
        <f t="shared" si="72"/>
        <v>1027.7939025613646</v>
      </c>
      <c r="D356" s="13">
        <f t="shared" si="81"/>
        <v>2312.3666614081289</v>
      </c>
      <c r="E356" s="13">
        <f t="shared" si="60"/>
        <v>4081.2988822719085</v>
      </c>
      <c r="F356" s="13">
        <f t="shared" si="70"/>
        <v>10113.471374523064</v>
      </c>
      <c r="G356" s="13">
        <f t="shared" si="68"/>
        <v>34061.890462763688</v>
      </c>
      <c r="H356" s="13">
        <f t="shared" si="66"/>
        <v>58697.046861271258</v>
      </c>
      <c r="I356" s="13">
        <f t="shared" si="78"/>
        <v>134035.44687672157</v>
      </c>
      <c r="J356" s="13">
        <f t="shared" si="73"/>
        <v>362092.77997890179</v>
      </c>
      <c r="M356" s="14">
        <f t="shared" si="74"/>
        <v>-0.28897703953918147</v>
      </c>
      <c r="N356" s="14">
        <f t="shared" si="82"/>
        <v>-3.5861646134120108E-2</v>
      </c>
      <c r="O356" s="14">
        <f t="shared" si="61"/>
        <v>8.011081494896391E-2</v>
      </c>
      <c r="P356" s="14">
        <f t="shared" si="71"/>
        <v>0.19216261104751653</v>
      </c>
      <c r="Q356" s="14">
        <f t="shared" si="69"/>
        <v>0.18202375560153805</v>
      </c>
      <c r="R356" s="14">
        <f t="shared" si="67"/>
        <v>0.13561167770052068</v>
      </c>
      <c r="S356" s="14">
        <f t="shared" si="79"/>
        <v>0.14128869165893532</v>
      </c>
      <c r="T356" s="14">
        <f t="shared" si="75"/>
        <v>0.15519801361704103</v>
      </c>
      <c r="X356" s="6" t="str">
        <f t="shared" si="76"/>
        <v>below -15%</v>
      </c>
      <c r="Y356" s="6" t="str">
        <f t="shared" si="76"/>
        <v>-5% to 0%</v>
      </c>
      <c r="Z356" s="6" t="str">
        <f t="shared" si="76"/>
        <v>5% to 10%</v>
      </c>
      <c r="AA356" s="6" t="str">
        <f t="shared" si="77"/>
        <v>above 15%</v>
      </c>
      <c r="AB356" s="6" t="str">
        <f t="shared" si="77"/>
        <v>above 15%</v>
      </c>
      <c r="AC356" s="6" t="str">
        <f t="shared" si="77"/>
        <v>10% to 15%</v>
      </c>
      <c r="AD356" s="6" t="str">
        <f t="shared" si="77"/>
        <v>10% to 15%</v>
      </c>
      <c r="AE356" s="6" t="str">
        <f t="shared" si="80"/>
        <v>above 15%</v>
      </c>
      <c r="AF356" s="6"/>
    </row>
    <row r="357" spans="1:32">
      <c r="A357" s="1">
        <v>39727</v>
      </c>
      <c r="B357" s="11">
        <v>11801.7</v>
      </c>
      <c r="C357" s="13">
        <f t="shared" si="72"/>
        <v>842.54246217442824</v>
      </c>
      <c r="D357" s="13">
        <f t="shared" si="81"/>
        <v>1866.5065829620439</v>
      </c>
      <c r="E357" s="13">
        <f t="shared" si="60"/>
        <v>3258.0889690344388</v>
      </c>
      <c r="F357" s="13">
        <f t="shared" si="70"/>
        <v>8052.0175309743527</v>
      </c>
      <c r="G357" s="13">
        <f t="shared" si="68"/>
        <v>27449.061428364319</v>
      </c>
      <c r="H357" s="13">
        <f t="shared" si="66"/>
        <v>47458.711078773609</v>
      </c>
      <c r="I357" s="13">
        <f t="shared" si="78"/>
        <v>107393.56310424517</v>
      </c>
      <c r="J357" s="13">
        <f t="shared" si="73"/>
        <v>290041.41034953075</v>
      </c>
      <c r="M357" s="14">
        <f t="shared" si="74"/>
        <v>-0.66961156669878019</v>
      </c>
      <c r="N357" s="14">
        <f t="shared" si="82"/>
        <v>-0.24880374240848979</v>
      </c>
      <c r="O357" s="14">
        <f t="shared" si="61"/>
        <v>-6.5602065693077388E-2</v>
      </c>
      <c r="P357" s="14">
        <f t="shared" si="71"/>
        <v>0.11123825516280952</v>
      </c>
      <c r="Q357" s="14">
        <f t="shared" si="69"/>
        <v>0.14755221594637163</v>
      </c>
      <c r="R357" s="14">
        <f t="shared" si="67"/>
        <v>0.11356709905776063</v>
      </c>
      <c r="S357" s="14">
        <f t="shared" si="79"/>
        <v>0.12530131685477053</v>
      </c>
      <c r="T357" s="14">
        <f t="shared" si="75"/>
        <v>0.14332976852171922</v>
      </c>
      <c r="X357" s="6" t="str">
        <f t="shared" si="76"/>
        <v>below -15%</v>
      </c>
      <c r="Y357" s="6" t="str">
        <f t="shared" si="76"/>
        <v>below -15%</v>
      </c>
      <c r="Z357" s="6" t="str">
        <f t="shared" si="76"/>
        <v>-10% to -5%</v>
      </c>
      <c r="AA357" s="6" t="str">
        <f t="shared" si="77"/>
        <v>10% to 15%</v>
      </c>
      <c r="AB357" s="6" t="str">
        <f t="shared" si="77"/>
        <v>10% to 15%</v>
      </c>
      <c r="AC357" s="6" t="str">
        <f t="shared" si="77"/>
        <v>10% to 15%</v>
      </c>
      <c r="AD357" s="6" t="str">
        <f t="shared" si="77"/>
        <v>10% to 15%</v>
      </c>
      <c r="AE357" s="6" t="str">
        <f t="shared" si="80"/>
        <v>10% to 15%</v>
      </c>
      <c r="AF357" s="6"/>
    </row>
    <row r="358" spans="1:32">
      <c r="A358" s="1">
        <v>39757</v>
      </c>
      <c r="B358" s="11">
        <v>10120.01</v>
      </c>
      <c r="C358" s="13">
        <f t="shared" si="72"/>
        <v>751.29512861685487</v>
      </c>
      <c r="D358" s="13">
        <f t="shared" si="81"/>
        <v>1604.6053576912304</v>
      </c>
      <c r="E358" s="13">
        <f t="shared" si="60"/>
        <v>2763.580458857014</v>
      </c>
      <c r="F358" s="13">
        <f t="shared" si="70"/>
        <v>6771.8819943797716</v>
      </c>
      <c r="G358" s="13">
        <f t="shared" si="68"/>
        <v>23271.817269947558</v>
      </c>
      <c r="H358" s="13">
        <f t="shared" si="66"/>
        <v>40398.204237631195</v>
      </c>
      <c r="I358" s="13">
        <f t="shared" si="78"/>
        <v>90703.0691618454</v>
      </c>
      <c r="J358" s="13">
        <f t="shared" si="73"/>
        <v>244529.47847113764</v>
      </c>
      <c r="M358" s="14">
        <f t="shared" si="74"/>
        <v>-0.89499352457775794</v>
      </c>
      <c r="N358" s="14">
        <f t="shared" si="82"/>
        <v>-0.4066154234352698</v>
      </c>
      <c r="O358" s="14">
        <f t="shared" si="61"/>
        <v>-0.17796947165813373</v>
      </c>
      <c r="P358" s="14">
        <f t="shared" si="71"/>
        <v>4.6811393836335938E-2</v>
      </c>
      <c r="Q358" s="14">
        <f t="shared" si="69"/>
        <v>0.12027376461436631</v>
      </c>
      <c r="R358" s="14">
        <f t="shared" si="67"/>
        <v>9.6326590149714425E-2</v>
      </c>
      <c r="S358" s="14">
        <f t="shared" si="79"/>
        <v>0.11281685382771089</v>
      </c>
      <c r="T358" s="14">
        <f t="shared" si="75"/>
        <v>0.13405237040437881</v>
      </c>
      <c r="X358" s="6" t="str">
        <f t="shared" si="76"/>
        <v>below -15%</v>
      </c>
      <c r="Y358" s="6" t="str">
        <f t="shared" si="76"/>
        <v>below -15%</v>
      </c>
      <c r="Z358" s="6" t="str">
        <f t="shared" si="76"/>
        <v>below -15%</v>
      </c>
      <c r="AA358" s="6" t="str">
        <f t="shared" si="77"/>
        <v>0% to 5%</v>
      </c>
      <c r="AB358" s="6" t="str">
        <f t="shared" si="77"/>
        <v>10% to 15%</v>
      </c>
      <c r="AC358" s="6" t="str">
        <f t="shared" si="77"/>
        <v>5% to 10%</v>
      </c>
      <c r="AD358" s="6" t="str">
        <f t="shared" si="77"/>
        <v>10% to 15%</v>
      </c>
      <c r="AE358" s="6" t="str">
        <f t="shared" si="80"/>
        <v>10% to 15%</v>
      </c>
      <c r="AF358" s="6"/>
    </row>
    <row r="359" spans="1:32">
      <c r="A359" s="1">
        <v>39787</v>
      </c>
      <c r="B359" s="11">
        <v>8965.2000000000007</v>
      </c>
      <c r="C359" s="13">
        <f t="shared" si="72"/>
        <v>708.39018095749975</v>
      </c>
      <c r="D359" s="13">
        <f t="shared" si="81"/>
        <v>1442.104498770816</v>
      </c>
      <c r="E359" s="13">
        <f t="shared" ref="E359:E415" si="83">((sipamt/$B323)+(sipamt/$B324)+(sipamt/$B325)+(sipamt/$B326)+(sipamt/$B327)+(sipamt/$B328)+(sipamt/$B329)+(sipamt/$B330)+(sipamt/$B331)+(sipamt/$B332)+(sipamt/$B333)+(sipamt/$B334)+(sipamt/$B335)+(sipamt/$B336)+(sipamt/$B337)+(sipamt/$B338)+(sipamt/$B339)+(sipamt/$B340)+(sipamt/$B341)+(sipamt/$B342)+(sipamt/$B343)+(sipamt/$B344)+(sipamt/$B345)+(sipamt/$B346)+(sipamt/$B347)+(sipamt/$B348)+(sipamt/$B349)+(sipamt/$B350)+(sipamt/$B351)+(sipamt/$B352)+(sipamt/$B353)+(sipamt/$B354)+(sipamt/$B355)+(sipamt/$B356)+(sipamt/$B357)+(sipamt/$B358))*$B359</f>
        <v>2427.572144027416</v>
      </c>
      <c r="F359" s="13">
        <f t="shared" si="70"/>
        <v>5910.7148002739596</v>
      </c>
      <c r="G359" s="13">
        <f t="shared" si="68"/>
        <v>20389.42573027001</v>
      </c>
      <c r="H359" s="13">
        <f t="shared" si="66"/>
        <v>35540.45088673001</v>
      </c>
      <c r="I359" s="13">
        <f t="shared" si="78"/>
        <v>79176.958749964324</v>
      </c>
      <c r="J359" s="13">
        <f t="shared" si="73"/>
        <v>212955.27883546372</v>
      </c>
      <c r="M359" s="14">
        <f t="shared" si="74"/>
        <v>-1.0124743479021268</v>
      </c>
      <c r="N359" s="14">
        <f t="shared" si="82"/>
        <v>-0.52241961650944313</v>
      </c>
      <c r="O359" s="14">
        <f t="shared" ref="O359:O415" si="84">RATE(O$2*12,-sipamt,,E359,1)*12</f>
        <v>-0.27060379692574144</v>
      </c>
      <c r="P359" s="14">
        <f t="shared" si="71"/>
        <v>-5.9116353099494777E-3</v>
      </c>
      <c r="Q359" s="14">
        <f t="shared" si="69"/>
        <v>9.7767680490004644E-2</v>
      </c>
      <c r="R359" s="14">
        <f t="shared" si="67"/>
        <v>8.2238902410390849E-2</v>
      </c>
      <c r="S359" s="14">
        <f t="shared" si="79"/>
        <v>0.10255895421759914</v>
      </c>
      <c r="T359" s="14">
        <f t="shared" si="75"/>
        <v>0.12643305671090957</v>
      </c>
      <c r="X359" s="6" t="str">
        <f t="shared" si="76"/>
        <v>below -15%</v>
      </c>
      <c r="Y359" s="6" t="str">
        <f t="shared" si="76"/>
        <v>below -15%</v>
      </c>
      <c r="Z359" s="6" t="str">
        <f t="shared" si="76"/>
        <v>below -15%</v>
      </c>
      <c r="AA359" s="6" t="str">
        <f t="shared" si="77"/>
        <v>-5% to 0%</v>
      </c>
      <c r="AB359" s="6" t="str">
        <f t="shared" si="77"/>
        <v>5% to 10%</v>
      </c>
      <c r="AC359" s="6" t="str">
        <f t="shared" si="77"/>
        <v>5% to 10%</v>
      </c>
      <c r="AD359" s="6" t="str">
        <f t="shared" si="77"/>
        <v>10% to 15%</v>
      </c>
      <c r="AE359" s="6" t="str">
        <f t="shared" si="80"/>
        <v>10% to 15%</v>
      </c>
      <c r="AF359" s="6"/>
    </row>
    <row r="360" spans="1:32">
      <c r="A360" s="1">
        <v>39818</v>
      </c>
      <c r="B360" s="11">
        <v>10275.6</v>
      </c>
      <c r="C360" s="13">
        <f t="shared" si="72"/>
        <v>874.48886961272979</v>
      </c>
      <c r="D360" s="13">
        <f t="shared" si="81"/>
        <v>1693.7809835043729</v>
      </c>
      <c r="E360" s="13">
        <f t="shared" si="83"/>
        <v>2780.555465233092</v>
      </c>
      <c r="F360" s="13">
        <f t="shared" si="70"/>
        <v>6689.0350053000266</v>
      </c>
      <c r="G360" s="13">
        <f t="shared" si="68"/>
        <v>23132.578850245187</v>
      </c>
      <c r="H360" s="13">
        <f t="shared" si="66"/>
        <v>40523.613283848768</v>
      </c>
      <c r="I360" s="13">
        <f t="shared" si="78"/>
        <v>89394.172693311484</v>
      </c>
      <c r="J360" s="13">
        <f t="shared" si="73"/>
        <v>239939.34181967319</v>
      </c>
      <c r="M360" s="14">
        <f t="shared" si="74"/>
        <v>-0.59740344639625198</v>
      </c>
      <c r="N360" s="14">
        <f t="shared" si="82"/>
        <v>-0.34937397372031131</v>
      </c>
      <c r="O360" s="14">
        <f t="shared" si="84"/>
        <v>-0.17368873363886403</v>
      </c>
      <c r="P360" s="14">
        <f t="shared" si="71"/>
        <v>4.2120852392418646E-2</v>
      </c>
      <c r="Q360" s="14">
        <f t="shared" si="69"/>
        <v>0.11926561215507536</v>
      </c>
      <c r="R360" s="14">
        <f t="shared" si="67"/>
        <v>9.6663124030710007E-2</v>
      </c>
      <c r="S360" s="14">
        <f t="shared" si="79"/>
        <v>0.11172919940475404</v>
      </c>
      <c r="T360" s="14">
        <f t="shared" si="75"/>
        <v>0.13301380214297259</v>
      </c>
      <c r="X360" s="6" t="str">
        <f t="shared" si="76"/>
        <v>below -15%</v>
      </c>
      <c r="Y360" s="6" t="str">
        <f t="shared" si="76"/>
        <v>below -15%</v>
      </c>
      <c r="Z360" s="6" t="str">
        <f t="shared" si="76"/>
        <v>below -15%</v>
      </c>
      <c r="AA360" s="6" t="str">
        <f t="shared" si="77"/>
        <v>0% to 5%</v>
      </c>
      <c r="AB360" s="6" t="str">
        <f t="shared" si="77"/>
        <v>10% to 15%</v>
      </c>
      <c r="AC360" s="6" t="str">
        <f t="shared" si="77"/>
        <v>5% to 10%</v>
      </c>
      <c r="AD360" s="6" t="str">
        <f t="shared" si="77"/>
        <v>10% to 15%</v>
      </c>
      <c r="AE360" s="6" t="str">
        <f t="shared" si="80"/>
        <v>10% to 15%</v>
      </c>
      <c r="AF360" s="6"/>
    </row>
    <row r="361" spans="1:32">
      <c r="A361" s="1">
        <v>39849</v>
      </c>
      <c r="B361" s="11">
        <v>9090.8799999999992</v>
      </c>
      <c r="C361" s="13">
        <f t="shared" si="72"/>
        <v>818.45608911105467</v>
      </c>
      <c r="D361" s="13">
        <f t="shared" si="81"/>
        <v>1521.3796265193216</v>
      </c>
      <c r="E361" s="13">
        <f t="shared" si="83"/>
        <v>2453.9213112855086</v>
      </c>
      <c r="F361" s="13">
        <f t="shared" si="70"/>
        <v>5855.7605358805367</v>
      </c>
      <c r="G361" s="13">
        <f t="shared" si="68"/>
        <v>20265.305146740808</v>
      </c>
      <c r="H361" s="13">
        <f t="shared" si="66"/>
        <v>35676.742236883409</v>
      </c>
      <c r="I361" s="13">
        <f t="shared" si="78"/>
        <v>77728.787631239655</v>
      </c>
      <c r="J361" s="13">
        <f t="shared" si="73"/>
        <v>208810.78391882731</v>
      </c>
      <c r="M361" s="14">
        <f t="shared" si="74"/>
        <v>-0.72620778657192886</v>
      </c>
      <c r="N361" s="14">
        <f t="shared" si="82"/>
        <v>-0.46389907488282489</v>
      </c>
      <c r="O361" s="14">
        <f t="shared" si="84"/>
        <v>-0.26273658133495453</v>
      </c>
      <c r="P361" s="14">
        <f t="shared" si="71"/>
        <v>-9.6078728821224757E-3</v>
      </c>
      <c r="Q361" s="14">
        <f t="shared" si="69"/>
        <v>9.6712981345212695E-2</v>
      </c>
      <c r="R361" s="14">
        <f t="shared" si="67"/>
        <v>8.2664986937393298E-2</v>
      </c>
      <c r="S361" s="14">
        <f t="shared" si="79"/>
        <v>0.10114981774486634</v>
      </c>
      <c r="T361" s="14">
        <f t="shared" si="75"/>
        <v>0.1253417564087502</v>
      </c>
      <c r="X361" s="6" t="str">
        <f t="shared" si="76"/>
        <v>below -15%</v>
      </c>
      <c r="Y361" s="6" t="str">
        <f t="shared" si="76"/>
        <v>below -15%</v>
      </c>
      <c r="Z361" s="6" t="str">
        <f t="shared" si="76"/>
        <v>below -15%</v>
      </c>
      <c r="AA361" s="6" t="str">
        <f t="shared" si="77"/>
        <v>-5% to 0%</v>
      </c>
      <c r="AB361" s="6" t="str">
        <f t="shared" si="77"/>
        <v>5% to 10%</v>
      </c>
      <c r="AC361" s="6" t="str">
        <f t="shared" si="77"/>
        <v>5% to 10%</v>
      </c>
      <c r="AD361" s="6" t="str">
        <f t="shared" si="77"/>
        <v>10% to 15%</v>
      </c>
      <c r="AE361" s="6" t="str">
        <f t="shared" si="80"/>
        <v>10% to 15%</v>
      </c>
      <c r="AF361" s="6"/>
    </row>
    <row r="362" spans="1:32">
      <c r="A362" s="1">
        <v>39877</v>
      </c>
      <c r="B362" s="11">
        <v>8197.92</v>
      </c>
      <c r="C362" s="13">
        <f t="shared" si="72"/>
        <v>784.31421966843038</v>
      </c>
      <c r="D362" s="13">
        <f t="shared" si="81"/>
        <v>1405.6426791827807</v>
      </c>
      <c r="E362" s="13">
        <f t="shared" si="83"/>
        <v>2220.9200251965945</v>
      </c>
      <c r="F362" s="13">
        <f t="shared" si="70"/>
        <v>5227.4460155721617</v>
      </c>
      <c r="G362" s="13">
        <f t="shared" si="68"/>
        <v>18109.942448981052</v>
      </c>
      <c r="H362" s="13">
        <f t="shared" si="66"/>
        <v>32064.736153196049</v>
      </c>
      <c r="I362" s="13">
        <f t="shared" si="78"/>
        <v>68986.490415311957</v>
      </c>
      <c r="J362" s="13">
        <f t="shared" si="73"/>
        <v>185076.03158098101</v>
      </c>
      <c r="M362" s="14">
        <f t="shared" si="74"/>
        <v>-0.8098784776858089</v>
      </c>
      <c r="N362" s="14">
        <f t="shared" si="82"/>
        <v>-0.55078110067520514</v>
      </c>
      <c r="O362" s="14">
        <f t="shared" si="84"/>
        <v>-0.33657838009964686</v>
      </c>
      <c r="P362" s="14">
        <f t="shared" si="71"/>
        <v>-5.5363562499847072E-2</v>
      </c>
      <c r="Q362" s="14">
        <f t="shared" si="69"/>
        <v>7.7028521492992455E-2</v>
      </c>
      <c r="R362" s="14">
        <f t="shared" si="67"/>
        <v>7.0653972447077426E-2</v>
      </c>
      <c r="S362" s="14">
        <f t="shared" si="79"/>
        <v>9.1943882697636425E-2</v>
      </c>
      <c r="T362" s="14">
        <f t="shared" si="75"/>
        <v>0.11859451106207555</v>
      </c>
      <c r="X362" s="6" t="str">
        <f t="shared" si="76"/>
        <v>below -15%</v>
      </c>
      <c r="Y362" s="6" t="str">
        <f t="shared" si="76"/>
        <v>below -15%</v>
      </c>
      <c r="Z362" s="6" t="str">
        <f t="shared" si="76"/>
        <v>below -15%</v>
      </c>
      <c r="AA362" s="6" t="str">
        <f t="shared" si="77"/>
        <v>-10% to -5%</v>
      </c>
      <c r="AB362" s="6" t="str">
        <f t="shared" si="77"/>
        <v>5% to 10%</v>
      </c>
      <c r="AC362" s="6" t="str">
        <f t="shared" si="77"/>
        <v>5% to 10%</v>
      </c>
      <c r="AD362" s="6" t="str">
        <f t="shared" si="77"/>
        <v>5% to 10%</v>
      </c>
      <c r="AE362" s="6" t="str">
        <f t="shared" si="80"/>
        <v>10% to 15%</v>
      </c>
      <c r="AF362" s="6"/>
    </row>
    <row r="363" spans="1:32">
      <c r="A363" s="1">
        <v>39909</v>
      </c>
      <c r="B363" s="11">
        <v>10534.87</v>
      </c>
      <c r="C363" s="13">
        <f t="shared" si="72"/>
        <v>1072.717044207197</v>
      </c>
      <c r="D363" s="13">
        <f t="shared" si="81"/>
        <v>1849.9948269670533</v>
      </c>
      <c r="E363" s="13">
        <f t="shared" si="83"/>
        <v>2884.4034715630492</v>
      </c>
      <c r="F363" s="13">
        <f t="shared" si="70"/>
        <v>6666.9670785584021</v>
      </c>
      <c r="G363" s="13">
        <f t="shared" si="68"/>
        <v>23112.280836423881</v>
      </c>
      <c r="H363" s="13">
        <f t="shared" si="66"/>
        <v>41052.481407958483</v>
      </c>
      <c r="I363" s="13">
        <f t="shared" si="78"/>
        <v>87212.325370828563</v>
      </c>
      <c r="J363" s="13">
        <f t="shared" si="73"/>
        <v>233705.05568553176</v>
      </c>
      <c r="K363" s="13">
        <f t="shared" ref="K363:K394" si="85">((sipamt/$B3)+(sipamt/$B4)+(sipamt/$B5)+(sipamt/$B6)+(sipamt/$B7)+(sipamt/$B8)+(sipamt/$B9)+(sipamt/$B10)+(sipamt/$B11)+(sipamt/$B12)+(sipamt/$B13)+(sipamt/$B14)+(sipamt/$B15)+(sipamt/$B16)+(sipamt/$B17)+(sipamt/$B18)+(sipamt/$B19)+(sipamt/$B20)+(sipamt/$B21)+(sipamt/$B22)+(sipamt/$B23)+(sipamt/$B24)+(sipamt/$B25)+(sipamt/$B26)+(sipamt/$B27)+(sipamt/$B28)+(sipamt/$B29)+(sipamt/$B30)+(sipamt/$B31)+(sipamt/$B32)+(sipamt/$B33)+(sipamt/$B34)+(sipamt/$B35)+(sipamt/$B36)+(sipamt/$B37)+(sipamt/$B38)+(sipamt/$B39)+(sipamt/$B40)+(sipamt/$B41)+(sipamt/$B42)+(sipamt/$B43)+(sipamt/$B44)+(sipamt/$B45)+(sipamt/$B46)+(sipamt/$B47)+(sipamt/$B48)+(sipamt/$B49)+(sipamt/$B50)+(sipamt/$B51)+(sipamt/$B52)+(sipamt/$B53)+(sipamt/$B54)+(sipamt/$B55)+(sipamt/$B56)+(sipamt/$B57)+(sipamt/$B58)+(sipamt/$B59)+(sipamt/$B60)+(sipamt/$B61)+(sipamt/$B62)+(sipamt/$B63)+(sipamt/$B64)+(sipamt/$B65)+(sipamt/$B66)+(sipamt/$B67)+(sipamt/$B68)+(sipamt/$B69)+(sipamt/$B70)+(sipamt/$B71)+(sipamt/$B72)+(sipamt/$B73)+(sipamt/$B74)+(sipamt/$B75)+(sipamt/$B76)+(sipamt/$B77)+(sipamt/$B78)+(sipamt/$B79)+(sipamt/$B80)+(sipamt/$B81)+(sipamt/$B82)+(sipamt/$B83)+(sipamt/$B84)+(sipamt/$B85)+(sipamt/$B86)+(sipamt/$B87)+(sipamt/$B88)+(sipamt/$B89)+(sipamt/$B90)+(sipamt/$B91)+(sipamt/$B92)+(sipamt/$B93)+(sipamt/$B94)+(sipamt/$B95)+(sipamt/$B96)+(sipamt/$B97)+(sipamt/$B98)+(sipamt/$B99)+(sipamt/$B100)+(sipamt/$B101)+(sipamt/$B102)+(sipamt/$B103)+(sipamt/$B104)+(sipamt/$B105)+(sipamt/$B106)+(sipamt/$B107)+(sipamt/$B108)+(sipamt/$B109)+(sipamt/$B110)+(sipamt/$B111)+(sipamt/$B112)+(sipamt/$B113)+(sipamt/$B114)+(sipamt/$B115)+(sipamt/$B116)+(sipamt/$B117)+(sipamt/$B118)+(sipamt/$B119)+(sipamt/$B120)+(sipamt/$B121)+(sipamt/$B122)+(sipamt/$B123)+(sipamt/$B124)+(sipamt/$B125)+(sipamt/$B126)+(sipamt/$B127)+(sipamt/$B128)+(sipamt/$B129)+(sipamt/$B130)+(sipamt/$B131)+(sipamt/$B132)+(sipamt/$B133)+(sipamt/$B134)+(sipamt/$B135)+(sipamt/$B136)+(sipamt/$B137)+(sipamt/$B138)+(sipamt/$B139)+(sipamt/$B140)+(sipamt/$B141)+(sipamt/$B142)+(sipamt/$B143)+(sipamt/$B144)+(sipamt/$B145)+(sipamt/$B146)+(sipamt/$B147)+(sipamt/$B148)+(sipamt/$B149)+(sipamt/$B150)+(sipamt/$B151)+(sipamt/$B152)+(sipamt/$B153)+(sipamt/$B154)+(sipamt/$B155)+(sipamt/$B156)+(sipamt/$B157)+(sipamt/$B158)+(sipamt/$B159)+(sipamt/$B160)+(sipamt/$B161)+(sipamt/$B162)+(sipamt/$B163)+(sipamt/$B164)+(sipamt/$B165)+(sipamt/$B166)+(sipamt/$B167)+(sipamt/$B168)+(sipamt/$B169)+(sipamt/$B170)+(sipamt/$B171)+(sipamt/$B172)+(sipamt/$B173)+(sipamt/$B174)+(sipamt/$B175)+(sipamt/$B176)+(sipamt/$B177)+(sipamt/$B178)+(sipamt/$B179)+(sipamt/$B180)+(sipamt/$B181)+(sipamt/$B182)+(sipamt/$B183)+(sipamt/$B184)+(sipamt/$B185)+(sipamt/$B186)+(sipamt/$B187)+(sipamt/$B188)+(sipamt/$B189)+(sipamt/$B190)+(sipamt/$B191)+(sipamt/$B192)+(sipamt/$B193)+(sipamt/$B194)+(sipamt/$B195)+(sipamt/$B196)+(sipamt/$B197)+(sipamt/$B198)+(sipamt/$B199)+(sipamt/$B200)+(sipamt/$B201)+(sipamt/$B202)+(sipamt/$B203)+(sipamt/$B204)+(sipamt/$B205)+(sipamt/$B206)+(sipamt/$B207)+(sipamt/$B208)+(sipamt/$B209)+(sipamt/$B210)+(sipamt/$B211)+(sipamt/$B212)+(sipamt/$B213)+(sipamt/$B214)+(sipamt/$B215)+(sipamt/$B216)+(sipamt/$B217)+(sipamt/$B218)+(sipamt/$B219)+(sipamt/$B220)+(sipamt/$B221)+(sipamt/$B222)+(sipamt/$B223)+(sipamt/$B224)+(sipamt/$B225)+(sipamt/$B226)+(sipamt/$B227)+(sipamt/$B228)+(sipamt/$B229)+(sipamt/$B230)+(sipamt/$B231)+(sipamt/$B232)+(sipamt/$B233)+(sipamt/$B234)+(sipamt/$B235)+(sipamt/$B236)+(sipamt/$B237)+(sipamt/$B238)+(sipamt/$B239)+(sipamt/$B240)+(sipamt/$B241)+(sipamt/$B242)+(sipamt/$B243)+(sipamt/$B244)+(sipamt/$B245)+(sipamt/$B246)+(sipamt/$B247)+(sipamt/$B248)+(sipamt/$B249)+(sipamt/$B250)+(sipamt/$B251)+(sipamt/$B252)+(sipamt/$B253)+(sipamt/$B254)+(sipamt/$B255)+(sipamt/$B256)+(sipamt/$B257)+(sipamt/$B258)+(sipamt/$B259)+(sipamt/$B260)+(sipamt/$B261)+(sipamt/$B262)+(sipamt/$B263)+(sipamt/$B264)+(sipamt/$B265)+(sipamt/$B266)+(sipamt/$B267)+(sipamt/$B268)+(sipamt/$B269)+(sipamt/$B270)+(sipamt/$B271)+(sipamt/$B272)+(sipamt/$B273)+(sipamt/$B274)+(sipamt/$B275)+(sipamt/$B276)+(sipamt/$B277)+(sipamt/$B278)+(sipamt/$B279)+(sipamt/$B280)+(sipamt/$B281)+(sipamt/$B282)+(sipamt/$B283)+(sipamt/$B284)+(sipamt/$B285)+(sipamt/$B286)+(sipamt/$B287)+(sipamt/$B288)+(sipamt/$B289)+(sipamt/$B290)+(sipamt/$B291)+(sipamt/$B292)+(sipamt/$B293)+(sipamt/$B294)+(sipamt/$B295)+(sipamt/$B296)+(sipamt/$B297)+(sipamt/$B298)+(sipamt/$B299)+(sipamt/$B300)+(sipamt/$B301)+(sipamt/$B302)+(sipamt/$B303)+(sipamt/$B304)+(sipamt/$B305)+(sipamt/$B306)+(sipamt/$B307)+(sipamt/$B308)+(sipamt/$B309)+(sipamt/$B310)+(sipamt/$B311)+(sipamt/$B312)+(sipamt/$B313)+(sipamt/$B314)+(sipamt/$B315)+(sipamt/$B316)+(sipamt/$B317)+(sipamt/$B318)+(sipamt/$B319)+(sipamt/$B320)+(sipamt/$B321)+(sipamt/$B322)+(sipamt/$B323)+(sipamt/$B324)+(sipamt/$B325)+(sipamt/$B326)+(sipamt/$B327)+(sipamt/$B328)+(sipamt/$B329)+(sipamt/$B330)+(sipamt/$B331)+(sipamt/$B332)+(sipamt/$B333)+(sipamt/$B334)+(sipamt/$B335)+(sipamt/$B336)+(sipamt/$B337)+(sipamt/$B338)+(sipamt/$B339)+(sipamt/$B340)+(sipamt/$B341)+(sipamt/$B342)+(sipamt/$B343)+(sipamt/$B344)+(sipamt/$B345)+(sipamt/$B346)+(sipamt/$B347)+(sipamt/$B348)+(sipamt/$B349)+(sipamt/$B350)+(sipamt/$B351)+(sipamt/$B352)+(sipamt/$B353)+(sipamt/$B354)+(sipamt/$B355)+(sipamt/$B356)+(sipamt/$B357)+(sipamt/$B358)+(sipamt/$B359)+(sipamt/$B360)+(sipamt/$B361)+(sipamt/$B362))*$B363</f>
        <v>601532.4656638765</v>
      </c>
      <c r="M363" s="14">
        <f t="shared" si="74"/>
        <v>-0.20854970323147942</v>
      </c>
      <c r="N363" s="14">
        <f t="shared" si="82"/>
        <v>-0.25789427054221498</v>
      </c>
      <c r="O363" s="14">
        <f t="shared" si="84"/>
        <v>-0.14822553343599623</v>
      </c>
      <c r="P363" s="14">
        <f t="shared" si="71"/>
        <v>4.0858993865437107E-2</v>
      </c>
      <c r="Q363" s="14">
        <f t="shared" si="69"/>
        <v>0.11911803613095284</v>
      </c>
      <c r="R363" s="14">
        <f t="shared" si="67"/>
        <v>9.8068857959217839E-2</v>
      </c>
      <c r="S363" s="14">
        <f t="shared" si="79"/>
        <v>0.10987516929384322</v>
      </c>
      <c r="T363" s="14">
        <f t="shared" si="75"/>
        <v>0.13156796795710998</v>
      </c>
      <c r="U363" s="14">
        <f t="shared" ref="U363:U394" si="86">RATE(U$2*12,-sipamt,,K363,1)*12</f>
        <v>0.14342815947860443</v>
      </c>
      <c r="V363" s="14"/>
      <c r="X363" s="6" t="str">
        <f t="shared" si="76"/>
        <v>below -15%</v>
      </c>
      <c r="Y363" s="6" t="str">
        <f t="shared" si="76"/>
        <v>below -15%</v>
      </c>
      <c r="Z363" s="6" t="str">
        <f t="shared" si="76"/>
        <v>-15% to -10%</v>
      </c>
      <c r="AA363" s="6" t="str">
        <f t="shared" si="77"/>
        <v>0% to 5%</v>
      </c>
      <c r="AB363" s="6" t="str">
        <f t="shared" si="77"/>
        <v>10% to 15%</v>
      </c>
      <c r="AC363" s="6" t="str">
        <f t="shared" si="77"/>
        <v>5% to 10%</v>
      </c>
      <c r="AD363" s="6" t="str">
        <f t="shared" si="77"/>
        <v>10% to 15%</v>
      </c>
      <c r="AE363" s="6" t="str">
        <f t="shared" si="80"/>
        <v>10% to 15%</v>
      </c>
      <c r="AF363" s="6" t="str">
        <f t="shared" si="80"/>
        <v>10% to 15%</v>
      </c>
    </row>
    <row r="364" spans="1:32">
      <c r="A364" s="1">
        <v>39938</v>
      </c>
      <c r="B364" s="11">
        <v>12131.08</v>
      </c>
      <c r="C364" s="13">
        <f t="shared" si="72"/>
        <v>1273.415279172036</v>
      </c>
      <c r="D364" s="13">
        <f t="shared" si="81"/>
        <v>2151.0911969609974</v>
      </c>
      <c r="E364" s="13">
        <f t="shared" si="83"/>
        <v>3333.3203148712296</v>
      </c>
      <c r="F364" s="13">
        <f t="shared" si="70"/>
        <v>7584.4819869223584</v>
      </c>
      <c r="G364" s="13">
        <f t="shared" si="68"/>
        <v>26384.639122149634</v>
      </c>
      <c r="H364" s="13">
        <f t="shared" si="66"/>
        <v>47069.553044019725</v>
      </c>
      <c r="I364" s="13">
        <f t="shared" si="78"/>
        <v>98849.170049932989</v>
      </c>
      <c r="J364" s="13">
        <f t="shared" si="73"/>
        <v>264249.92292522592</v>
      </c>
      <c r="K364" s="13">
        <f t="shared" si="85"/>
        <v>682968.75721054093</v>
      </c>
      <c r="M364" s="14">
        <f t="shared" si="74"/>
        <v>0.10921746958511951</v>
      </c>
      <c r="N364" s="14">
        <f t="shared" si="82"/>
        <v>-0.10646456003744002</v>
      </c>
      <c r="O364" s="14">
        <f t="shared" si="84"/>
        <v>-5.0437726780113726E-2</v>
      </c>
      <c r="P364" s="14">
        <f t="shared" si="71"/>
        <v>8.9294401604332496E-2</v>
      </c>
      <c r="Q364" s="14">
        <f t="shared" si="69"/>
        <v>0.14109436654765131</v>
      </c>
      <c r="R364" s="14">
        <f t="shared" si="67"/>
        <v>0.11269760771182349</v>
      </c>
      <c r="S364" s="14">
        <f t="shared" si="79"/>
        <v>0.11920827658273309</v>
      </c>
      <c r="T364" s="14">
        <f t="shared" si="75"/>
        <v>0.13828488572661296</v>
      </c>
      <c r="U364" s="14">
        <f t="shared" si="86"/>
        <v>0.14888603920362775</v>
      </c>
      <c r="V364" s="14"/>
      <c r="X364" s="6" t="str">
        <f t="shared" si="76"/>
        <v>10% to 15%</v>
      </c>
      <c r="Y364" s="6" t="str">
        <f t="shared" si="76"/>
        <v>-15% to -10%</v>
      </c>
      <c r="Z364" s="6" t="str">
        <f t="shared" si="76"/>
        <v>-10% to -5%</v>
      </c>
      <c r="AA364" s="6" t="str">
        <f t="shared" si="77"/>
        <v>5% to 10%</v>
      </c>
      <c r="AB364" s="6" t="str">
        <f t="shared" si="77"/>
        <v>10% to 15%</v>
      </c>
      <c r="AC364" s="6" t="str">
        <f t="shared" si="77"/>
        <v>10% to 15%</v>
      </c>
      <c r="AD364" s="6" t="str">
        <f t="shared" si="77"/>
        <v>10% to 15%</v>
      </c>
      <c r="AE364" s="6" t="str">
        <f t="shared" si="80"/>
        <v>10% to 15%</v>
      </c>
      <c r="AF364" s="6" t="str">
        <f t="shared" si="80"/>
        <v>10% to 15%</v>
      </c>
    </row>
    <row r="365" spans="1:32">
      <c r="A365" s="1">
        <v>39969</v>
      </c>
      <c r="B365" s="11">
        <v>15103.55</v>
      </c>
      <c r="C365" s="13">
        <f t="shared" si="72"/>
        <v>1623.5913565660865</v>
      </c>
      <c r="D365" s="13">
        <f t="shared" si="81"/>
        <v>2693.8534078156604</v>
      </c>
      <c r="E365" s="13">
        <f t="shared" si="83"/>
        <v>4152.3844043056597</v>
      </c>
      <c r="F365" s="13">
        <f t="shared" si="70"/>
        <v>9301.7871004874705</v>
      </c>
      <c r="G365" s="13">
        <f t="shared" si="68"/>
        <v>32549.54513034433</v>
      </c>
      <c r="H365" s="13">
        <f t="shared" si="66"/>
        <v>58310.670570613343</v>
      </c>
      <c r="I365" s="13">
        <f t="shared" si="78"/>
        <v>121169.84818376317</v>
      </c>
      <c r="J365" s="13">
        <f t="shared" si="73"/>
        <v>322668.89006196073</v>
      </c>
      <c r="K365" s="13">
        <f t="shared" si="85"/>
        <v>838351.00417145272</v>
      </c>
      <c r="M365" s="14">
        <f t="shared" si="74"/>
        <v>0.54837703437495355</v>
      </c>
      <c r="N365" s="14">
        <f t="shared" si="82"/>
        <v>0.10948373024117264</v>
      </c>
      <c r="O365" s="14">
        <f t="shared" si="84"/>
        <v>9.0942884821050521E-2</v>
      </c>
      <c r="P365" s="14">
        <f t="shared" si="71"/>
        <v>0.16292750053640459</v>
      </c>
      <c r="Q365" s="14">
        <f t="shared" si="69"/>
        <v>0.17487319979827978</v>
      </c>
      <c r="R365" s="14">
        <f t="shared" si="67"/>
        <v>0.13493758028177993</v>
      </c>
      <c r="S365" s="14">
        <f t="shared" si="79"/>
        <v>0.13406004017866321</v>
      </c>
      <c r="T365" s="14">
        <f t="shared" si="75"/>
        <v>0.14905748339910982</v>
      </c>
      <c r="U365" s="14">
        <f t="shared" si="86"/>
        <v>0.15761324314208233</v>
      </c>
      <c r="V365" s="14"/>
      <c r="X365" s="6" t="str">
        <f t="shared" si="76"/>
        <v>above 15%</v>
      </c>
      <c r="Y365" s="6" t="str">
        <f t="shared" si="76"/>
        <v>10% to 15%</v>
      </c>
      <c r="Z365" s="6" t="str">
        <f t="shared" si="76"/>
        <v>5% to 10%</v>
      </c>
      <c r="AA365" s="6" t="str">
        <f t="shared" si="77"/>
        <v>above 15%</v>
      </c>
      <c r="AB365" s="6" t="str">
        <f t="shared" si="77"/>
        <v>above 15%</v>
      </c>
      <c r="AC365" s="6" t="str">
        <f t="shared" si="77"/>
        <v>10% to 15%</v>
      </c>
      <c r="AD365" s="6" t="str">
        <f t="shared" si="77"/>
        <v>10% to 15%</v>
      </c>
      <c r="AE365" s="6" t="str">
        <f t="shared" si="80"/>
        <v>10% to 15%</v>
      </c>
      <c r="AF365" s="6" t="str">
        <f t="shared" si="80"/>
        <v>above 15%</v>
      </c>
    </row>
    <row r="366" spans="1:32">
      <c r="A366" s="1">
        <v>40000</v>
      </c>
      <c r="B366" s="11">
        <v>14043.4</v>
      </c>
      <c r="C366" s="13">
        <f t="shared" si="72"/>
        <v>1513.5559028731827</v>
      </c>
      <c r="D366" s="13">
        <f t="shared" si="81"/>
        <v>2501.1291974578021</v>
      </c>
      <c r="E366" s="13">
        <f t="shared" si="83"/>
        <v>3816.4019043228564</v>
      </c>
      <c r="F366" s="13">
        <f t="shared" si="70"/>
        <v>8457.4699998929391</v>
      </c>
      <c r="G366" s="13">
        <f t="shared" si="68"/>
        <v>30009.792706471362</v>
      </c>
      <c r="H366" s="13">
        <f t="shared" si="66"/>
        <v>53967.459761988626</v>
      </c>
      <c r="I366" s="13">
        <f t="shared" si="78"/>
        <v>110821.01528904954</v>
      </c>
      <c r="J366" s="13">
        <f t="shared" si="73"/>
        <v>294281.81128535874</v>
      </c>
      <c r="K366" s="13">
        <f t="shared" si="85"/>
        <v>768440.40816216916</v>
      </c>
      <c r="M366" s="14">
        <f t="shared" si="74"/>
        <v>0.4226776176020135</v>
      </c>
      <c r="N366" s="14">
        <f t="shared" si="82"/>
        <v>3.9439679883349871E-2</v>
      </c>
      <c r="O366" s="14">
        <f t="shared" si="84"/>
        <v>3.7580920019774727E-2</v>
      </c>
      <c r="P366" s="14">
        <f t="shared" si="71"/>
        <v>0.12902835934022366</v>
      </c>
      <c r="Q366" s="14">
        <f t="shared" si="69"/>
        <v>0.1619493188864507</v>
      </c>
      <c r="R366" s="14">
        <f t="shared" si="67"/>
        <v>0.12698647831834634</v>
      </c>
      <c r="S366" s="14">
        <f t="shared" si="79"/>
        <v>0.12759358143226057</v>
      </c>
      <c r="T366" s="14">
        <f t="shared" si="75"/>
        <v>0.14411249631809914</v>
      </c>
      <c r="U366" s="14">
        <f t="shared" si="86"/>
        <v>0.15391831154120378</v>
      </c>
      <c r="V366" s="14"/>
      <c r="X366" s="6" t="str">
        <f t="shared" si="76"/>
        <v>above 15%</v>
      </c>
      <c r="Y366" s="6" t="str">
        <f t="shared" si="76"/>
        <v>0% to 5%</v>
      </c>
      <c r="Z366" s="6" t="str">
        <f t="shared" si="76"/>
        <v>0% to 5%</v>
      </c>
      <c r="AA366" s="6" t="str">
        <f t="shared" si="77"/>
        <v>10% to 15%</v>
      </c>
      <c r="AB366" s="6" t="str">
        <f t="shared" si="77"/>
        <v>above 15%</v>
      </c>
      <c r="AC366" s="6" t="str">
        <f t="shared" si="77"/>
        <v>10% to 15%</v>
      </c>
      <c r="AD366" s="6" t="str">
        <f t="shared" si="77"/>
        <v>10% to 15%</v>
      </c>
      <c r="AE366" s="6" t="str">
        <f t="shared" si="80"/>
        <v>10% to 15%</v>
      </c>
      <c r="AF366" s="6" t="str">
        <f t="shared" si="80"/>
        <v>above 15%</v>
      </c>
    </row>
    <row r="367" spans="1:32">
      <c r="A367" s="1">
        <v>40030</v>
      </c>
      <c r="B367" s="11">
        <v>15903.83</v>
      </c>
      <c r="C367" s="13">
        <f t="shared" si="72"/>
        <v>1709.7354499683863</v>
      </c>
      <c r="D367" s="13">
        <f t="shared" si="81"/>
        <v>2838.7086352666574</v>
      </c>
      <c r="E367" s="13">
        <f t="shared" si="83"/>
        <v>4289.5915057720977</v>
      </c>
      <c r="F367" s="13">
        <f t="shared" si="70"/>
        <v>9362.8036955941734</v>
      </c>
      <c r="G367" s="13">
        <f t="shared" si="68"/>
        <v>33729.346225494446</v>
      </c>
      <c r="H367" s="13">
        <f t="shared" si="66"/>
        <v>60842.460751696381</v>
      </c>
      <c r="I367" s="13">
        <f t="shared" si="78"/>
        <v>123622.58218464634</v>
      </c>
      <c r="J367" s="13">
        <f t="shared" ref="J367:J398" si="87">((sipamt/$B67)+(sipamt/$B68)+(sipamt/$B69)+(sipamt/$B70)+(sipamt/$B71)+(sipamt/$B72)+(sipamt/$B73)+(sipamt/$B74)+(sipamt/$B75)+(sipamt/$B76)+(sipamt/$B77)+(sipamt/$B78)+(sipamt/$B79)+(sipamt/$B80)+(sipamt/$B81)+(sipamt/$B82)+(sipamt/$B83)+(sipamt/$B84)+(sipamt/$B85)+(sipamt/$B86)+(sipamt/$B87)+(sipamt/$B88)+(sipamt/$B89)+(sipamt/$B90)+(sipamt/$B91)+(sipamt/$B92)+(sipamt/$B93)+(sipamt/$B94)+(sipamt/$B95)+(sipamt/$B96)+(sipamt/$B97)+(sipamt/$B98)+(sipamt/$B99)+(sipamt/$B100)+(sipamt/$B101)+(sipamt/$B102)+(sipamt/$B103)+(sipamt/$B104)+(sipamt/$B105)+(sipamt/$B106)+(sipamt/$B107)+(sipamt/$B108)+(sipamt/$B109)+(sipamt/$B110)+(sipamt/$B111)+(sipamt/$B112)+(sipamt/$B113)+(sipamt/$B114)+(sipamt/$B115)+(sipamt/$B116)+(sipamt/$B117)+(sipamt/$B118)+(sipamt/$B119)+(sipamt/$B120)+(sipamt/$B121)+(sipamt/$B122)+(sipamt/$B123)+(sipamt/$B124)+(sipamt/$B125)+(sipamt/$B126)+(sipamt/$B127)+(sipamt/$B128)+(sipamt/$B129)+(sipamt/$B130)+(sipamt/$B131)+(sipamt/$B132)+(sipamt/$B133)+(sipamt/$B134)+(sipamt/$B135)+(sipamt/$B136)+(sipamt/$B137)+(sipamt/$B138)+(sipamt/$B139)+(sipamt/$B140)+(sipamt/$B141)+(sipamt/$B142)+(sipamt/$B143)+(sipamt/$B144)+(sipamt/$B145)+(sipamt/$B146)+(sipamt/$B147)+(sipamt/$B148)+(sipamt/$B149)+(sipamt/$B150)+(sipamt/$B151)+(sipamt/$B152)+(sipamt/$B153)+(sipamt/$B154)+(sipamt/$B155)+(sipamt/$B156)+(sipamt/$B157)+(sipamt/$B158)+(sipamt/$B159)+(sipamt/$B160)+(sipamt/$B161)+(sipamt/$B162)+(sipamt/$B163)+(sipamt/$B164)+(sipamt/$B165)+(sipamt/$B166)+(sipamt/$B167)+(sipamt/$B168)+(sipamt/$B169)+(sipamt/$B170)+(sipamt/$B171)+(sipamt/$B172)+(sipamt/$B173)+(sipamt/$B174)+(sipamt/$B175)+(sipamt/$B176)+(sipamt/$B177)+(sipamt/$B178)+(sipamt/$B179)+(sipamt/$B180)+(sipamt/$B181)+(sipamt/$B182)+(sipamt/$B183)+(sipamt/$B184)+(sipamt/$B185)+(sipamt/$B186)+(sipamt/$B187)+(sipamt/$B188)+(sipamt/$B189)+(sipamt/$B190)+(sipamt/$B191)+(sipamt/$B192)+(sipamt/$B193)+(sipamt/$B194)+(sipamt/$B195)+(sipamt/$B196)+(sipamt/$B197)+(sipamt/$B198)+(sipamt/$B199)+(sipamt/$B200)+(sipamt/$B201)+(sipamt/$B202)+(sipamt/$B203)+(sipamt/$B204)+(sipamt/$B205)+(sipamt/$B206)+(sipamt/$B207)+(sipamt/$B208)+(sipamt/$B209)+(sipamt/$B210)+(sipamt/$B211)+(sipamt/$B212)+(sipamt/$B213)+(sipamt/$B214)+(sipamt/$B215)+(sipamt/$B216)+(sipamt/$B217)+(sipamt/$B218)+(sipamt/$B219)+(sipamt/$B220)+(sipamt/$B221)+(sipamt/$B222)+(sipamt/$B223)+(sipamt/$B224)+(sipamt/$B225)+(sipamt/$B226)+(sipamt/$B227)+(sipamt/$B228)+(sipamt/$B229)+(sipamt/$B230)+(sipamt/$B231)+(sipamt/$B232)+(sipamt/$B233)+(sipamt/$B234)+(sipamt/$B235)+(sipamt/$B236)+(sipamt/$B237)+(sipamt/$B238)+(sipamt/$B239)+(sipamt/$B240)+(sipamt/$B241)+(sipamt/$B242)+(sipamt/$B243)+(sipamt/$B244)+(sipamt/$B245)+(sipamt/$B246)+(sipamt/$B247)+(sipamt/$B248)+(sipamt/$B249)+(sipamt/$B250)+(sipamt/$B251)+(sipamt/$B252)+(sipamt/$B253)+(sipamt/$B254)+(sipamt/$B255)+(sipamt/$B256)+(sipamt/$B257)+(sipamt/$B258)+(sipamt/$B259)+(sipamt/$B260)+(sipamt/$B261)+(sipamt/$B262)+(sipamt/$B263)+(sipamt/$B264)+(sipamt/$B265)+(sipamt/$B266)+(sipamt/$B267)+(sipamt/$B268)+(sipamt/$B269)+(sipamt/$B270)+(sipamt/$B271)+(sipamt/$B272)+(sipamt/$B273)+(sipamt/$B274)+(sipamt/$B275)+(sipamt/$B276)+(sipamt/$B277)+(sipamt/$B278)+(sipamt/$B279)+(sipamt/$B280)+(sipamt/$B281)+(sipamt/$B282)+(sipamt/$B283)+(sipamt/$B284)+(sipamt/$B285)+(sipamt/$B286)+(sipamt/$B287)+(sipamt/$B288)+(sipamt/$B289)+(sipamt/$B290)+(sipamt/$B291)+(sipamt/$B292)+(sipamt/$B293)+(sipamt/$B294)+(sipamt/$B295)+(sipamt/$B296)+(sipamt/$B297)+(sipamt/$B298)+(sipamt/$B299)+(sipamt/$B300)+(sipamt/$B301)+(sipamt/$B302)+(sipamt/$B303)+(sipamt/$B304)+(sipamt/$B305)+(sipamt/$B306)+(sipamt/$B307)+(sipamt/$B308)+(sipamt/$B309)+(sipamt/$B310)+(sipamt/$B311)+(sipamt/$B312)+(sipamt/$B313)+(sipamt/$B314)+(sipamt/$B315)+(sipamt/$B316)+(sipamt/$B317)+(sipamt/$B318)+(sipamt/$B319)+(sipamt/$B320)+(sipamt/$B321)+(sipamt/$B322)+(sipamt/$B323)+(sipamt/$B324)+(sipamt/$B325)+(sipamt/$B326)+(sipamt/$B327)+(sipamt/$B328)+(sipamt/$B329)+(sipamt/$B330)+(sipamt/$B331)+(sipamt/$B332)+(sipamt/$B333)+(sipamt/$B334)+(sipamt/$B335)+(sipamt/$B336)+(sipamt/$B337)+(sipamt/$B338)+(sipamt/$B339)+(sipamt/$B340)+(sipamt/$B341)+(sipamt/$B342)+(sipamt/$B343)+(sipamt/$B344)+(sipamt/$B345)+(sipamt/$B346)+(sipamt/$B347)+(sipamt/$B348)+(sipamt/$B349)+(sipamt/$B350)+(sipamt/$B351)+(sipamt/$B352)+(sipamt/$B353)+(sipamt/$B354)+(sipamt/$B355)+(sipamt/$B356)+(sipamt/$B357)+(sipamt/$B358)+(sipamt/$B359)+(sipamt/$B360)+(sipamt/$B361)+(sipamt/$B362)+(sipamt/$B363)+(sipamt/$B364)+(sipamt/$B365)+(sipamt/$B366))*$B367</f>
        <v>327135.80518215295</v>
      </c>
      <c r="K367" s="13">
        <f t="shared" si="85"/>
        <v>857558.72870606754</v>
      </c>
      <c r="M367" s="14">
        <f t="shared" si="74"/>
        <v>0.64043443981554937</v>
      </c>
      <c r="N367" s="14">
        <f t="shared" si="82"/>
        <v>0.15825492131421617</v>
      </c>
      <c r="O367" s="14">
        <f t="shared" si="84"/>
        <v>0.11121683166067009</v>
      </c>
      <c r="P367" s="14">
        <f t="shared" si="71"/>
        <v>0.16523085315765906</v>
      </c>
      <c r="Q367" s="14">
        <f t="shared" si="69"/>
        <v>0.18048343841735642</v>
      </c>
      <c r="R367" s="14">
        <f t="shared" si="67"/>
        <v>0.13926430849138191</v>
      </c>
      <c r="S367" s="14">
        <f t="shared" si="79"/>
        <v>0.13550220643776043</v>
      </c>
      <c r="T367" s="14">
        <f t="shared" ref="T367:T398" si="88">RATE(T$2*12,-sipamt,,J367,1)*12</f>
        <v>0.14979268970896525</v>
      </c>
      <c r="U367" s="14">
        <f t="shared" si="86"/>
        <v>0.15857167368122355</v>
      </c>
      <c r="V367" s="14"/>
      <c r="X367" s="6" t="str">
        <f t="shared" si="76"/>
        <v>above 15%</v>
      </c>
      <c r="Y367" s="6" t="str">
        <f t="shared" si="76"/>
        <v>above 15%</v>
      </c>
      <c r="Z367" s="6" t="str">
        <f t="shared" si="76"/>
        <v>10% to 15%</v>
      </c>
      <c r="AA367" s="6" t="str">
        <f t="shared" si="77"/>
        <v>above 15%</v>
      </c>
      <c r="AB367" s="6" t="str">
        <f t="shared" si="77"/>
        <v>above 15%</v>
      </c>
      <c r="AC367" s="6" t="str">
        <f t="shared" si="77"/>
        <v>10% to 15%</v>
      </c>
      <c r="AD367" s="6" t="str">
        <f t="shared" si="77"/>
        <v>10% to 15%</v>
      </c>
      <c r="AE367" s="6" t="str">
        <f t="shared" si="80"/>
        <v>10% to 15%</v>
      </c>
      <c r="AF367" s="6" t="str">
        <f t="shared" si="80"/>
        <v>above 15%</v>
      </c>
    </row>
    <row r="368" spans="1:32">
      <c r="A368" s="1">
        <v>40063</v>
      </c>
      <c r="B368" s="11">
        <v>16016.32</v>
      </c>
      <c r="C368" s="13">
        <f t="shared" si="72"/>
        <v>1715.4826546545964</v>
      </c>
      <c r="D368" s="13">
        <f t="shared" si="81"/>
        <v>2852.0243040299092</v>
      </c>
      <c r="E368" s="13">
        <f t="shared" si="83"/>
        <v>4272.5137994860561</v>
      </c>
      <c r="F368" s="13">
        <f t="shared" si="70"/>
        <v>9224.8241172210746</v>
      </c>
      <c r="G368" s="13">
        <f t="shared" si="68"/>
        <v>33720.535073169958</v>
      </c>
      <c r="H368" s="13">
        <f t="shared" si="66"/>
        <v>61001.178634761854</v>
      </c>
      <c r="I368" s="13">
        <f t="shared" si="78"/>
        <v>122359.20981910192</v>
      </c>
      <c r="J368" s="13">
        <f t="shared" si="87"/>
        <v>323196.21987125924</v>
      </c>
      <c r="K368" s="13">
        <f t="shared" si="85"/>
        <v>850052.26632112369</v>
      </c>
      <c r="M368" s="14">
        <f t="shared" si="74"/>
        <v>0.64639496432673527</v>
      </c>
      <c r="N368" s="14">
        <f t="shared" si="82"/>
        <v>0.16258739429982258</v>
      </c>
      <c r="O368" s="14">
        <f t="shared" si="84"/>
        <v>0.10873728413136176</v>
      </c>
      <c r="P368" s="14">
        <f t="shared" si="71"/>
        <v>0.15999585794800511</v>
      </c>
      <c r="Q368" s="14">
        <f t="shared" si="69"/>
        <v>0.18044238701357307</v>
      </c>
      <c r="R368" s="14">
        <f t="shared" si="67"/>
        <v>0.1395286443031499</v>
      </c>
      <c r="S368" s="14">
        <f t="shared" si="79"/>
        <v>0.13476339361551654</v>
      </c>
      <c r="T368" s="14">
        <f t="shared" si="88"/>
        <v>0.14914484525298355</v>
      </c>
      <c r="U368" s="14">
        <f t="shared" si="86"/>
        <v>0.15819983117702305</v>
      </c>
      <c r="V368" s="14"/>
      <c r="X368" s="6" t="str">
        <f t="shared" si="76"/>
        <v>above 15%</v>
      </c>
      <c r="Y368" s="6" t="str">
        <f t="shared" si="76"/>
        <v>above 15%</v>
      </c>
      <c r="Z368" s="6" t="str">
        <f t="shared" si="76"/>
        <v>10% to 15%</v>
      </c>
      <c r="AA368" s="6" t="str">
        <f t="shared" si="77"/>
        <v>above 15%</v>
      </c>
      <c r="AB368" s="6" t="str">
        <f t="shared" si="77"/>
        <v>above 15%</v>
      </c>
      <c r="AC368" s="6" t="str">
        <f t="shared" si="77"/>
        <v>10% to 15%</v>
      </c>
      <c r="AD368" s="6" t="str">
        <f t="shared" si="77"/>
        <v>10% to 15%</v>
      </c>
      <c r="AE368" s="6" t="str">
        <f t="shared" si="80"/>
        <v>10% to 15%</v>
      </c>
      <c r="AF368" s="6" t="str">
        <f t="shared" si="80"/>
        <v>above 15%</v>
      </c>
    </row>
    <row r="369" spans="1:32">
      <c r="A369" s="1">
        <v>40091</v>
      </c>
      <c r="B369" s="11">
        <v>16866.41</v>
      </c>
      <c r="C369" s="13">
        <f t="shared" si="72"/>
        <v>1795.3921654268966</v>
      </c>
      <c r="D369" s="13">
        <f t="shared" si="81"/>
        <v>2999.5124709289344</v>
      </c>
      <c r="E369" s="13">
        <f t="shared" si="83"/>
        <v>4462.9117004037935</v>
      </c>
      <c r="F369" s="13">
        <f t="shared" si="70"/>
        <v>9498.2572061039027</v>
      </c>
      <c r="G369" s="13">
        <f t="shared" si="68"/>
        <v>35266.594213284065</v>
      </c>
      <c r="H369" s="13">
        <f t="shared" si="66"/>
        <v>63970.298679583175</v>
      </c>
      <c r="I369" s="13">
        <f t="shared" si="78"/>
        <v>126650.40800109423</v>
      </c>
      <c r="J369" s="13">
        <f t="shared" si="87"/>
        <v>333771.11592975719</v>
      </c>
      <c r="K369" s="13">
        <f t="shared" si="85"/>
        <v>880892.81746302068</v>
      </c>
      <c r="M369" s="14">
        <f t="shared" si="74"/>
        <v>0.72708757465685969</v>
      </c>
      <c r="N369" s="14">
        <f t="shared" si="82"/>
        <v>0.20901293140777166</v>
      </c>
      <c r="O369" s="14">
        <f t="shared" si="84"/>
        <v>0.13571468102240108</v>
      </c>
      <c r="P369" s="14">
        <f t="shared" si="71"/>
        <v>0.17027969324899647</v>
      </c>
      <c r="Q369" s="14">
        <f t="shared" si="69"/>
        <v>0.1874616162535413</v>
      </c>
      <c r="R369" s="14">
        <f t="shared" si="67"/>
        <v>0.14433331104366459</v>
      </c>
      <c r="S369" s="14">
        <f t="shared" si="79"/>
        <v>0.13723912493956358</v>
      </c>
      <c r="T369" s="14">
        <f t="shared" si="88"/>
        <v>0.1508650666538143</v>
      </c>
      <c r="U369" s="14">
        <f t="shared" si="86"/>
        <v>0.15970605391313358</v>
      </c>
      <c r="V369" s="14"/>
      <c r="X369" s="6" t="str">
        <f t="shared" si="76"/>
        <v>above 15%</v>
      </c>
      <c r="Y369" s="6" t="str">
        <f t="shared" si="76"/>
        <v>above 15%</v>
      </c>
      <c r="Z369" s="6" t="str">
        <f t="shared" si="76"/>
        <v>10% to 15%</v>
      </c>
      <c r="AA369" s="6" t="str">
        <f t="shared" si="77"/>
        <v>above 15%</v>
      </c>
      <c r="AB369" s="6" t="str">
        <f t="shared" si="77"/>
        <v>above 15%</v>
      </c>
      <c r="AC369" s="6" t="str">
        <f t="shared" si="77"/>
        <v>10% to 15%</v>
      </c>
      <c r="AD369" s="6" t="str">
        <f t="shared" si="77"/>
        <v>10% to 15%</v>
      </c>
      <c r="AE369" s="6" t="str">
        <f t="shared" si="80"/>
        <v>above 15%</v>
      </c>
      <c r="AF369" s="6" t="str">
        <f t="shared" si="80"/>
        <v>above 15%</v>
      </c>
    </row>
    <row r="370" spans="1:32">
      <c r="A370" s="1">
        <v>40122</v>
      </c>
      <c r="B370" s="11">
        <v>16063.9</v>
      </c>
      <c r="C370" s="13">
        <f t="shared" si="72"/>
        <v>1669.0935721341132</v>
      </c>
      <c r="D370" s="13">
        <f t="shared" si="81"/>
        <v>2861.6546285548375</v>
      </c>
      <c r="E370" s="13">
        <f t="shared" si="83"/>
        <v>4216.1483680697056</v>
      </c>
      <c r="F370" s="13">
        <f t="shared" si="70"/>
        <v>8862.6170295592983</v>
      </c>
      <c r="G370" s="13">
        <f t="shared" si="68"/>
        <v>33342.700963834184</v>
      </c>
      <c r="H370" s="13">
        <f t="shared" si="66"/>
        <v>60652.529457309225</v>
      </c>
      <c r="I370" s="13">
        <f t="shared" si="78"/>
        <v>118496.26128640265</v>
      </c>
      <c r="J370" s="13">
        <f t="shared" si="87"/>
        <v>312138.45905944164</v>
      </c>
      <c r="K370" s="13">
        <f t="shared" si="85"/>
        <v>825626.63370976655</v>
      </c>
      <c r="M370" s="14">
        <f t="shared" si="74"/>
        <v>0.5976500149808186</v>
      </c>
      <c r="N370" s="14">
        <f t="shared" si="82"/>
        <v>0.16570568296997304</v>
      </c>
      <c r="O370" s="14">
        <f t="shared" si="84"/>
        <v>0.10046597841351684</v>
      </c>
      <c r="P370" s="14">
        <f t="shared" si="71"/>
        <v>0.14578735693809597</v>
      </c>
      <c r="Q370" s="14">
        <f t="shared" si="69"/>
        <v>0.17867025805205791</v>
      </c>
      <c r="R370" s="14">
        <f t="shared" si="67"/>
        <v>0.13894694818834097</v>
      </c>
      <c r="S370" s="14">
        <f t="shared" si="79"/>
        <v>0.13245040449160891</v>
      </c>
      <c r="T370" s="14">
        <f t="shared" si="88"/>
        <v>0.14727995846862585</v>
      </c>
      <c r="U370" s="14">
        <f t="shared" si="86"/>
        <v>0.15696549899832851</v>
      </c>
      <c r="V370" s="14"/>
      <c r="X370" s="6" t="str">
        <f t="shared" si="76"/>
        <v>above 15%</v>
      </c>
      <c r="Y370" s="6" t="str">
        <f t="shared" si="76"/>
        <v>above 15%</v>
      </c>
      <c r="Z370" s="6" t="str">
        <f t="shared" si="76"/>
        <v>10% to 15%</v>
      </c>
      <c r="AA370" s="6" t="str">
        <f t="shared" si="77"/>
        <v>10% to 15%</v>
      </c>
      <c r="AB370" s="6" t="str">
        <f t="shared" si="77"/>
        <v>above 15%</v>
      </c>
      <c r="AC370" s="6" t="str">
        <f t="shared" si="77"/>
        <v>10% to 15%</v>
      </c>
      <c r="AD370" s="6" t="str">
        <f t="shared" si="77"/>
        <v>10% to 15%</v>
      </c>
      <c r="AE370" s="6" t="str">
        <f t="shared" si="80"/>
        <v>10% to 15%</v>
      </c>
      <c r="AF370" s="6" t="str">
        <f t="shared" si="80"/>
        <v>above 15%</v>
      </c>
    </row>
    <row r="371" spans="1:32">
      <c r="A371" s="1">
        <v>40154</v>
      </c>
      <c r="B371" s="11">
        <v>16983.14</v>
      </c>
      <c r="C371" s="13">
        <f t="shared" si="72"/>
        <v>1702.510692025741</v>
      </c>
      <c r="D371" s="13">
        <f t="shared" si="81"/>
        <v>3044.4427869959095</v>
      </c>
      <c r="E371" s="13">
        <f t="shared" si="83"/>
        <v>4434.3474159420612</v>
      </c>
      <c r="F371" s="13">
        <f t="shared" si="70"/>
        <v>9187.2215061623265</v>
      </c>
      <c r="G371" s="13">
        <f t="shared" si="68"/>
        <v>34987.101664869442</v>
      </c>
      <c r="H371" s="13">
        <f t="shared" si="66"/>
        <v>63834.870623209339</v>
      </c>
      <c r="I371" s="13">
        <f t="shared" ref="I371:I402" si="89">((sipamt/$B131)+(sipamt/$B132)+(sipamt/$B133)+(sipamt/$B134)+(sipamt/$B135)+(sipamt/$B136)+(sipamt/$B137)+(sipamt/$B138)+(sipamt/$B139)+(sipamt/$B140)+(sipamt/$B141)+(sipamt/$B142)+(sipamt/$B143)+(sipamt/$B144)+(sipamt/$B145)+(sipamt/$B146)+(sipamt/$B147)+(sipamt/$B148)+(sipamt/$B149)+(sipamt/$B150)+(sipamt/$B151)+(sipamt/$B152)+(sipamt/$B153)+(sipamt/$B154)+(sipamt/$B155)+(sipamt/$B156)+(sipamt/$B157)+(sipamt/$B158)+(sipamt/$B159)+(sipamt/$B160)+(sipamt/$B161)+(sipamt/$B162)+(sipamt/$B163)+(sipamt/$B164)+(sipamt/$B165)+(sipamt/$B166)+(sipamt/$B167)+(sipamt/$B168)+(sipamt/$B169)+(sipamt/$B170)+(sipamt/$B171)+(sipamt/$B172)+(sipamt/$B173)+(sipamt/$B174)+(sipamt/$B175)+(sipamt/$B176)+(sipamt/$B177)+(sipamt/$B178)+(sipamt/$B179)+(sipamt/$B180)+(sipamt/$B181)+(sipamt/$B182)+(sipamt/$B183)+(sipamt/$B184)+(sipamt/$B185)+(sipamt/$B186)+(sipamt/$B187)+(sipamt/$B188)+(sipamt/$B189)+(sipamt/$B190)+(sipamt/$B191)+(sipamt/$B192)+(sipamt/$B193)+(sipamt/$B194)+(sipamt/$B195)+(sipamt/$B196)+(sipamt/$B197)+(sipamt/$B198)+(sipamt/$B199)+(sipamt/$B200)+(sipamt/$B201)+(sipamt/$B202)+(sipamt/$B203)+(sipamt/$B204)+(sipamt/$B205)+(sipamt/$B206)+(sipamt/$B207)+(sipamt/$B208)+(sipamt/$B209)+(sipamt/$B210)+(sipamt/$B211)+(sipamt/$B212)+(sipamt/$B213)+(sipamt/$B214)+(sipamt/$B215)+(sipamt/$B216)+(sipamt/$B217)+(sipamt/$B218)+(sipamt/$B219)+(sipamt/$B220)+(sipamt/$B221)+(sipamt/$B222)+(sipamt/$B223)+(sipamt/$B224)+(sipamt/$B225)+(sipamt/$B226)+(sipamt/$B227)+(sipamt/$B228)+(sipamt/$B229)+(sipamt/$B230)+(sipamt/$B231)+(sipamt/$B232)+(sipamt/$B233)+(sipamt/$B234)+(sipamt/$B235)+(sipamt/$B236)+(sipamt/$B237)+(sipamt/$B238)+(sipamt/$B239)+(sipamt/$B240)+(sipamt/$B241)+(sipamt/$B242)+(sipamt/$B243)+(sipamt/$B244)+(sipamt/$B245)+(sipamt/$B246)+(sipamt/$B247)+(sipamt/$B248)+(sipamt/$B249)+(sipamt/$B250)+(sipamt/$B251)+(sipamt/$B252)+(sipamt/$B253)+(sipamt/$B254)+(sipamt/$B255)+(sipamt/$B256)+(sipamt/$B257)+(sipamt/$B258)+(sipamt/$B259)+(sipamt/$B260)+(sipamt/$B261)+(sipamt/$B262)+(sipamt/$B263)+(sipamt/$B264)+(sipamt/$B265)+(sipamt/$B266)+(sipamt/$B267)+(sipamt/$B268)+(sipamt/$B269)+(sipamt/$B270)+(sipamt/$B271)+(sipamt/$B272)+(sipamt/$B273)+(sipamt/$B274)+(sipamt/$B275)+(sipamt/$B276)+(sipamt/$B277)+(sipamt/$B278)+(sipamt/$B279)+(sipamt/$B280)+(sipamt/$B281)+(sipamt/$B282)+(sipamt/$B283)+(sipamt/$B284)+(sipamt/$B285)+(sipamt/$B286)+(sipamt/$B287)+(sipamt/$B288)+(sipamt/$B289)+(sipamt/$B290)+(sipamt/$B291)+(sipamt/$B292)+(sipamt/$B293)+(sipamt/$B294)+(sipamt/$B295)+(sipamt/$B296)+(sipamt/$B297)+(sipamt/$B298)+(sipamt/$B299)+(sipamt/$B300)+(sipamt/$B301)+(sipamt/$B302)+(sipamt/$B303)+(sipamt/$B304)+(sipamt/$B305)+(sipamt/$B306)+(sipamt/$B307)+(sipamt/$B308)+(sipamt/$B309)+(sipamt/$B310)+(sipamt/$B311)+(sipamt/$B312)+(sipamt/$B313)+(sipamt/$B314)+(sipamt/$B315)+(sipamt/$B316)+(sipamt/$B317)+(sipamt/$B318)+(sipamt/$B319)+(sipamt/$B320)+(sipamt/$B321)+(sipamt/$B322)+(sipamt/$B323)+(sipamt/$B324)+(sipamt/$B325)+(sipamt/$B326)+(sipamt/$B327)+(sipamt/$B328)+(sipamt/$B329)+(sipamt/$B330)+(sipamt/$B331)+(sipamt/$B332)+(sipamt/$B333)+(sipamt/$B334)+(sipamt/$B335)+(sipamt/$B336)+(sipamt/$B337)+(sipamt/$B338)+(sipamt/$B339)+(sipamt/$B340)+(sipamt/$B341)+(sipamt/$B342)+(sipamt/$B343)+(sipamt/$B344)+(sipamt/$B345)+(sipamt/$B346)+(sipamt/$B347)+(sipamt/$B348)+(sipamt/$B349)+(sipamt/$B350)+(sipamt/$B351)+(sipamt/$B352)+(sipamt/$B353)+(sipamt/$B354)+(sipamt/$B355)+(sipamt/$B356)+(sipamt/$B357)+(sipamt/$B358)+(sipamt/$B359)+(sipamt/$B360)+(sipamt/$B361)+(sipamt/$B362)+(sipamt/$B363)+(sipamt/$B364)+(sipamt/$B365)+(sipamt/$B366)+(sipamt/$B367)+(sipamt/$B368)+(sipamt/$B369)+(sipamt/$B370))*$B371</f>
        <v>123074.4391801037</v>
      </c>
      <c r="J371" s="13">
        <f t="shared" si="87"/>
        <v>323644.09044684359</v>
      </c>
      <c r="K371" s="13">
        <f t="shared" si="85"/>
        <v>859181.76859673439</v>
      </c>
      <c r="M371" s="14">
        <f t="shared" si="74"/>
        <v>0.6329104519001737</v>
      </c>
      <c r="N371" s="14">
        <f t="shared" si="82"/>
        <v>0.2226163714773558</v>
      </c>
      <c r="O371" s="14">
        <f t="shared" si="84"/>
        <v>0.1317584296232375</v>
      </c>
      <c r="P371" s="14">
        <f t="shared" si="71"/>
        <v>0.1585526787448702</v>
      </c>
      <c r="Q371" s="14">
        <f t="shared" si="69"/>
        <v>0.18621935109639748</v>
      </c>
      <c r="R371" s="14">
        <f t="shared" si="67"/>
        <v>0.14411975250292278</v>
      </c>
      <c r="S371" s="14">
        <f t="shared" ref="S371:S402" si="90">RATE(S$2*12,-sipamt,,I371,1)*12</f>
        <v>0.13518269495087382</v>
      </c>
      <c r="T371" s="14">
        <f t="shared" si="88"/>
        <v>0.14921892268665879</v>
      </c>
      <c r="U371" s="14">
        <f t="shared" si="86"/>
        <v>0.15865162257706134</v>
      </c>
      <c r="V371" s="14"/>
      <c r="X371" s="6" t="str">
        <f t="shared" si="76"/>
        <v>above 15%</v>
      </c>
      <c r="Y371" s="6" t="str">
        <f t="shared" si="76"/>
        <v>above 15%</v>
      </c>
      <c r="Z371" s="6" t="str">
        <f t="shared" si="76"/>
        <v>10% to 15%</v>
      </c>
      <c r="AA371" s="6" t="str">
        <f t="shared" si="77"/>
        <v>above 15%</v>
      </c>
      <c r="AB371" s="6" t="str">
        <f t="shared" si="77"/>
        <v>above 15%</v>
      </c>
      <c r="AC371" s="6" t="str">
        <f t="shared" si="77"/>
        <v>10% to 15%</v>
      </c>
      <c r="AD371" s="6" t="str">
        <f t="shared" si="77"/>
        <v>10% to 15%</v>
      </c>
      <c r="AE371" s="6" t="str">
        <f t="shared" si="80"/>
        <v>10% to 15%</v>
      </c>
      <c r="AF371" s="6" t="str">
        <f t="shared" si="80"/>
        <v>above 15%</v>
      </c>
    </row>
    <row r="372" spans="1:32">
      <c r="A372" s="1">
        <v>40183</v>
      </c>
      <c r="B372" s="11">
        <v>17686.240000000002</v>
      </c>
      <c r="C372" s="13">
        <f t="shared" si="72"/>
        <v>1679.8578422736171</v>
      </c>
      <c r="D372" s="13">
        <f t="shared" si="81"/>
        <v>3185.0176407573504</v>
      </c>
      <c r="E372" s="13">
        <f t="shared" si="83"/>
        <v>4595.1734425007944</v>
      </c>
      <c r="F372" s="13">
        <f t="shared" si="70"/>
        <v>9391.9764700196974</v>
      </c>
      <c r="G372" s="13">
        <f t="shared" si="68"/>
        <v>36173.981607461516</v>
      </c>
      <c r="H372" s="13">
        <f t="shared" si="66"/>
        <v>66148.729436148438</v>
      </c>
      <c r="I372" s="13">
        <f t="shared" si="89"/>
        <v>125868.5697996509</v>
      </c>
      <c r="J372" s="13">
        <f t="shared" si="87"/>
        <v>330344.39610140992</v>
      </c>
      <c r="K372" s="13">
        <f t="shared" si="85"/>
        <v>879664.17883253307</v>
      </c>
      <c r="M372" s="14">
        <f t="shared" si="74"/>
        <v>0.60909157442300854</v>
      </c>
      <c r="N372" s="14">
        <f t="shared" si="82"/>
        <v>0.26368328758230175</v>
      </c>
      <c r="O372" s="14">
        <f t="shared" si="84"/>
        <v>0.15363785931520704</v>
      </c>
      <c r="P372" s="14">
        <f t="shared" si="71"/>
        <v>0.16632568332121328</v>
      </c>
      <c r="Q372" s="14">
        <f t="shared" si="69"/>
        <v>0.19141774787005222</v>
      </c>
      <c r="R372" s="14">
        <f t="shared" si="67"/>
        <v>0.14769931704902134</v>
      </c>
      <c r="S372" s="14">
        <f t="shared" si="90"/>
        <v>0.13679508892624587</v>
      </c>
      <c r="T372" s="14">
        <f t="shared" si="88"/>
        <v>0.15031414710798138</v>
      </c>
      <c r="U372" s="14">
        <f t="shared" si="86"/>
        <v>0.15964711659584191</v>
      </c>
      <c r="V372" s="14"/>
      <c r="X372" s="6" t="str">
        <f t="shared" si="76"/>
        <v>above 15%</v>
      </c>
      <c r="Y372" s="6" t="str">
        <f t="shared" si="76"/>
        <v>above 15%</v>
      </c>
      <c r="Z372" s="6" t="str">
        <f t="shared" si="76"/>
        <v>above 15%</v>
      </c>
      <c r="AA372" s="6" t="str">
        <f t="shared" si="77"/>
        <v>above 15%</v>
      </c>
      <c r="AB372" s="6" t="str">
        <f t="shared" si="77"/>
        <v>above 15%</v>
      </c>
      <c r="AC372" s="6" t="str">
        <f t="shared" si="77"/>
        <v>10% to 15%</v>
      </c>
      <c r="AD372" s="6" t="str">
        <f t="shared" si="77"/>
        <v>10% to 15%</v>
      </c>
      <c r="AE372" s="6" t="str">
        <f t="shared" si="80"/>
        <v>above 15%</v>
      </c>
      <c r="AF372" s="6" t="str">
        <f t="shared" si="80"/>
        <v>above 15%</v>
      </c>
    </row>
    <row r="373" spans="1:32">
      <c r="A373" s="1">
        <v>40214</v>
      </c>
      <c r="B373" s="11">
        <v>15790.93</v>
      </c>
      <c r="C373" s="13">
        <f t="shared" si="72"/>
        <v>1435.4489470103499</v>
      </c>
      <c r="D373" s="13">
        <f t="shared" si="81"/>
        <v>2857.1136055721645</v>
      </c>
      <c r="E373" s="13">
        <f t="shared" si="83"/>
        <v>4078.0973139223265</v>
      </c>
      <c r="F373" s="13">
        <f t="shared" si="70"/>
        <v>8230.3025415328138</v>
      </c>
      <c r="G373" s="13">
        <f t="shared" si="68"/>
        <v>32091.98213082883</v>
      </c>
      <c r="H373" s="13">
        <f t="shared" si="66"/>
        <v>58736.744033376541</v>
      </c>
      <c r="I373" s="13">
        <f t="shared" si="89"/>
        <v>110430.75961134463</v>
      </c>
      <c r="J373" s="13">
        <f t="shared" si="87"/>
        <v>289369.91413218749</v>
      </c>
      <c r="K373" s="13">
        <f t="shared" si="85"/>
        <v>772557.48764835857</v>
      </c>
      <c r="M373" s="14">
        <f t="shared" si="74"/>
        <v>0.32717787568686146</v>
      </c>
      <c r="N373" s="14">
        <f t="shared" si="82"/>
        <v>0.16423687562205644</v>
      </c>
      <c r="O373" s="14">
        <f t="shared" si="84"/>
        <v>7.9617467659956587E-2</v>
      </c>
      <c r="P373" s="14">
        <f t="shared" si="71"/>
        <v>0.11919394719058124</v>
      </c>
      <c r="Q373" s="14">
        <f t="shared" si="69"/>
        <v>0.17263349644104189</v>
      </c>
      <c r="R373" s="14">
        <f t="shared" si="67"/>
        <v>0.13568064701825902</v>
      </c>
      <c r="S373" s="14">
        <f t="shared" si="90"/>
        <v>0.12733662788798725</v>
      </c>
      <c r="T373" s="14">
        <f t="shared" si="88"/>
        <v>0.14320468333549569</v>
      </c>
      <c r="U373" s="14">
        <f t="shared" si="86"/>
        <v>0.15414556241093508</v>
      </c>
      <c r="V373" s="14"/>
      <c r="X373" s="6" t="str">
        <f t="shared" si="76"/>
        <v>above 15%</v>
      </c>
      <c r="Y373" s="6" t="str">
        <f t="shared" si="76"/>
        <v>above 15%</v>
      </c>
      <c r="Z373" s="6" t="str">
        <f t="shared" si="76"/>
        <v>5% to 10%</v>
      </c>
      <c r="AA373" s="6" t="str">
        <f t="shared" si="77"/>
        <v>10% to 15%</v>
      </c>
      <c r="AB373" s="6" t="str">
        <f t="shared" si="77"/>
        <v>above 15%</v>
      </c>
      <c r="AC373" s="6" t="str">
        <f t="shared" si="77"/>
        <v>10% to 15%</v>
      </c>
      <c r="AD373" s="6" t="str">
        <f t="shared" si="77"/>
        <v>10% to 15%</v>
      </c>
      <c r="AE373" s="6" t="str">
        <f t="shared" si="80"/>
        <v>10% to 15%</v>
      </c>
      <c r="AF373" s="6" t="str">
        <f t="shared" si="80"/>
        <v>above 15%</v>
      </c>
    </row>
    <row r="374" spans="1:32">
      <c r="A374" s="1">
        <v>40242</v>
      </c>
      <c r="B374" s="11">
        <v>16994.490000000002</v>
      </c>
      <c r="C374" s="13">
        <f t="shared" si="72"/>
        <v>1465.5384773085034</v>
      </c>
      <c r="D374" s="13">
        <f t="shared" si="81"/>
        <v>3091.4411651870073</v>
      </c>
      <c r="E374" s="13">
        <f t="shared" si="83"/>
        <v>4379.4703594133516</v>
      </c>
      <c r="F374" s="13">
        <f t="shared" si="70"/>
        <v>8705.1785392547063</v>
      </c>
      <c r="G374" s="13">
        <f t="shared" si="68"/>
        <v>34335.146337332459</v>
      </c>
      <c r="H374" s="13">
        <f t="shared" si="66"/>
        <v>62847.836211360358</v>
      </c>
      <c r="I374" s="13">
        <f t="shared" si="89"/>
        <v>116434.77592660621</v>
      </c>
      <c r="J374" s="13">
        <f t="shared" si="87"/>
        <v>305839.94343640475</v>
      </c>
      <c r="K374" s="13">
        <f t="shared" si="85"/>
        <v>817778.59327525855</v>
      </c>
      <c r="M374" s="14">
        <f t="shared" si="74"/>
        <v>0.36463293501075567</v>
      </c>
      <c r="N374" s="14">
        <f t="shared" si="82"/>
        <v>0.23659256130149434</v>
      </c>
      <c r="O374" s="14">
        <f t="shared" si="84"/>
        <v>0.12406934830245417</v>
      </c>
      <c r="P374" s="14">
        <f t="shared" si="71"/>
        <v>0.13938858013645486</v>
      </c>
      <c r="Q374" s="14">
        <f t="shared" si="69"/>
        <v>0.18327648309607009</v>
      </c>
      <c r="R374" s="14">
        <f t="shared" si="67"/>
        <v>0.14254748756495189</v>
      </c>
      <c r="S374" s="14">
        <f t="shared" si="90"/>
        <v>0.13118130676951351</v>
      </c>
      <c r="T374" s="14">
        <f t="shared" si="88"/>
        <v>0.14618557702864524</v>
      </c>
      <c r="U374" s="14">
        <f t="shared" si="86"/>
        <v>0.15656072313774716</v>
      </c>
      <c r="V374" s="14"/>
      <c r="X374" s="6" t="str">
        <f t="shared" si="76"/>
        <v>above 15%</v>
      </c>
      <c r="Y374" s="6" t="str">
        <f t="shared" si="76"/>
        <v>above 15%</v>
      </c>
      <c r="Z374" s="6" t="str">
        <f t="shared" si="76"/>
        <v>10% to 15%</v>
      </c>
      <c r="AA374" s="6" t="str">
        <f t="shared" si="77"/>
        <v>10% to 15%</v>
      </c>
      <c r="AB374" s="6" t="str">
        <f t="shared" si="77"/>
        <v>above 15%</v>
      </c>
      <c r="AC374" s="6" t="str">
        <f t="shared" si="77"/>
        <v>10% to 15%</v>
      </c>
      <c r="AD374" s="6" t="str">
        <f t="shared" si="77"/>
        <v>10% to 15%</v>
      </c>
      <c r="AE374" s="6" t="str">
        <f t="shared" si="80"/>
        <v>10% to 15%</v>
      </c>
      <c r="AF374" s="6" t="str">
        <f t="shared" si="80"/>
        <v>above 15%</v>
      </c>
    </row>
    <row r="375" spans="1:32">
      <c r="A375" s="1">
        <v>40273</v>
      </c>
      <c r="B375" s="11">
        <v>17935.68</v>
      </c>
      <c r="C375" s="13">
        <f t="shared" si="72"/>
        <v>1433.4579345111902</v>
      </c>
      <c r="D375" s="13">
        <f t="shared" si="81"/>
        <v>3259.7652012782355</v>
      </c>
      <c r="E375" s="13">
        <f t="shared" si="83"/>
        <v>4583.0853355267163</v>
      </c>
      <c r="F375" s="13">
        <f t="shared" si="70"/>
        <v>9032.0958572076051</v>
      </c>
      <c r="G375" s="13">
        <f t="shared" si="68"/>
        <v>36017.354822755457</v>
      </c>
      <c r="H375" s="13">
        <f t="shared" ref="H375:H415" si="91">((sipamt/$B195)+(sipamt/$B196)+(sipamt/$B197)+(sipamt/$B198)+(sipamt/$B199)+(sipamt/$B200)+(sipamt/$B201)+(sipamt/$B202)+(sipamt/$B203)+(sipamt/$B204)+(sipamt/$B205)+(sipamt/$B206)+(sipamt/$B207)+(sipamt/$B208)+(sipamt/$B209)+(sipamt/$B210)+(sipamt/$B211)+(sipamt/$B212)+(sipamt/$B213)+(sipamt/$B214)+(sipamt/$B215)+(sipamt/$B216)+(sipamt/$B217)+(sipamt/$B218)+(sipamt/$B219)+(sipamt/$B220)+(sipamt/$B221)+(sipamt/$B222)+(sipamt/$B223)+(sipamt/$B224)+(sipamt/$B225)+(sipamt/$B226)+(sipamt/$B227)+(sipamt/$B228)+(sipamt/$B229)+(sipamt/$B230)+(sipamt/$B231)+(sipamt/$B232)+(sipamt/$B233)+(sipamt/$B234)+(sipamt/$B235)+(sipamt/$B236)+(sipamt/$B237)+(sipamt/$B238)+(sipamt/$B239)+(sipamt/$B240)+(sipamt/$B241)+(sipamt/$B242)+(sipamt/$B243)+(sipamt/$B244)+(sipamt/$B245)+(sipamt/$B246)+(sipamt/$B247)+(sipamt/$B248)+(sipamt/$B249)+(sipamt/$B250)+(sipamt/$B251)+(sipamt/$B252)+(sipamt/$B253)+(sipamt/$B254)+(sipamt/$B255)+(sipamt/$B256)+(sipamt/$B257)+(sipamt/$B258)+(sipamt/$B259)+(sipamt/$B260)+(sipamt/$B261)+(sipamt/$B262)+(sipamt/$B263)+(sipamt/$B264)+(sipamt/$B265)+(sipamt/$B266)+(sipamt/$B267)+(sipamt/$B268)+(sipamt/$B269)+(sipamt/$B270)+(sipamt/$B271)+(sipamt/$B272)+(sipamt/$B273)+(sipamt/$B274)+(sipamt/$B275)+(sipamt/$B276)+(sipamt/$B277)+(sipamt/$B278)+(sipamt/$B279)+(sipamt/$B280)+(sipamt/$B281)+(sipamt/$B282)+(sipamt/$B283)+(sipamt/$B284)+(sipamt/$B285)+(sipamt/$B286)+(sipamt/$B287)+(sipamt/$B288)+(sipamt/$B289)+(sipamt/$B290)+(sipamt/$B291)+(sipamt/$B292)+(sipamt/$B293)+(sipamt/$B294)+(sipamt/$B295)+(sipamt/$B296)+(sipamt/$B297)+(sipamt/$B298)+(sipamt/$B299)+(sipamt/$B300)+(sipamt/$B301)+(sipamt/$B302)+(sipamt/$B303)+(sipamt/$B304)+(sipamt/$B305)+(sipamt/$B306)+(sipamt/$B307)+(sipamt/$B308)+(sipamt/$B309)+(sipamt/$B310)+(sipamt/$B311)+(sipamt/$B312)+(sipamt/$B313)+(sipamt/$B314)+(sipamt/$B315)+(sipamt/$B316)+(sipamt/$B317)+(sipamt/$B318)+(sipamt/$B319)+(sipamt/$B320)+(sipamt/$B321)+(sipamt/$B322)+(sipamt/$B323)+(sipamt/$B324)+(sipamt/$B325)+(sipamt/$B326)+(sipamt/$B327)+(sipamt/$B328)+(sipamt/$B329)+(sipamt/$B330)+(sipamt/$B331)+(sipamt/$B332)+(sipamt/$B333)+(sipamt/$B334)+(sipamt/$B335)+(sipamt/$B336)+(sipamt/$B337)+(sipamt/$B338)+(sipamt/$B339)+(sipamt/$B340)+(sipamt/$B341)+(sipamt/$B342)+(sipamt/$B343)+(sipamt/$B344)+(sipamt/$B345)+(sipamt/$B346)+(sipamt/$B347)+(sipamt/$B348)+(sipamt/$B349)+(sipamt/$B350)+(sipamt/$B351)+(sipamt/$B352)+(sipamt/$B353)+(sipamt/$B354)+(sipamt/$B355)+(sipamt/$B356)+(sipamt/$B357)+(sipamt/$B358)+(sipamt/$B359)+(sipamt/$B360)+(sipamt/$B361)+(sipamt/$B362)+(sipamt/$B363)+(sipamt/$B364)+(sipamt/$B365)+(sipamt/$B366)+(sipamt/$B367)+(sipamt/$B368)+(sipamt/$B369)+(sipamt/$B370)+(sipamt/$B371)+(sipamt/$B372)+(sipamt/$B373)+(sipamt/$B374))*$B375</f>
        <v>65927.468677375466</v>
      </c>
      <c r="I375" s="13">
        <f t="shared" si="89"/>
        <v>120373.72476126015</v>
      </c>
      <c r="J375" s="13">
        <f t="shared" si="87"/>
        <v>317016.636712095</v>
      </c>
      <c r="K375" s="13">
        <f t="shared" si="85"/>
        <v>849341.54594536813</v>
      </c>
      <c r="M375" s="14">
        <f t="shared" si="74"/>
        <v>0.32466888088116813</v>
      </c>
      <c r="N375" s="14">
        <f t="shared" si="82"/>
        <v>0.28465440154956134</v>
      </c>
      <c r="O375" s="14">
        <f t="shared" si="84"/>
        <v>0.15202608695374786</v>
      </c>
      <c r="P375" s="14">
        <f t="shared" si="71"/>
        <v>0.15252205002174088</v>
      </c>
      <c r="Q375" s="14">
        <f t="shared" si="69"/>
        <v>0.19074309045845261</v>
      </c>
      <c r="R375" s="14">
        <f t="shared" ref="R375:R415" si="92">RATE(R$2*12,-sipamt,,H375,1)*12</f>
        <v>0.14736324039244181</v>
      </c>
      <c r="S375" s="14">
        <f t="shared" si="90"/>
        <v>0.13358491532490005</v>
      </c>
      <c r="T375" s="14">
        <f t="shared" si="88"/>
        <v>0.1481113026122973</v>
      </c>
      <c r="U375" s="14">
        <f t="shared" si="86"/>
        <v>0.15816444571786256</v>
      </c>
      <c r="V375" s="14"/>
      <c r="X375" s="6" t="str">
        <f t="shared" si="76"/>
        <v>above 15%</v>
      </c>
      <c r="Y375" s="6" t="str">
        <f t="shared" si="76"/>
        <v>above 15%</v>
      </c>
      <c r="Z375" s="6" t="str">
        <f t="shared" si="76"/>
        <v>above 15%</v>
      </c>
      <c r="AA375" s="6" t="str">
        <f t="shared" si="77"/>
        <v>above 15%</v>
      </c>
      <c r="AB375" s="6" t="str">
        <f t="shared" si="77"/>
        <v>above 15%</v>
      </c>
      <c r="AC375" s="6" t="str">
        <f t="shared" si="77"/>
        <v>10% to 15%</v>
      </c>
      <c r="AD375" s="6" t="str">
        <f t="shared" si="77"/>
        <v>10% to 15%</v>
      </c>
      <c r="AE375" s="6" t="str">
        <f t="shared" si="80"/>
        <v>10% to 15%</v>
      </c>
      <c r="AF375" s="6" t="str">
        <f t="shared" si="80"/>
        <v>above 15%</v>
      </c>
    </row>
    <row r="376" spans="1:32">
      <c r="A376" s="1">
        <v>40303</v>
      </c>
      <c r="B376" s="11">
        <v>17087.96</v>
      </c>
      <c r="C376" s="13">
        <f t="shared" si="72"/>
        <v>1298.7760878847068</v>
      </c>
      <c r="D376" s="13">
        <f t="shared" si="81"/>
        <v>3092.5215214224122</v>
      </c>
      <c r="E376" s="13">
        <f t="shared" si="83"/>
        <v>4328.8245526563214</v>
      </c>
      <c r="F376" s="13">
        <f t="shared" si="70"/>
        <v>8439.5990595415406</v>
      </c>
      <c r="G376" s="13">
        <f t="shared" si="68"/>
        <v>34051.075390526181</v>
      </c>
      <c r="H376" s="13">
        <f t="shared" si="91"/>
        <v>62409.965184105473</v>
      </c>
      <c r="I376" s="13">
        <f t="shared" si="89"/>
        <v>112628.65669946061</v>
      </c>
      <c r="J376" s="13">
        <f t="shared" si="87"/>
        <v>297203.81003641465</v>
      </c>
      <c r="K376" s="13">
        <f t="shared" si="85"/>
        <v>796109.0238379474</v>
      </c>
      <c r="M376" s="14">
        <f t="shared" si="74"/>
        <v>0.14531161588984606</v>
      </c>
      <c r="N376" s="14">
        <f t="shared" si="82"/>
        <v>0.23691085766697972</v>
      </c>
      <c r="O376" s="14">
        <f t="shared" si="84"/>
        <v>0.11686742642260159</v>
      </c>
      <c r="P376" s="14">
        <f t="shared" si="71"/>
        <v>0.12826654212844371</v>
      </c>
      <c r="Q376" s="14">
        <f t="shared" si="69"/>
        <v>0.18197393543105422</v>
      </c>
      <c r="R376" s="14">
        <f t="shared" si="92"/>
        <v>0.14184093573794371</v>
      </c>
      <c r="S376" s="14">
        <f t="shared" si="90"/>
        <v>0.12877066993813752</v>
      </c>
      <c r="T376" s="14">
        <f t="shared" si="88"/>
        <v>0.14464479615961534</v>
      </c>
      <c r="U376" s="14">
        <f t="shared" si="86"/>
        <v>0.155421459614413</v>
      </c>
      <c r="V376" s="14"/>
      <c r="X376" s="6" t="str">
        <f t="shared" si="76"/>
        <v>10% to 15%</v>
      </c>
      <c r="Y376" s="6" t="str">
        <f t="shared" si="76"/>
        <v>above 15%</v>
      </c>
      <c r="Z376" s="6" t="str">
        <f t="shared" si="76"/>
        <v>10% to 15%</v>
      </c>
      <c r="AA376" s="6" t="str">
        <f t="shared" si="77"/>
        <v>10% to 15%</v>
      </c>
      <c r="AB376" s="6" t="str">
        <f t="shared" si="77"/>
        <v>above 15%</v>
      </c>
      <c r="AC376" s="6" t="str">
        <f t="shared" si="77"/>
        <v>10% to 15%</v>
      </c>
      <c r="AD376" s="6" t="str">
        <f t="shared" si="77"/>
        <v>10% to 15%</v>
      </c>
      <c r="AE376" s="6" t="str">
        <f t="shared" si="80"/>
        <v>10% to 15%</v>
      </c>
      <c r="AF376" s="6" t="str">
        <f t="shared" si="80"/>
        <v>above 15%</v>
      </c>
    </row>
    <row r="377" spans="1:32">
      <c r="A377" s="1">
        <v>40336</v>
      </c>
      <c r="B377" s="11">
        <v>16781.07</v>
      </c>
      <c r="C377" s="13">
        <f t="shared" si="72"/>
        <v>1235.3236563452949</v>
      </c>
      <c r="D377" s="13">
        <f t="shared" si="81"/>
        <v>3039.2439403798744</v>
      </c>
      <c r="E377" s="13">
        <f t="shared" si="83"/>
        <v>4228.3777797992607</v>
      </c>
      <c r="F377" s="13">
        <f t="shared" si="70"/>
        <v>8122.3649158147527</v>
      </c>
      <c r="G377" s="13">
        <f t="shared" si="68"/>
        <v>33180.232019872521</v>
      </c>
      <c r="H377" s="13">
        <f t="shared" si="91"/>
        <v>60863.537112377693</v>
      </c>
      <c r="I377" s="13">
        <f t="shared" si="89"/>
        <v>108550.98372843365</v>
      </c>
      <c r="J377" s="13">
        <f t="shared" si="87"/>
        <v>287342.15582045744</v>
      </c>
      <c r="K377" s="13">
        <f t="shared" si="85"/>
        <v>768418.87403903366</v>
      </c>
      <c r="M377" s="14">
        <f t="shared" si="74"/>
        <v>5.3460980590554069E-2</v>
      </c>
      <c r="N377" s="14">
        <f t="shared" si="82"/>
        <v>0.22105460410875999</v>
      </c>
      <c r="O377" s="14">
        <f t="shared" si="84"/>
        <v>0.10227211274455189</v>
      </c>
      <c r="P377" s="14">
        <f t="shared" si="71"/>
        <v>0.1144031514383726</v>
      </c>
      <c r="Q377" s="14">
        <f t="shared" si="69"/>
        <v>0.17790106967175162</v>
      </c>
      <c r="R377" s="14">
        <f t="shared" si="92"/>
        <v>0.13929945545514485</v>
      </c>
      <c r="S377" s="14">
        <f t="shared" si="90"/>
        <v>0.126084480094031</v>
      </c>
      <c r="T377" s="14">
        <f t="shared" si="88"/>
        <v>0.14282504045102207</v>
      </c>
      <c r="U377" s="14">
        <f t="shared" si="86"/>
        <v>0.15391711954467605</v>
      </c>
      <c r="V377" s="14"/>
      <c r="X377" s="6" t="str">
        <f t="shared" si="76"/>
        <v>5% to 10%</v>
      </c>
      <c r="Y377" s="6" t="str">
        <f t="shared" si="76"/>
        <v>above 15%</v>
      </c>
      <c r="Z377" s="6" t="str">
        <f t="shared" si="76"/>
        <v>10% to 15%</v>
      </c>
      <c r="AA377" s="6" t="str">
        <f t="shared" si="77"/>
        <v>10% to 15%</v>
      </c>
      <c r="AB377" s="6" t="str">
        <f t="shared" si="77"/>
        <v>above 15%</v>
      </c>
      <c r="AC377" s="6" t="str">
        <f t="shared" si="77"/>
        <v>10% to 15%</v>
      </c>
      <c r="AD377" s="6" t="str">
        <f t="shared" si="77"/>
        <v>10% to 15%</v>
      </c>
      <c r="AE377" s="6" t="str">
        <f t="shared" si="80"/>
        <v>10% to 15%</v>
      </c>
      <c r="AF377" s="6" t="str">
        <f t="shared" si="80"/>
        <v>above 15%</v>
      </c>
    </row>
    <row r="378" spans="1:32">
      <c r="A378" s="1">
        <v>40364</v>
      </c>
      <c r="B378" s="11">
        <v>17441.439999999999</v>
      </c>
      <c r="C378" s="13">
        <f t="shared" si="72"/>
        <v>1272.3923428582887</v>
      </c>
      <c r="D378" s="13">
        <f t="shared" si="81"/>
        <v>3152.1788950186237</v>
      </c>
      <c r="E378" s="13">
        <f t="shared" si="83"/>
        <v>4378.7123814321676</v>
      </c>
      <c r="F378" s="13">
        <f t="shared" si="70"/>
        <v>8287.8535049256625</v>
      </c>
      <c r="G378" s="13">
        <f t="shared" si="68"/>
        <v>34204.987600302375</v>
      </c>
      <c r="H378" s="13">
        <f t="shared" si="91"/>
        <v>62844.652386151705</v>
      </c>
      <c r="I378" s="13">
        <f t="shared" si="89"/>
        <v>110733.03756457301</v>
      </c>
      <c r="J378" s="13">
        <f t="shared" si="87"/>
        <v>294407.15101970278</v>
      </c>
      <c r="K378" s="13">
        <f t="shared" si="85"/>
        <v>784529.58865061402</v>
      </c>
      <c r="M378" s="14">
        <f t="shared" si="74"/>
        <v>0.1077447374853283</v>
      </c>
      <c r="N378" s="14">
        <f t="shared" si="82"/>
        <v>0.25428511018816286</v>
      </c>
      <c r="O378" s="14">
        <f t="shared" si="84"/>
        <v>0.12396231787585987</v>
      </c>
      <c r="P378" s="14">
        <f t="shared" si="71"/>
        <v>0.12171676238467996</v>
      </c>
      <c r="Q378" s="14">
        <f t="shared" si="69"/>
        <v>0.1826812212857867</v>
      </c>
      <c r="R378" s="14">
        <f t="shared" si="92"/>
        <v>0.14254237045050255</v>
      </c>
      <c r="S378" s="14">
        <f t="shared" si="90"/>
        <v>0.12753574363770342</v>
      </c>
      <c r="T378" s="14">
        <f t="shared" si="88"/>
        <v>0.1441354465441754</v>
      </c>
      <c r="U378" s="14">
        <f t="shared" si="86"/>
        <v>0.15479919699474429</v>
      </c>
      <c r="V378" s="14"/>
      <c r="X378" s="6" t="str">
        <f t="shared" si="76"/>
        <v>10% to 15%</v>
      </c>
      <c r="Y378" s="6" t="str">
        <f t="shared" si="76"/>
        <v>above 15%</v>
      </c>
      <c r="Z378" s="6" t="str">
        <f t="shared" si="76"/>
        <v>10% to 15%</v>
      </c>
      <c r="AA378" s="6" t="str">
        <f t="shared" si="77"/>
        <v>10% to 15%</v>
      </c>
      <c r="AB378" s="6" t="str">
        <f t="shared" si="77"/>
        <v>above 15%</v>
      </c>
      <c r="AC378" s="6" t="str">
        <f t="shared" si="77"/>
        <v>10% to 15%</v>
      </c>
      <c r="AD378" s="6" t="str">
        <f t="shared" si="77"/>
        <v>10% to 15%</v>
      </c>
      <c r="AE378" s="6" t="str">
        <f t="shared" si="80"/>
        <v>10% to 15%</v>
      </c>
      <c r="AF378" s="6" t="str">
        <f t="shared" si="80"/>
        <v>above 15%</v>
      </c>
    </row>
    <row r="379" spans="1:32">
      <c r="A379" s="1">
        <v>40395</v>
      </c>
      <c r="B379" s="11">
        <v>18172.830000000002</v>
      </c>
      <c r="C379" s="13">
        <f t="shared" si="72"/>
        <v>1300.5375211332723</v>
      </c>
      <c r="D379" s="13">
        <f t="shared" si="81"/>
        <v>3254.2009894455596</v>
      </c>
      <c r="E379" s="13">
        <f t="shared" si="83"/>
        <v>4544.2448198300635</v>
      </c>
      <c r="F379" s="13">
        <f t="shared" si="70"/>
        <v>8487.8975373978647</v>
      </c>
      <c r="G379" s="13">
        <f t="shared" ref="G379:G415" si="93">((sipamt/$B259)+(sipamt/$B260)+(sipamt/$B261)+(sipamt/$B262)+(sipamt/$B263)+(sipamt/$B264)+(sipamt/$B265)+(sipamt/$B266)+(sipamt/$B267)+(sipamt/$B268)+(sipamt/$B269)+(sipamt/$B270)+(sipamt/$B271)+(sipamt/$B272)+(sipamt/$B273)+(sipamt/$B274)+(sipamt/$B275)+(sipamt/$B276)+(sipamt/$B277)+(sipamt/$B278)+(sipamt/$B279)+(sipamt/$B280)+(sipamt/$B281)+(sipamt/$B282)+(sipamt/$B283)+(sipamt/$B284)+(sipamt/$B285)+(sipamt/$B286)+(sipamt/$B287)+(sipamt/$B288)+(sipamt/$B289)+(sipamt/$B290)+(sipamt/$B291)+(sipamt/$B292)+(sipamt/$B293)+(sipamt/$B294)+(sipamt/$B295)+(sipamt/$B296)+(sipamt/$B297)+(sipamt/$B298)+(sipamt/$B299)+(sipamt/$B300)+(sipamt/$B301)+(sipamt/$B302)+(sipamt/$B303)+(sipamt/$B304)+(sipamt/$B305)+(sipamt/$B306)+(sipamt/$B307)+(sipamt/$B308)+(sipamt/$B309)+(sipamt/$B310)+(sipamt/$B311)+(sipamt/$B312)+(sipamt/$B313)+(sipamt/$B314)+(sipamt/$B315)+(sipamt/$B316)+(sipamt/$B317)+(sipamt/$B318)+(sipamt/$B319)+(sipamt/$B320)+(sipamt/$B321)+(sipamt/$B322)+(sipamt/$B323)+(sipamt/$B324)+(sipamt/$B325)+(sipamt/$B326)+(sipamt/$B327)+(sipamt/$B328)+(sipamt/$B329)+(sipamt/$B330)+(sipamt/$B331)+(sipamt/$B332)+(sipamt/$B333)+(sipamt/$B334)+(sipamt/$B335)+(sipamt/$B336)+(sipamt/$B337)+(sipamt/$B338)+(sipamt/$B339)+(sipamt/$B340)+(sipamt/$B341)+(sipamt/$B342)+(sipamt/$B343)+(sipamt/$B344)+(sipamt/$B345)+(sipamt/$B346)+(sipamt/$B347)+(sipamt/$B348)+(sipamt/$B349)+(sipamt/$B350)+(sipamt/$B351)+(sipamt/$B352)+(sipamt/$B353)+(sipamt/$B354)+(sipamt/$B355)+(sipamt/$B356)+(sipamt/$B357)+(sipamt/$B358)+(sipamt/$B359)+(sipamt/$B360)+(sipamt/$B361)+(sipamt/$B362)+(sipamt/$B363)+(sipamt/$B364)+(sipamt/$B365)+(sipamt/$B366)+(sipamt/$B367)+(sipamt/$B368)+(sipamt/$B369)+(sipamt/$B370)+(sipamt/$B371)+(sipamt/$B372)+(sipamt/$B373)+(sipamt/$B374)+(sipamt/$B375)+(sipamt/$B376)+(sipamt/$B377)+(sipamt/$B378))*$B379</f>
        <v>35373.574486179845</v>
      </c>
      <c r="H379" s="13">
        <f t="shared" si="91"/>
        <v>65009.896779386159</v>
      </c>
      <c r="I379" s="13">
        <f t="shared" si="89"/>
        <v>113422.70610261912</v>
      </c>
      <c r="J379" s="13">
        <f t="shared" si="87"/>
        <v>302913.01166911551</v>
      </c>
      <c r="K379" s="13">
        <f t="shared" si="85"/>
        <v>802982.3713659168</v>
      </c>
      <c r="M379" s="14">
        <f t="shared" si="74"/>
        <v>0.14778916178093637</v>
      </c>
      <c r="N379" s="14">
        <f t="shared" si="82"/>
        <v>0.28311297890354425</v>
      </c>
      <c r="O379" s="14">
        <f t="shared" si="84"/>
        <v>0.14681193103306611</v>
      </c>
      <c r="P379" s="14">
        <f t="shared" si="71"/>
        <v>0.13032090793831863</v>
      </c>
      <c r="Q379" s="14">
        <f t="shared" ref="Q379:Q415" si="94">RATE(Q$2*12,-sipamt,,G379,1)*12</f>
        <v>0.18793410935214472</v>
      </c>
      <c r="R379" s="14">
        <f t="shared" si="92"/>
        <v>0.14595568300631961</v>
      </c>
      <c r="S379" s="14">
        <f t="shared" si="90"/>
        <v>0.12928105107770604</v>
      </c>
      <c r="T379" s="14">
        <f t="shared" si="88"/>
        <v>0.14566870493657186</v>
      </c>
      <c r="U379" s="14">
        <f t="shared" si="86"/>
        <v>0.15578632572921169</v>
      </c>
      <c r="V379" s="14"/>
      <c r="X379" s="6" t="str">
        <f t="shared" si="76"/>
        <v>10% to 15%</v>
      </c>
      <c r="Y379" s="6" t="str">
        <f t="shared" si="76"/>
        <v>above 15%</v>
      </c>
      <c r="Z379" s="6" t="str">
        <f t="shared" si="76"/>
        <v>10% to 15%</v>
      </c>
      <c r="AA379" s="6" t="str">
        <f t="shared" si="77"/>
        <v>10% to 15%</v>
      </c>
      <c r="AB379" s="6" t="str">
        <f t="shared" si="77"/>
        <v>above 15%</v>
      </c>
      <c r="AC379" s="6" t="str">
        <f t="shared" si="77"/>
        <v>10% to 15%</v>
      </c>
      <c r="AD379" s="6" t="str">
        <f t="shared" si="77"/>
        <v>10% to 15%</v>
      </c>
      <c r="AE379" s="6" t="str">
        <f t="shared" si="80"/>
        <v>10% to 15%</v>
      </c>
      <c r="AF379" s="6" t="str">
        <f t="shared" si="80"/>
        <v>above 15%</v>
      </c>
    </row>
    <row r="380" spans="1:32">
      <c r="A380" s="1">
        <v>40427</v>
      </c>
      <c r="B380" s="11">
        <v>18560.05</v>
      </c>
      <c r="C380" s="13">
        <f t="shared" si="72"/>
        <v>1313.6778982021206</v>
      </c>
      <c r="D380" s="13">
        <f t="shared" si="81"/>
        <v>3301.6154421898809</v>
      </c>
      <c r="E380" s="13">
        <f t="shared" si="83"/>
        <v>4618.6639177128645</v>
      </c>
      <c r="F380" s="13">
        <f t="shared" si="70"/>
        <v>8531.5243350663332</v>
      </c>
      <c r="G380" s="13">
        <f t="shared" si="93"/>
        <v>35787.657935849609</v>
      </c>
      <c r="H380" s="13">
        <f t="shared" si="91"/>
        <v>65950.385741620965</v>
      </c>
      <c r="I380" s="13">
        <f t="shared" si="89"/>
        <v>114163.04008357649</v>
      </c>
      <c r="J380" s="13">
        <f t="shared" si="87"/>
        <v>305971.43369401881</v>
      </c>
      <c r="K380" s="13">
        <f t="shared" si="85"/>
        <v>806498.72373943997</v>
      </c>
      <c r="M380" s="14">
        <f t="shared" si="74"/>
        <v>0.16615412903917268</v>
      </c>
      <c r="N380" s="14">
        <f t="shared" si="82"/>
        <v>0.29614930894828695</v>
      </c>
      <c r="O380" s="14">
        <f t="shared" si="84"/>
        <v>0.1567552276120078</v>
      </c>
      <c r="P380" s="14">
        <f t="shared" si="71"/>
        <v>0.13216425574748072</v>
      </c>
      <c r="Q380" s="14">
        <f t="shared" si="94"/>
        <v>0.18974755206375576</v>
      </c>
      <c r="R380" s="14">
        <f t="shared" si="92"/>
        <v>0.14739810908130185</v>
      </c>
      <c r="S380" s="14">
        <f t="shared" si="90"/>
        <v>0.12975331011789867</v>
      </c>
      <c r="T380" s="14">
        <f t="shared" si="88"/>
        <v>0.14620867158760711</v>
      </c>
      <c r="U380" s="14">
        <f t="shared" si="86"/>
        <v>0.15597171738261922</v>
      </c>
      <c r="V380" s="14"/>
      <c r="X380" s="6" t="str">
        <f t="shared" si="76"/>
        <v>above 15%</v>
      </c>
      <c r="Y380" s="6" t="str">
        <f t="shared" si="76"/>
        <v>above 15%</v>
      </c>
      <c r="Z380" s="6" t="str">
        <f t="shared" si="76"/>
        <v>above 15%</v>
      </c>
      <c r="AA380" s="6" t="str">
        <f t="shared" si="77"/>
        <v>10% to 15%</v>
      </c>
      <c r="AB380" s="6" t="str">
        <f t="shared" si="77"/>
        <v>above 15%</v>
      </c>
      <c r="AC380" s="6" t="str">
        <f t="shared" si="77"/>
        <v>10% to 15%</v>
      </c>
      <c r="AD380" s="6" t="str">
        <f t="shared" si="77"/>
        <v>10% to 15%</v>
      </c>
      <c r="AE380" s="6" t="str">
        <f t="shared" si="80"/>
        <v>10% to 15%</v>
      </c>
      <c r="AF380" s="6" t="str">
        <f t="shared" si="80"/>
        <v>above 15%</v>
      </c>
    </row>
    <row r="381" spans="1:32">
      <c r="A381" s="1">
        <v>40456</v>
      </c>
      <c r="B381" s="11">
        <v>20407.71</v>
      </c>
      <c r="C381" s="13">
        <f t="shared" si="72"/>
        <v>1426.9918469417451</v>
      </c>
      <c r="D381" s="13">
        <f t="shared" si="81"/>
        <v>3599.3475911875053</v>
      </c>
      <c r="E381" s="13">
        <f t="shared" si="83"/>
        <v>5056.2870347203616</v>
      </c>
      <c r="F381" s="13">
        <f t="shared" si="70"/>
        <v>9233.2931104138715</v>
      </c>
      <c r="G381" s="13">
        <f t="shared" si="93"/>
        <v>39016.511753843057</v>
      </c>
      <c r="H381" s="13">
        <f t="shared" si="91"/>
        <v>72010.330350364573</v>
      </c>
      <c r="I381" s="13">
        <f t="shared" si="89"/>
        <v>123938.40284906444</v>
      </c>
      <c r="J381" s="13">
        <f t="shared" si="87"/>
        <v>332116.42902825214</v>
      </c>
      <c r="K381" s="13">
        <f t="shared" si="85"/>
        <v>872414.16207911971</v>
      </c>
      <c r="M381" s="14">
        <f t="shared" si="74"/>
        <v>0.31649385051944445</v>
      </c>
      <c r="N381" s="14">
        <f t="shared" si="82"/>
        <v>0.37327526975524944</v>
      </c>
      <c r="O381" s="14">
        <f t="shared" si="84"/>
        <v>0.21153552177644425</v>
      </c>
      <c r="P381" s="14">
        <f t="shared" si="71"/>
        <v>0.16031990878440544</v>
      </c>
      <c r="Q381" s="14">
        <f t="shared" si="94"/>
        <v>0.20310895080354754</v>
      </c>
      <c r="R381" s="14">
        <f t="shared" si="92"/>
        <v>0.15616471972315835</v>
      </c>
      <c r="S381" s="14">
        <f t="shared" si="90"/>
        <v>0.13568558100735695</v>
      </c>
      <c r="T381" s="14">
        <f t="shared" si="88"/>
        <v>0.15059980386593735</v>
      </c>
      <c r="U381" s="14">
        <f t="shared" si="86"/>
        <v>0.15929756333678755</v>
      </c>
      <c r="V381" s="14"/>
      <c r="X381" s="6" t="str">
        <f t="shared" si="76"/>
        <v>above 15%</v>
      </c>
      <c r="Y381" s="6" t="str">
        <f t="shared" si="76"/>
        <v>above 15%</v>
      </c>
      <c r="Z381" s="6" t="str">
        <f t="shared" si="76"/>
        <v>above 15%</v>
      </c>
      <c r="AA381" s="6" t="str">
        <f t="shared" si="77"/>
        <v>above 15%</v>
      </c>
      <c r="AB381" s="6" t="str">
        <f t="shared" si="77"/>
        <v>above 15%</v>
      </c>
      <c r="AC381" s="6" t="str">
        <f t="shared" si="77"/>
        <v>above 15%</v>
      </c>
      <c r="AD381" s="6" t="str">
        <f t="shared" si="77"/>
        <v>10% to 15%</v>
      </c>
      <c r="AE381" s="6" t="str">
        <f t="shared" si="80"/>
        <v>above 15%</v>
      </c>
      <c r="AF381" s="6" t="str">
        <f t="shared" si="80"/>
        <v>above 15%</v>
      </c>
    </row>
    <row r="382" spans="1:32">
      <c r="A382" s="1">
        <v>40487</v>
      </c>
      <c r="B382" s="11">
        <v>21004.959999999999</v>
      </c>
      <c r="C382" s="13">
        <f t="shared" si="72"/>
        <v>1447.1434065283413</v>
      </c>
      <c r="D382" s="13">
        <f t="shared" si="81"/>
        <v>3629.6298337928392</v>
      </c>
      <c r="E382" s="13">
        <f t="shared" si="83"/>
        <v>5189.0081471336262</v>
      </c>
      <c r="F382" s="13">
        <f t="shared" si="70"/>
        <v>9365.6811810813524</v>
      </c>
      <c r="G382" s="13">
        <f t="shared" si="93"/>
        <v>39750.998082540384</v>
      </c>
      <c r="H382" s="13">
        <f t="shared" si="91"/>
        <v>73631.142456973394</v>
      </c>
      <c r="I382" s="13">
        <f t="shared" si="89"/>
        <v>126321.53438768558</v>
      </c>
      <c r="J382" s="13">
        <f t="shared" si="87"/>
        <v>337551.39951350621</v>
      </c>
      <c r="K382" s="13">
        <f t="shared" si="85"/>
        <v>882128.98940423597</v>
      </c>
      <c r="M382" s="14">
        <f t="shared" si="74"/>
        <v>0.34183735837568785</v>
      </c>
      <c r="N382" s="14">
        <f t="shared" si="82"/>
        <v>0.38069866382770168</v>
      </c>
      <c r="O382" s="14">
        <f t="shared" si="84"/>
        <v>0.22702458058651576</v>
      </c>
      <c r="P382" s="14">
        <f t="shared" si="71"/>
        <v>0.16533902676608833</v>
      </c>
      <c r="Q382" s="14">
        <f t="shared" si="94"/>
        <v>0.20597155442916706</v>
      </c>
      <c r="R382" s="14">
        <f t="shared" si="92"/>
        <v>0.15836821917106139</v>
      </c>
      <c r="S382" s="14">
        <f t="shared" si="90"/>
        <v>0.13705271803774227</v>
      </c>
      <c r="T382" s="14">
        <f t="shared" si="88"/>
        <v>0.15146581103515597</v>
      </c>
      <c r="U382" s="14">
        <f t="shared" si="86"/>
        <v>0.15976526539883976</v>
      </c>
      <c r="V382" s="14"/>
      <c r="X382" s="6" t="str">
        <f t="shared" si="76"/>
        <v>above 15%</v>
      </c>
      <c r="Y382" s="6" t="str">
        <f t="shared" si="76"/>
        <v>above 15%</v>
      </c>
      <c r="Z382" s="6" t="str">
        <f t="shared" si="76"/>
        <v>above 15%</v>
      </c>
      <c r="AA382" s="6" t="str">
        <f t="shared" si="77"/>
        <v>above 15%</v>
      </c>
      <c r="AB382" s="6" t="str">
        <f t="shared" si="77"/>
        <v>above 15%</v>
      </c>
      <c r="AC382" s="6" t="str">
        <f t="shared" si="77"/>
        <v>above 15%</v>
      </c>
      <c r="AD382" s="6" t="str">
        <f t="shared" si="77"/>
        <v>10% to 15%</v>
      </c>
      <c r="AE382" s="6" t="str">
        <f t="shared" si="80"/>
        <v>above 15%</v>
      </c>
      <c r="AF382" s="6" t="str">
        <f t="shared" si="80"/>
        <v>above 15%</v>
      </c>
    </row>
    <row r="383" spans="1:32">
      <c r="A383" s="1">
        <v>40518</v>
      </c>
      <c r="B383" s="11">
        <v>19981.310000000001</v>
      </c>
      <c r="C383" s="13">
        <f t="shared" si="72"/>
        <v>1347.3589218764462</v>
      </c>
      <c r="D383" s="13">
        <f t="shared" si="81"/>
        <v>3350.4274896254528</v>
      </c>
      <c r="E383" s="13">
        <f t="shared" si="83"/>
        <v>4929.2616268078809</v>
      </c>
      <c r="F383" s="13">
        <f t="shared" ref="F383:F415" si="95">((sipamt/$B323)+(sipamt/$B324)+(sipamt/$B325)+(sipamt/$B326)+(sipamt/$B327)+(sipamt/$B328)+(sipamt/$B329)+(sipamt/$B330)+(sipamt/$B331)+(sipamt/$B332)+(sipamt/$B333)+(sipamt/$B334)+(sipamt/$B335)+(sipamt/$B336)+(sipamt/$B337)+(sipamt/$B338)+(sipamt/$B339)+(sipamt/$B340)+(sipamt/$B341)+(sipamt/$B342)+(sipamt/$B343)+(sipamt/$B344)+(sipamt/$B345)+(sipamt/$B346)+(sipamt/$B347)+(sipamt/$B348)+(sipamt/$B349)+(sipamt/$B350)+(sipamt/$B351)+(sipamt/$B352)+(sipamt/$B353)+(sipamt/$B354)+(sipamt/$B355)+(sipamt/$B356)+(sipamt/$B357)+(sipamt/$B358)+(sipamt/$B359)+(sipamt/$B360)+(sipamt/$B361)+(sipamt/$B362)+(sipamt/$B363)+(sipamt/$B364)+(sipamt/$B365)+(sipamt/$B366)+(sipamt/$B367)+(sipamt/$B368)+(sipamt/$B369)+(sipamt/$B370)+(sipamt/$B371)+(sipamt/$B372)+(sipamt/$B373)+(sipamt/$B374)+(sipamt/$B375)+(sipamt/$B376)+(sipamt/$B377)+(sipamt/$B378)+(sipamt/$B379)+(sipamt/$B380)+(sipamt/$B381)+(sipamt/$B382))*$B383</f>
        <v>8760.911534284407</v>
      </c>
      <c r="G383" s="13">
        <f t="shared" si="93"/>
        <v>37400.679269573098</v>
      </c>
      <c r="H383" s="13">
        <f t="shared" si="91"/>
        <v>69554.702984450618</v>
      </c>
      <c r="I383" s="13">
        <f t="shared" si="89"/>
        <v>118760.16181018269</v>
      </c>
      <c r="J383" s="13">
        <f t="shared" si="87"/>
        <v>316900.25615337497</v>
      </c>
      <c r="K383" s="13">
        <f t="shared" si="85"/>
        <v>823944.42346004245</v>
      </c>
      <c r="M383" s="14">
        <f t="shared" si="74"/>
        <v>0.21230463071162281</v>
      </c>
      <c r="N383" s="14">
        <f t="shared" si="82"/>
        <v>0.30934128083953483</v>
      </c>
      <c r="O383" s="14">
        <f t="shared" si="84"/>
        <v>0.19624499445169147</v>
      </c>
      <c r="P383" s="14">
        <f t="shared" ref="P383:P415" si="96">RATE(P$2*12,-sipamt,,F383,1)*12</f>
        <v>0.14166981485443775</v>
      </c>
      <c r="Q383" s="14">
        <f t="shared" si="94"/>
        <v>0.19658808230556118</v>
      </c>
      <c r="R383" s="14">
        <f t="shared" si="92"/>
        <v>0.15271702490737896</v>
      </c>
      <c r="S383" s="14">
        <f t="shared" si="90"/>
        <v>0.13261108284222686</v>
      </c>
      <c r="T383" s="14">
        <f t="shared" si="88"/>
        <v>0.14809163000532807</v>
      </c>
      <c r="U383" s="14">
        <f t="shared" si="86"/>
        <v>0.15687907852251287</v>
      </c>
      <c r="V383" s="14"/>
      <c r="X383" s="6" t="str">
        <f t="shared" si="76"/>
        <v>above 15%</v>
      </c>
      <c r="Y383" s="6" t="str">
        <f t="shared" si="76"/>
        <v>above 15%</v>
      </c>
      <c r="Z383" s="6" t="str">
        <f t="shared" si="76"/>
        <v>above 15%</v>
      </c>
      <c r="AA383" s="6" t="str">
        <f t="shared" si="77"/>
        <v>10% to 15%</v>
      </c>
      <c r="AB383" s="6" t="str">
        <f t="shared" si="77"/>
        <v>above 15%</v>
      </c>
      <c r="AC383" s="6" t="str">
        <f t="shared" si="77"/>
        <v>above 15%</v>
      </c>
      <c r="AD383" s="6" t="str">
        <f t="shared" si="77"/>
        <v>10% to 15%</v>
      </c>
      <c r="AE383" s="6" t="str">
        <f t="shared" si="80"/>
        <v>10% to 15%</v>
      </c>
      <c r="AF383" s="6" t="str">
        <f t="shared" si="80"/>
        <v>above 15%</v>
      </c>
    </row>
    <row r="384" spans="1:32">
      <c r="A384" s="1">
        <v>40548</v>
      </c>
      <c r="B384" s="11">
        <v>20301.099999999999</v>
      </c>
      <c r="C384" s="13">
        <f t="shared" si="72"/>
        <v>1350.9863266344303</v>
      </c>
      <c r="D384" s="13">
        <f t="shared" si="81"/>
        <v>3279.2063463662057</v>
      </c>
      <c r="E384" s="13">
        <f t="shared" si="83"/>
        <v>5006.8997161835396</v>
      </c>
      <c r="F384" s="13">
        <f t="shared" si="95"/>
        <v>8772.6407497337495</v>
      </c>
      <c r="G384" s="13">
        <f t="shared" si="93"/>
        <v>37602.301262024863</v>
      </c>
      <c r="H384" s="13">
        <f t="shared" si="91"/>
        <v>70094.414470627467</v>
      </c>
      <c r="I384" s="13">
        <f t="shared" si="89"/>
        <v>119032.89034604926</v>
      </c>
      <c r="J384" s="13">
        <f t="shared" si="87"/>
        <v>318097.89830846095</v>
      </c>
      <c r="K384" s="13">
        <f t="shared" si="85"/>
        <v>823024.30967219512</v>
      </c>
      <c r="M384" s="14">
        <f t="shared" si="74"/>
        <v>0.21719804891938677</v>
      </c>
      <c r="N384" s="14">
        <f t="shared" si="82"/>
        <v>0.29001578369940362</v>
      </c>
      <c r="O384" s="14">
        <f t="shared" si="84"/>
        <v>0.20564628533334511</v>
      </c>
      <c r="P384" s="14">
        <f t="shared" si="96"/>
        <v>0.14214764685005241</v>
      </c>
      <c r="Q384" s="14">
        <f t="shared" si="94"/>
        <v>0.19741922103052451</v>
      </c>
      <c r="R384" s="14">
        <f t="shared" si="92"/>
        <v>0.15348648125104877</v>
      </c>
      <c r="S384" s="14">
        <f t="shared" si="90"/>
        <v>0.13277671730350851</v>
      </c>
      <c r="T384" s="14">
        <f t="shared" si="88"/>
        <v>0.14829370426798716</v>
      </c>
      <c r="U384" s="14">
        <f t="shared" si="86"/>
        <v>0.15683173067815614</v>
      </c>
      <c r="V384" s="14"/>
      <c r="X384" s="6" t="str">
        <f t="shared" si="76"/>
        <v>above 15%</v>
      </c>
      <c r="Y384" s="6" t="str">
        <f t="shared" si="76"/>
        <v>above 15%</v>
      </c>
      <c r="Z384" s="6" t="str">
        <f t="shared" si="76"/>
        <v>above 15%</v>
      </c>
      <c r="AA384" s="6" t="str">
        <f t="shared" si="77"/>
        <v>10% to 15%</v>
      </c>
      <c r="AB384" s="6" t="str">
        <f t="shared" si="77"/>
        <v>above 15%</v>
      </c>
      <c r="AC384" s="6" t="str">
        <f t="shared" si="77"/>
        <v>above 15%</v>
      </c>
      <c r="AD384" s="6" t="str">
        <f t="shared" si="77"/>
        <v>10% to 15%</v>
      </c>
      <c r="AE384" s="6" t="str">
        <f t="shared" si="80"/>
        <v>10% to 15%</v>
      </c>
      <c r="AF384" s="6" t="str">
        <f t="shared" si="80"/>
        <v>above 15%</v>
      </c>
    </row>
    <row r="385" spans="1:32">
      <c r="A385" s="1">
        <v>40581</v>
      </c>
      <c r="B385" s="11">
        <v>18037.189999999999</v>
      </c>
      <c r="C385" s="13">
        <f t="shared" si="72"/>
        <v>1187.1929287344853</v>
      </c>
      <c r="D385" s="13">
        <f t="shared" si="81"/>
        <v>2826.8345073195092</v>
      </c>
      <c r="E385" s="13">
        <f t="shared" si="83"/>
        <v>4450.7309822430625</v>
      </c>
      <c r="F385" s="13">
        <f t="shared" si="95"/>
        <v>7695.65303057643</v>
      </c>
      <c r="G385" s="13">
        <f t="shared" si="93"/>
        <v>33066.741151198155</v>
      </c>
      <c r="H385" s="13">
        <f t="shared" si="91"/>
        <v>61774.966410715839</v>
      </c>
      <c r="I385" s="13">
        <f t="shared" si="89"/>
        <v>104063.09346667754</v>
      </c>
      <c r="J385" s="13">
        <f t="shared" si="87"/>
        <v>279517.44511082786</v>
      </c>
      <c r="K385" s="13">
        <f t="shared" si="85"/>
        <v>719429.67764393904</v>
      </c>
      <c r="M385" s="14">
        <f t="shared" si="74"/>
        <v>-1.9822757720530822E-2</v>
      </c>
      <c r="N385" s="14">
        <f t="shared" si="82"/>
        <v>0.15437084856204025</v>
      </c>
      <c r="O385" s="14">
        <f t="shared" si="84"/>
        <v>0.13403141484785419</v>
      </c>
      <c r="P385" s="14">
        <f t="shared" si="96"/>
        <v>9.4661792667489059E-2</v>
      </c>
      <c r="Q385" s="14">
        <f t="shared" si="94"/>
        <v>0.17736116521596587</v>
      </c>
      <c r="R385" s="14">
        <f t="shared" si="92"/>
        <v>0.1408061623370972</v>
      </c>
      <c r="S385" s="14">
        <f t="shared" si="90"/>
        <v>0.12299365611595557</v>
      </c>
      <c r="T385" s="14">
        <f t="shared" si="88"/>
        <v>0.14133238193782671</v>
      </c>
      <c r="U385" s="14">
        <f t="shared" si="86"/>
        <v>0.15110986047632671</v>
      </c>
      <c r="V385" s="14"/>
      <c r="X385" s="6" t="str">
        <f t="shared" si="76"/>
        <v>-5% to 0%</v>
      </c>
      <c r="Y385" s="6" t="str">
        <f t="shared" si="76"/>
        <v>above 15%</v>
      </c>
      <c r="Z385" s="6" t="str">
        <f t="shared" si="76"/>
        <v>10% to 15%</v>
      </c>
      <c r="AA385" s="6" t="str">
        <f t="shared" si="77"/>
        <v>5% to 10%</v>
      </c>
      <c r="AB385" s="6" t="str">
        <f t="shared" si="77"/>
        <v>above 15%</v>
      </c>
      <c r="AC385" s="6" t="str">
        <f t="shared" si="77"/>
        <v>10% to 15%</v>
      </c>
      <c r="AD385" s="6" t="str">
        <f t="shared" si="77"/>
        <v>10% to 15%</v>
      </c>
      <c r="AE385" s="6" t="str">
        <f t="shared" si="80"/>
        <v>10% to 15%</v>
      </c>
      <c r="AF385" s="6" t="str">
        <f t="shared" si="80"/>
        <v>above 15%</v>
      </c>
    </row>
    <row r="386" spans="1:32">
      <c r="A386" s="1">
        <v>40609</v>
      </c>
      <c r="B386" s="11">
        <v>18222.669999999998</v>
      </c>
      <c r="C386" s="13">
        <f t="shared" si="72"/>
        <v>1185.0297891171865</v>
      </c>
      <c r="D386" s="13">
        <f t="shared" si="81"/>
        <v>2756.4817152588557</v>
      </c>
      <c r="E386" s="13">
        <f t="shared" si="83"/>
        <v>4499.8872621933606</v>
      </c>
      <c r="F386" s="13">
        <f t="shared" si="95"/>
        <v>7693.2330760368613</v>
      </c>
      <c r="G386" s="13">
        <f t="shared" si="93"/>
        <v>33090.85143131925</v>
      </c>
      <c r="H386" s="13">
        <f t="shared" si="91"/>
        <v>61947.648898782383</v>
      </c>
      <c r="I386" s="13">
        <f t="shared" si="89"/>
        <v>103531.63138250752</v>
      </c>
      <c r="J386" s="13">
        <f t="shared" si="87"/>
        <v>279578.43853015365</v>
      </c>
      <c r="K386" s="13">
        <f t="shared" si="85"/>
        <v>714920.39468161447</v>
      </c>
      <c r="M386" s="14">
        <f t="shared" si="74"/>
        <v>-2.319468900017687E-2</v>
      </c>
      <c r="N386" s="14">
        <f t="shared" si="82"/>
        <v>0.13094854122865129</v>
      </c>
      <c r="O386" s="14">
        <f t="shared" si="84"/>
        <v>0.14079011349181464</v>
      </c>
      <c r="P386" s="14">
        <f t="shared" si="96"/>
        <v>9.454598625836623E-2</v>
      </c>
      <c r="Q386" s="14">
        <f t="shared" si="94"/>
        <v>0.17747604352772539</v>
      </c>
      <c r="R386" s="14">
        <f t="shared" si="92"/>
        <v>0.14108876051105895</v>
      </c>
      <c r="S386" s="14">
        <f t="shared" si="90"/>
        <v>0.12261771696664733</v>
      </c>
      <c r="T386" s="14">
        <f t="shared" si="88"/>
        <v>0.14134419147503779</v>
      </c>
      <c r="U386" s="14">
        <f t="shared" si="86"/>
        <v>0.1508413719930784</v>
      </c>
      <c r="V386" s="14"/>
      <c r="X386" s="6" t="str">
        <f t="shared" si="76"/>
        <v>-5% to 0%</v>
      </c>
      <c r="Y386" s="6" t="str">
        <f t="shared" si="76"/>
        <v>10% to 15%</v>
      </c>
      <c r="Z386" s="6" t="str">
        <f t="shared" si="76"/>
        <v>10% to 15%</v>
      </c>
      <c r="AA386" s="6" t="str">
        <f t="shared" si="77"/>
        <v>5% to 10%</v>
      </c>
      <c r="AB386" s="6" t="str">
        <f t="shared" si="77"/>
        <v>above 15%</v>
      </c>
      <c r="AC386" s="6" t="str">
        <f t="shared" si="77"/>
        <v>10% to 15%</v>
      </c>
      <c r="AD386" s="6" t="str">
        <f t="shared" si="77"/>
        <v>10% to 15%</v>
      </c>
      <c r="AE386" s="6" t="str">
        <f t="shared" si="80"/>
        <v>10% to 15%</v>
      </c>
      <c r="AF386" s="6" t="str">
        <f t="shared" si="80"/>
        <v>above 15%</v>
      </c>
    </row>
    <row r="387" spans="1:32">
      <c r="A387" s="1">
        <v>40638</v>
      </c>
      <c r="B387" s="11">
        <v>19686.82</v>
      </c>
      <c r="C387" s="13">
        <f t="shared" si="72"/>
        <v>1272.4366336489657</v>
      </c>
      <c r="D387" s="13">
        <f t="shared" si="81"/>
        <v>2845.8494250398453</v>
      </c>
      <c r="E387" s="13">
        <f t="shared" si="83"/>
        <v>4850.4671716507801</v>
      </c>
      <c r="F387" s="13">
        <f t="shared" si="95"/>
        <v>8236.01863947124</v>
      </c>
      <c r="G387" s="13">
        <f t="shared" si="93"/>
        <v>35365.258763797858</v>
      </c>
      <c r="H387" s="13">
        <f t="shared" si="91"/>
        <v>66458.179655379339</v>
      </c>
      <c r="I387" s="13">
        <f t="shared" si="89"/>
        <v>110378.10638471127</v>
      </c>
      <c r="J387" s="13">
        <f t="shared" si="87"/>
        <v>298864.22690356878</v>
      </c>
      <c r="K387" s="13">
        <f t="shared" si="85"/>
        <v>760554.41372818721</v>
      </c>
      <c r="M387" s="14">
        <f t="shared" si="74"/>
        <v>0.10780853089681029</v>
      </c>
      <c r="N387" s="14">
        <f t="shared" si="82"/>
        <v>0.16058132064076563</v>
      </c>
      <c r="O387" s="14">
        <f t="shared" si="84"/>
        <v>0.18651874500968307</v>
      </c>
      <c r="P387" s="14">
        <f t="shared" si="96"/>
        <v>0.1194454908174213</v>
      </c>
      <c r="Q387" s="14">
        <f t="shared" si="94"/>
        <v>0.18789744095437999</v>
      </c>
      <c r="R387" s="14">
        <f t="shared" si="92"/>
        <v>0.14816720572886005</v>
      </c>
      <c r="S387" s="14">
        <f t="shared" si="90"/>
        <v>0.12730188169563356</v>
      </c>
      <c r="T387" s="14">
        <f t="shared" si="88"/>
        <v>0.14494475867091355</v>
      </c>
      <c r="U387" s="14">
        <f t="shared" si="86"/>
        <v>0.15347941694888587</v>
      </c>
      <c r="V387" s="14"/>
      <c r="X387" s="6" t="str">
        <f t="shared" si="76"/>
        <v>10% to 15%</v>
      </c>
      <c r="Y387" s="6" t="str">
        <f t="shared" si="76"/>
        <v>above 15%</v>
      </c>
      <c r="Z387" s="6" t="str">
        <f t="shared" si="76"/>
        <v>above 15%</v>
      </c>
      <c r="AA387" s="6" t="str">
        <f t="shared" si="77"/>
        <v>10% to 15%</v>
      </c>
      <c r="AB387" s="6" t="str">
        <f t="shared" si="77"/>
        <v>above 15%</v>
      </c>
      <c r="AC387" s="6" t="str">
        <f t="shared" si="77"/>
        <v>10% to 15%</v>
      </c>
      <c r="AD387" s="6" t="str">
        <f t="shared" si="77"/>
        <v>10% to 15%</v>
      </c>
      <c r="AE387" s="6" t="str">
        <f t="shared" si="80"/>
        <v>10% to 15%</v>
      </c>
      <c r="AF387" s="6" t="str">
        <f t="shared" si="80"/>
        <v>above 15%</v>
      </c>
    </row>
    <row r="388" spans="1:32">
      <c r="A388" s="1">
        <v>40668</v>
      </c>
      <c r="B388" s="11">
        <v>18210.580000000002</v>
      </c>
      <c r="C388" s="13">
        <f t="shared" si="72"/>
        <v>1167.9901142668646</v>
      </c>
      <c r="D388" s="13">
        <f t="shared" si="81"/>
        <v>2552.091308939107</v>
      </c>
      <c r="E388" s="13">
        <f t="shared" si="83"/>
        <v>4463.6796270925352</v>
      </c>
      <c r="F388" s="13">
        <f t="shared" si="95"/>
        <v>7555.907643477145</v>
      </c>
      <c r="G388" s="13">
        <f t="shared" si="93"/>
        <v>32296.609049054106</v>
      </c>
      <c r="H388" s="13">
        <f t="shared" si="91"/>
        <v>61038.450101155955</v>
      </c>
      <c r="I388" s="13">
        <f t="shared" si="89"/>
        <v>100698.79778160574</v>
      </c>
      <c r="J388" s="13">
        <f t="shared" si="87"/>
        <v>273454.83090460952</v>
      </c>
      <c r="K388" s="13">
        <f t="shared" si="85"/>
        <v>693185.93739501841</v>
      </c>
      <c r="M388" s="14">
        <f t="shared" si="74"/>
        <v>-5.0002030187662971E-2</v>
      </c>
      <c r="N388" s="14">
        <f t="shared" si="82"/>
        <v>5.8583720465955405E-2</v>
      </c>
      <c r="O388" s="14">
        <f t="shared" si="84"/>
        <v>0.13582061299756315</v>
      </c>
      <c r="P388" s="14">
        <f t="shared" si="96"/>
        <v>8.7898963211001518E-2</v>
      </c>
      <c r="Q388" s="14">
        <f t="shared" si="94"/>
        <v>0.17363967455352081</v>
      </c>
      <c r="R388" s="14">
        <f t="shared" si="92"/>
        <v>0.13959060363995668</v>
      </c>
      <c r="S388" s="14">
        <f t="shared" si="90"/>
        <v>0.1205764197451865</v>
      </c>
      <c r="T388" s="14">
        <f t="shared" si="88"/>
        <v>0.14014438587353667</v>
      </c>
      <c r="U388" s="14">
        <f t="shared" si="86"/>
        <v>0.14952164239805893</v>
      </c>
      <c r="V388" s="14"/>
      <c r="X388" s="6" t="str">
        <f t="shared" si="76"/>
        <v>-10% to -5%</v>
      </c>
      <c r="Y388" s="6" t="str">
        <f t="shared" si="76"/>
        <v>5% to 10%</v>
      </c>
      <c r="Z388" s="6" t="str">
        <f t="shared" si="76"/>
        <v>10% to 15%</v>
      </c>
      <c r="AA388" s="6" t="str">
        <f t="shared" si="77"/>
        <v>5% to 10%</v>
      </c>
      <c r="AB388" s="6" t="str">
        <f t="shared" si="77"/>
        <v>above 15%</v>
      </c>
      <c r="AC388" s="6" t="str">
        <f t="shared" si="77"/>
        <v>10% to 15%</v>
      </c>
      <c r="AD388" s="6" t="str">
        <f t="shared" si="77"/>
        <v>10% to 15%</v>
      </c>
      <c r="AE388" s="6" t="str">
        <f t="shared" si="80"/>
        <v>10% to 15%</v>
      </c>
      <c r="AF388" s="6" t="str">
        <f t="shared" si="80"/>
        <v>10% to 15%</v>
      </c>
    </row>
    <row r="389" spans="1:32">
      <c r="A389" s="1">
        <v>40700</v>
      </c>
      <c r="B389" s="11">
        <v>18420.11</v>
      </c>
      <c r="C389" s="13">
        <f t="shared" si="72"/>
        <v>1174.7837036461488</v>
      </c>
      <c r="D389" s="13">
        <f t="shared" si="81"/>
        <v>2530.7638429032122</v>
      </c>
      <c r="E389" s="13">
        <f t="shared" si="83"/>
        <v>4510.8765570000005</v>
      </c>
      <c r="F389" s="13">
        <f t="shared" si="95"/>
        <v>7594.9624908763517</v>
      </c>
      <c r="G389" s="13">
        <f t="shared" si="93"/>
        <v>32249.726740844017</v>
      </c>
      <c r="H389" s="13">
        <f t="shared" si="91"/>
        <v>61345.790839390611</v>
      </c>
      <c r="I389" s="13">
        <f t="shared" si="89"/>
        <v>100491.33676410509</v>
      </c>
      <c r="J389" s="13">
        <f t="shared" si="87"/>
        <v>273531.37818807928</v>
      </c>
      <c r="K389" s="13">
        <f t="shared" si="85"/>
        <v>691101.7123857307</v>
      </c>
      <c r="M389" s="14">
        <f t="shared" si="74"/>
        <v>-3.9261474825612527E-2</v>
      </c>
      <c r="N389" s="14">
        <f t="shared" si="82"/>
        <v>5.0629179214050885E-2</v>
      </c>
      <c r="O389" s="14">
        <f t="shared" si="84"/>
        <v>0.1422887225805253</v>
      </c>
      <c r="P389" s="14">
        <f t="shared" si="96"/>
        <v>8.9804578453252695E-2</v>
      </c>
      <c r="Q389" s="14">
        <f t="shared" si="94"/>
        <v>0.17340980397007949</v>
      </c>
      <c r="R389" s="14">
        <f t="shared" si="92"/>
        <v>0.14009987471561494</v>
      </c>
      <c r="S389" s="14">
        <f t="shared" si="90"/>
        <v>0.12042438429927671</v>
      </c>
      <c r="T389" s="14">
        <f t="shared" si="88"/>
        <v>0.14015956307148764</v>
      </c>
      <c r="U389" s="14">
        <f t="shared" si="86"/>
        <v>0.14939279294247626</v>
      </c>
      <c r="V389" s="14"/>
      <c r="X389" s="6" t="str">
        <f t="shared" si="76"/>
        <v>-5% to 0%</v>
      </c>
      <c r="Y389" s="6" t="str">
        <f t="shared" si="76"/>
        <v>5% to 10%</v>
      </c>
      <c r="Z389" s="6" t="str">
        <f t="shared" si="76"/>
        <v>10% to 15%</v>
      </c>
      <c r="AA389" s="6" t="str">
        <f t="shared" si="77"/>
        <v>5% to 10%</v>
      </c>
      <c r="AB389" s="6" t="str">
        <f t="shared" si="77"/>
        <v>above 15%</v>
      </c>
      <c r="AC389" s="6" t="str">
        <f t="shared" si="77"/>
        <v>10% to 15%</v>
      </c>
      <c r="AD389" s="6" t="str">
        <f t="shared" si="77"/>
        <v>10% to 15%</v>
      </c>
      <c r="AE389" s="6" t="str">
        <f t="shared" si="80"/>
        <v>10% to 15%</v>
      </c>
      <c r="AF389" s="6" t="str">
        <f t="shared" si="80"/>
        <v>10% to 15%</v>
      </c>
    </row>
    <row r="390" spans="1:32">
      <c r="A390" s="1">
        <v>40729</v>
      </c>
      <c r="B390" s="11">
        <v>18744.560000000001</v>
      </c>
      <c r="C390" s="13">
        <f t="shared" si="72"/>
        <v>1185.5369934445366</v>
      </c>
      <c r="D390" s="13">
        <f t="shared" si="81"/>
        <v>2552.9948761794353</v>
      </c>
      <c r="E390" s="13">
        <f t="shared" si="83"/>
        <v>4573.2278279404436</v>
      </c>
      <c r="F390" s="13">
        <f t="shared" si="95"/>
        <v>7646.9731492254223</v>
      </c>
      <c r="G390" s="13">
        <f t="shared" si="93"/>
        <v>32377.787609580355</v>
      </c>
      <c r="H390" s="13">
        <f t="shared" si="91"/>
        <v>62036.501263977334</v>
      </c>
      <c r="I390" s="13">
        <f t="shared" si="89"/>
        <v>100904.2063035874</v>
      </c>
      <c r="J390" s="13">
        <f t="shared" si="87"/>
        <v>275570.19671988941</v>
      </c>
      <c r="K390" s="13">
        <f t="shared" si="85"/>
        <v>693243.72883538355</v>
      </c>
      <c r="M390" s="14">
        <f t="shared" si="74"/>
        <v>-2.24034284046318E-2</v>
      </c>
      <c r="N390" s="14">
        <f t="shared" si="82"/>
        <v>5.8918937341391392E-2</v>
      </c>
      <c r="O390" s="14">
        <f t="shared" si="84"/>
        <v>0.15070788661975679</v>
      </c>
      <c r="P390" s="14">
        <f t="shared" si="96"/>
        <v>9.232346958787617E-2</v>
      </c>
      <c r="Q390" s="14">
        <f t="shared" si="94"/>
        <v>0.17403678842682732</v>
      </c>
      <c r="R390" s="14">
        <f t="shared" si="92"/>
        <v>0.1412338181291648</v>
      </c>
      <c r="S390" s="14">
        <f t="shared" si="90"/>
        <v>0.12072660272501902</v>
      </c>
      <c r="T390" s="14">
        <f t="shared" si="88"/>
        <v>0.14056211723020684</v>
      </c>
      <c r="U390" s="14">
        <f t="shared" si="86"/>
        <v>0.1495252092943902</v>
      </c>
      <c r="V390" s="14"/>
      <c r="X390" s="6" t="str">
        <f t="shared" si="76"/>
        <v>-5% to 0%</v>
      </c>
      <c r="Y390" s="6" t="str">
        <f t="shared" si="76"/>
        <v>5% to 10%</v>
      </c>
      <c r="Z390" s="6" t="str">
        <f t="shared" si="76"/>
        <v>above 15%</v>
      </c>
      <c r="AA390" s="6" t="str">
        <f t="shared" si="77"/>
        <v>5% to 10%</v>
      </c>
      <c r="AB390" s="6" t="str">
        <f t="shared" si="77"/>
        <v>above 15%</v>
      </c>
      <c r="AC390" s="6" t="str">
        <f t="shared" si="77"/>
        <v>10% to 15%</v>
      </c>
      <c r="AD390" s="6" t="str">
        <f t="shared" si="77"/>
        <v>10% to 15%</v>
      </c>
      <c r="AE390" s="6" t="str">
        <f t="shared" si="80"/>
        <v>10% to 15%</v>
      </c>
      <c r="AF390" s="6" t="str">
        <f t="shared" si="80"/>
        <v>10% to 15%</v>
      </c>
    </row>
    <row r="391" spans="1:32">
      <c r="A391" s="1">
        <v>40760</v>
      </c>
      <c r="B391" s="11">
        <v>17305.87</v>
      </c>
      <c r="C391" s="13">
        <f t="shared" si="72"/>
        <v>1087.6462283796341</v>
      </c>
      <c r="D391" s="13">
        <f t="shared" si="81"/>
        <v>2326.1398075775164</v>
      </c>
      <c r="E391" s="13">
        <f t="shared" si="83"/>
        <v>4186.6010569460268</v>
      </c>
      <c r="F391" s="13">
        <f t="shared" si="95"/>
        <v>6993.890465877822</v>
      </c>
      <c r="G391" s="13">
        <f t="shared" si="93"/>
        <v>29463.405891088791</v>
      </c>
      <c r="H391" s="13">
        <f t="shared" si="91"/>
        <v>56900.53381440806</v>
      </c>
      <c r="I391" s="13">
        <f t="shared" si="89"/>
        <v>91976.887934587445</v>
      </c>
      <c r="J391" s="13">
        <f t="shared" si="87"/>
        <v>251712.58623411303</v>
      </c>
      <c r="K391" s="13">
        <f t="shared" si="85"/>
        <v>631347.68379483873</v>
      </c>
      <c r="M391" s="14">
        <f t="shared" si="74"/>
        <v>-0.18267026498725403</v>
      </c>
      <c r="N391" s="14">
        <f t="shared" si="82"/>
        <v>-3.0115602538338379E-2</v>
      </c>
      <c r="O391" s="14">
        <f t="shared" si="84"/>
        <v>9.6075389794382432E-2</v>
      </c>
      <c r="P391" s="14">
        <f t="shared" si="96"/>
        <v>5.90309036230093E-2</v>
      </c>
      <c r="Q391" s="14">
        <f t="shared" si="94"/>
        <v>0.15900161601457452</v>
      </c>
      <c r="R391" s="14">
        <f t="shared" si="92"/>
        <v>0.13243304940725042</v>
      </c>
      <c r="S391" s="14">
        <f t="shared" si="90"/>
        <v>0.11385833880086993</v>
      </c>
      <c r="T391" s="14">
        <f t="shared" si="88"/>
        <v>0.13563571506041794</v>
      </c>
      <c r="U391" s="14">
        <f t="shared" si="86"/>
        <v>0.14551262775792573</v>
      </c>
      <c r="V391" s="14"/>
      <c r="X391" s="6" t="str">
        <f t="shared" si="76"/>
        <v>below -15%</v>
      </c>
      <c r="Y391" s="6" t="str">
        <f t="shared" si="76"/>
        <v>-5% to 0%</v>
      </c>
      <c r="Z391" s="6" t="str">
        <f t="shared" si="76"/>
        <v>5% to 10%</v>
      </c>
      <c r="AA391" s="6" t="str">
        <f t="shared" si="77"/>
        <v>5% to 10%</v>
      </c>
      <c r="AB391" s="6" t="str">
        <f t="shared" si="77"/>
        <v>above 15%</v>
      </c>
      <c r="AC391" s="6" t="str">
        <f t="shared" si="77"/>
        <v>10% to 15%</v>
      </c>
      <c r="AD391" s="6" t="str">
        <f t="shared" si="77"/>
        <v>10% to 15%</v>
      </c>
      <c r="AE391" s="6" t="str">
        <f t="shared" si="80"/>
        <v>10% to 15%</v>
      </c>
      <c r="AF391" s="6" t="str">
        <f t="shared" si="80"/>
        <v>10% to 15%</v>
      </c>
    </row>
    <row r="392" spans="1:32">
      <c r="A392" s="1">
        <v>40791</v>
      </c>
      <c r="B392" s="11">
        <v>16713.330000000002</v>
      </c>
      <c r="C392" s="13">
        <f t="shared" si="72"/>
        <v>1055.0133331332293</v>
      </c>
      <c r="D392" s="13">
        <f t="shared" si="81"/>
        <v>2237.9806325940849</v>
      </c>
      <c r="E392" s="13">
        <f t="shared" si="83"/>
        <v>4028.1189238194288</v>
      </c>
      <c r="F392" s="13">
        <f t="shared" si="95"/>
        <v>6696.428831703759</v>
      </c>
      <c r="G392" s="13">
        <f t="shared" si="93"/>
        <v>28049.267724007914</v>
      </c>
      <c r="H392" s="13">
        <f t="shared" si="91"/>
        <v>54568.979791533566</v>
      </c>
      <c r="I392" s="13">
        <f t="shared" si="89"/>
        <v>87929.811755637464</v>
      </c>
      <c r="J392" s="13">
        <f t="shared" si="87"/>
        <v>240243.97050253907</v>
      </c>
      <c r="K392" s="13">
        <f t="shared" si="85"/>
        <v>601564.91622039129</v>
      </c>
      <c r="M392" s="14">
        <f t="shared" si="74"/>
        <v>-0.23977689340060271</v>
      </c>
      <c r="N392" s="14">
        <f t="shared" si="82"/>
        <v>-6.7642462156734501E-2</v>
      </c>
      <c r="O392" s="14">
        <f t="shared" si="84"/>
        <v>7.1853180646828801E-2</v>
      </c>
      <c r="P392" s="14">
        <f t="shared" si="96"/>
        <v>4.2542455148517976E-2</v>
      </c>
      <c r="Q392" s="14">
        <f t="shared" si="94"/>
        <v>0.15106458960977714</v>
      </c>
      <c r="R392" s="14">
        <f t="shared" si="92"/>
        <v>0.12813090676869446</v>
      </c>
      <c r="S392" s="14">
        <f t="shared" si="90"/>
        <v>0.11049063938722187</v>
      </c>
      <c r="T392" s="14">
        <f t="shared" si="88"/>
        <v>0.13308339656571494</v>
      </c>
      <c r="U392" s="14">
        <f t="shared" si="86"/>
        <v>0.14343048738580039</v>
      </c>
      <c r="V392" s="14"/>
      <c r="X392" s="6" t="str">
        <f t="shared" si="76"/>
        <v>below -15%</v>
      </c>
      <c r="Y392" s="6" t="str">
        <f t="shared" si="76"/>
        <v>-10% to -5%</v>
      </c>
      <c r="Z392" s="6" t="str">
        <f t="shared" si="76"/>
        <v>5% to 10%</v>
      </c>
      <c r="AA392" s="6" t="str">
        <f t="shared" si="77"/>
        <v>0% to 5%</v>
      </c>
      <c r="AB392" s="6" t="str">
        <f t="shared" si="77"/>
        <v>above 15%</v>
      </c>
      <c r="AC392" s="6" t="str">
        <f t="shared" si="77"/>
        <v>10% to 15%</v>
      </c>
      <c r="AD392" s="6" t="str">
        <f t="shared" si="77"/>
        <v>10% to 15%</v>
      </c>
      <c r="AE392" s="6" t="str">
        <f t="shared" si="80"/>
        <v>10% to 15%</v>
      </c>
      <c r="AF392" s="6" t="str">
        <f t="shared" si="80"/>
        <v>10% to 15%</v>
      </c>
    </row>
    <row r="393" spans="1:32">
      <c r="A393" s="1">
        <v>40821</v>
      </c>
      <c r="B393" s="11">
        <v>15792.41</v>
      </c>
      <c r="C393" s="13">
        <f t="shared" si="72"/>
        <v>1006.2828394157724</v>
      </c>
      <c r="D393" s="13">
        <f t="shared" si="81"/>
        <v>2110.5537406369917</v>
      </c>
      <c r="E393" s="13">
        <f t="shared" si="83"/>
        <v>3791.6209735104585</v>
      </c>
      <c r="F393" s="13">
        <f t="shared" si="95"/>
        <v>6289.281244982838</v>
      </c>
      <c r="G393" s="13">
        <f t="shared" si="93"/>
        <v>26109.075824259366</v>
      </c>
      <c r="H393" s="13">
        <f t="shared" si="91"/>
        <v>51206.494506955467</v>
      </c>
      <c r="I393" s="13">
        <f t="shared" si="89"/>
        <v>82306.879777995273</v>
      </c>
      <c r="J393" s="13">
        <f t="shared" si="87"/>
        <v>224313.47240886776</v>
      </c>
      <c r="K393" s="13">
        <f t="shared" si="85"/>
        <v>560297.24852816749</v>
      </c>
      <c r="M393" s="14">
        <f t="shared" si="74"/>
        <v>-0.3289279149030564</v>
      </c>
      <c r="N393" s="14">
        <f t="shared" si="82"/>
        <v>-0.12525014281463503</v>
      </c>
      <c r="O393" s="14">
        <f t="shared" si="84"/>
        <v>3.3414608252793014E-2</v>
      </c>
      <c r="P393" s="14">
        <f t="shared" si="96"/>
        <v>1.8401736247768023E-2</v>
      </c>
      <c r="Q393" s="14">
        <f t="shared" si="94"/>
        <v>0.13937214581182011</v>
      </c>
      <c r="R393" s="14">
        <f t="shared" si="92"/>
        <v>0.12153709651457914</v>
      </c>
      <c r="S393" s="14">
        <f t="shared" si="90"/>
        <v>0.10550582189467068</v>
      </c>
      <c r="T393" s="14">
        <f t="shared" si="88"/>
        <v>0.12930837127346861</v>
      </c>
      <c r="U393" s="14">
        <f t="shared" si="86"/>
        <v>0.14035680742328091</v>
      </c>
      <c r="V393" s="14"/>
      <c r="X393" s="6" t="str">
        <f t="shared" si="76"/>
        <v>below -15%</v>
      </c>
      <c r="Y393" s="6" t="str">
        <f t="shared" si="76"/>
        <v>-15% to -10%</v>
      </c>
      <c r="Z393" s="6" t="str">
        <f t="shared" si="76"/>
        <v>0% to 5%</v>
      </c>
      <c r="AA393" s="6" t="str">
        <f t="shared" si="77"/>
        <v>0% to 5%</v>
      </c>
      <c r="AB393" s="6" t="str">
        <f t="shared" si="77"/>
        <v>10% to 15%</v>
      </c>
      <c r="AC393" s="6" t="str">
        <f t="shared" si="77"/>
        <v>10% to 15%</v>
      </c>
      <c r="AD393" s="6" t="str">
        <f t="shared" si="77"/>
        <v>10% to 15%</v>
      </c>
      <c r="AE393" s="6" t="str">
        <f t="shared" si="80"/>
        <v>10% to 15%</v>
      </c>
      <c r="AF393" s="6" t="str">
        <f t="shared" si="80"/>
        <v>10% to 15%</v>
      </c>
    </row>
    <row r="394" spans="1:32">
      <c r="A394" s="1">
        <v>40855</v>
      </c>
      <c r="B394" s="11">
        <v>17569.53</v>
      </c>
      <c r="C394" s="13">
        <f t="shared" si="72"/>
        <v>1144.6802454126753</v>
      </c>
      <c r="D394" s="13">
        <f t="shared" si="81"/>
        <v>2355.1386083565653</v>
      </c>
      <c r="E394" s="13">
        <f t="shared" si="83"/>
        <v>4180.6722327203533</v>
      </c>
      <c r="F394" s="13">
        <f t="shared" si="95"/>
        <v>6966.4562359097554</v>
      </c>
      <c r="G394" s="13">
        <f t="shared" si="93"/>
        <v>28533.777729995927</v>
      </c>
      <c r="H394" s="13">
        <f t="shared" si="91"/>
        <v>56494.921456336946</v>
      </c>
      <c r="I394" s="13">
        <f t="shared" si="89"/>
        <v>90693.212859589898</v>
      </c>
      <c r="J394" s="13">
        <f t="shared" si="87"/>
        <v>246611.0983423641</v>
      </c>
      <c r="K394" s="13">
        <f t="shared" si="85"/>
        <v>615000.07177050074</v>
      </c>
      <c r="M394" s="14">
        <f t="shared" si="74"/>
        <v>-8.739940155207547E-2</v>
      </c>
      <c r="N394" s="14">
        <f t="shared" si="82"/>
        <v>-1.8153358223693523E-2</v>
      </c>
      <c r="O394" s="14">
        <f t="shared" si="84"/>
        <v>9.5189785173914715E-2</v>
      </c>
      <c r="P394" s="14">
        <f t="shared" si="96"/>
        <v>5.7547617615463315E-2</v>
      </c>
      <c r="Q394" s="14">
        <f t="shared" si="94"/>
        <v>0.15383593155694666</v>
      </c>
      <c r="R394" s="14">
        <f t="shared" si="92"/>
        <v>0.13169939054977753</v>
      </c>
      <c r="S394" s="14">
        <f t="shared" si="90"/>
        <v>0.11280873046407791</v>
      </c>
      <c r="T394" s="14">
        <f t="shared" si="88"/>
        <v>0.13451637525015089</v>
      </c>
      <c r="U394" s="14">
        <f t="shared" si="86"/>
        <v>0.1443829979069064</v>
      </c>
      <c r="V394" s="14"/>
      <c r="X394" s="6" t="str">
        <f t="shared" si="76"/>
        <v>-10% to -5%</v>
      </c>
      <c r="Y394" s="6" t="str">
        <f t="shared" si="76"/>
        <v>-5% to 0%</v>
      </c>
      <c r="Z394" s="6" t="str">
        <f t="shared" si="76"/>
        <v>5% to 10%</v>
      </c>
      <c r="AA394" s="6" t="str">
        <f t="shared" si="77"/>
        <v>5% to 10%</v>
      </c>
      <c r="AB394" s="6" t="str">
        <f t="shared" si="77"/>
        <v>above 15%</v>
      </c>
      <c r="AC394" s="6" t="str">
        <f t="shared" si="77"/>
        <v>10% to 15%</v>
      </c>
      <c r="AD394" s="6" t="str">
        <f t="shared" si="77"/>
        <v>10% to 15%</v>
      </c>
      <c r="AE394" s="6" t="str">
        <f t="shared" si="80"/>
        <v>10% to 15%</v>
      </c>
      <c r="AF394" s="6" t="str">
        <f t="shared" si="80"/>
        <v>10% to 15%</v>
      </c>
    </row>
    <row r="395" spans="1:32">
      <c r="A395" s="1">
        <v>40882</v>
      </c>
      <c r="B395" s="11">
        <v>16805.330000000002</v>
      </c>
      <c r="C395" s="13">
        <f t="shared" si="72"/>
        <v>1110.5354522629264</v>
      </c>
      <c r="D395" s="13">
        <f t="shared" si="81"/>
        <v>2243.7349927624182</v>
      </c>
      <c r="E395" s="13">
        <f t="shared" si="83"/>
        <v>3928.4207462815521</v>
      </c>
      <c r="F395" s="13">
        <f t="shared" si="95"/>
        <v>6631.655698801088</v>
      </c>
      <c r="G395" s="13">
        <f t="shared" si="93"/>
        <v>26834.978746175078</v>
      </c>
      <c r="H395" s="13">
        <f t="shared" si="91"/>
        <v>53584.597975141558</v>
      </c>
      <c r="I395" s="13">
        <f t="shared" si="89"/>
        <v>85967.884798697269</v>
      </c>
      <c r="J395" s="13">
        <f t="shared" si="87"/>
        <v>232921.41666562483</v>
      </c>
      <c r="K395" s="13">
        <f t="shared" ref="K395:K415" si="97">((sipamt/$B35)+(sipamt/$B36)+(sipamt/$B37)+(sipamt/$B38)+(sipamt/$B39)+(sipamt/$B40)+(sipamt/$B41)+(sipamt/$B42)+(sipamt/$B43)+(sipamt/$B44)+(sipamt/$B45)+(sipamt/$B46)+(sipamt/$B47)+(sipamt/$B48)+(sipamt/$B49)+(sipamt/$B50)+(sipamt/$B51)+(sipamt/$B52)+(sipamt/$B53)+(sipamt/$B54)+(sipamt/$B55)+(sipamt/$B56)+(sipamt/$B57)+(sipamt/$B58)+(sipamt/$B59)+(sipamt/$B60)+(sipamt/$B61)+(sipamt/$B62)+(sipamt/$B63)+(sipamt/$B64)+(sipamt/$B65)+(sipamt/$B66)+(sipamt/$B67)+(sipamt/$B68)+(sipamt/$B69)+(sipamt/$B70)+(sipamt/$B71)+(sipamt/$B72)+(sipamt/$B73)+(sipamt/$B74)+(sipamt/$B75)+(sipamt/$B76)+(sipamt/$B77)+(sipamt/$B78)+(sipamt/$B79)+(sipamt/$B80)+(sipamt/$B81)+(sipamt/$B82)+(sipamt/$B83)+(sipamt/$B84)+(sipamt/$B85)+(sipamt/$B86)+(sipamt/$B87)+(sipamt/$B88)+(sipamt/$B89)+(sipamt/$B90)+(sipamt/$B91)+(sipamt/$B92)+(sipamt/$B93)+(sipamt/$B94)+(sipamt/$B95)+(sipamt/$B96)+(sipamt/$B97)+(sipamt/$B98)+(sipamt/$B99)+(sipamt/$B100)+(sipamt/$B101)+(sipamt/$B102)+(sipamt/$B103)+(sipamt/$B104)+(sipamt/$B105)+(sipamt/$B106)+(sipamt/$B107)+(sipamt/$B108)+(sipamt/$B109)+(sipamt/$B110)+(sipamt/$B111)+(sipamt/$B112)+(sipamt/$B113)+(sipamt/$B114)+(sipamt/$B115)+(sipamt/$B116)+(sipamt/$B117)+(sipamt/$B118)+(sipamt/$B119)+(sipamt/$B120)+(sipamt/$B121)+(sipamt/$B122)+(sipamt/$B123)+(sipamt/$B124)+(sipamt/$B125)+(sipamt/$B126)+(sipamt/$B127)+(sipamt/$B128)+(sipamt/$B129)+(sipamt/$B130)+(sipamt/$B131)+(sipamt/$B132)+(sipamt/$B133)+(sipamt/$B134)+(sipamt/$B135)+(sipamt/$B136)+(sipamt/$B137)+(sipamt/$B138)+(sipamt/$B139)+(sipamt/$B140)+(sipamt/$B141)+(sipamt/$B142)+(sipamt/$B143)+(sipamt/$B144)+(sipamt/$B145)+(sipamt/$B146)+(sipamt/$B147)+(sipamt/$B148)+(sipamt/$B149)+(sipamt/$B150)+(sipamt/$B151)+(sipamt/$B152)+(sipamt/$B153)+(sipamt/$B154)+(sipamt/$B155)+(sipamt/$B156)+(sipamt/$B157)+(sipamt/$B158)+(sipamt/$B159)+(sipamt/$B160)+(sipamt/$B161)+(sipamt/$B162)+(sipamt/$B163)+(sipamt/$B164)+(sipamt/$B165)+(sipamt/$B166)+(sipamt/$B167)+(sipamt/$B168)+(sipamt/$B169)+(sipamt/$B170)+(sipamt/$B171)+(sipamt/$B172)+(sipamt/$B173)+(sipamt/$B174)+(sipamt/$B175)+(sipamt/$B176)+(sipamt/$B177)+(sipamt/$B178)+(sipamt/$B179)+(sipamt/$B180)+(sipamt/$B181)+(sipamt/$B182)+(sipamt/$B183)+(sipamt/$B184)+(sipamt/$B185)+(sipamt/$B186)+(sipamt/$B187)+(sipamt/$B188)+(sipamt/$B189)+(sipamt/$B190)+(sipamt/$B191)+(sipamt/$B192)+(sipamt/$B193)+(sipamt/$B194)+(sipamt/$B195)+(sipamt/$B196)+(sipamt/$B197)+(sipamt/$B198)+(sipamt/$B199)+(sipamt/$B200)+(sipamt/$B201)+(sipamt/$B202)+(sipamt/$B203)+(sipamt/$B204)+(sipamt/$B205)+(sipamt/$B206)+(sipamt/$B207)+(sipamt/$B208)+(sipamt/$B209)+(sipamt/$B210)+(sipamt/$B211)+(sipamt/$B212)+(sipamt/$B213)+(sipamt/$B214)+(sipamt/$B215)+(sipamt/$B216)+(sipamt/$B217)+(sipamt/$B218)+(sipamt/$B219)+(sipamt/$B220)+(sipamt/$B221)+(sipamt/$B222)+(sipamt/$B223)+(sipamt/$B224)+(sipamt/$B225)+(sipamt/$B226)+(sipamt/$B227)+(sipamt/$B228)+(sipamt/$B229)+(sipamt/$B230)+(sipamt/$B231)+(sipamt/$B232)+(sipamt/$B233)+(sipamt/$B234)+(sipamt/$B235)+(sipamt/$B236)+(sipamt/$B237)+(sipamt/$B238)+(sipamt/$B239)+(sipamt/$B240)+(sipamt/$B241)+(sipamt/$B242)+(sipamt/$B243)+(sipamt/$B244)+(sipamt/$B245)+(sipamt/$B246)+(sipamt/$B247)+(sipamt/$B248)+(sipamt/$B249)+(sipamt/$B250)+(sipamt/$B251)+(sipamt/$B252)+(sipamt/$B253)+(sipamt/$B254)+(sipamt/$B255)+(sipamt/$B256)+(sipamt/$B257)+(sipamt/$B258)+(sipamt/$B259)+(sipamt/$B260)+(sipamt/$B261)+(sipamt/$B262)+(sipamt/$B263)+(sipamt/$B264)+(sipamt/$B265)+(sipamt/$B266)+(sipamt/$B267)+(sipamt/$B268)+(sipamt/$B269)+(sipamt/$B270)+(sipamt/$B271)+(sipamt/$B272)+(sipamt/$B273)+(sipamt/$B274)+(sipamt/$B275)+(sipamt/$B276)+(sipamt/$B277)+(sipamt/$B278)+(sipamt/$B279)+(sipamt/$B280)+(sipamt/$B281)+(sipamt/$B282)+(sipamt/$B283)+(sipamt/$B284)+(sipamt/$B285)+(sipamt/$B286)+(sipamt/$B287)+(sipamt/$B288)+(sipamt/$B289)+(sipamt/$B290)+(sipamt/$B291)+(sipamt/$B292)+(sipamt/$B293)+(sipamt/$B294)+(sipamt/$B295)+(sipamt/$B296)+(sipamt/$B297)+(sipamt/$B298)+(sipamt/$B299)+(sipamt/$B300)+(sipamt/$B301)+(sipamt/$B302)+(sipamt/$B303)+(sipamt/$B304)+(sipamt/$B305)+(sipamt/$B306)+(sipamt/$B307)+(sipamt/$B308)+(sipamt/$B309)+(sipamt/$B310)+(sipamt/$B311)+(sipamt/$B312)+(sipamt/$B313)+(sipamt/$B314)+(sipamt/$B315)+(sipamt/$B316)+(sipamt/$B317)+(sipamt/$B318)+(sipamt/$B319)+(sipamt/$B320)+(sipamt/$B321)+(sipamt/$B322)+(sipamt/$B323)+(sipamt/$B324)+(sipamt/$B325)+(sipamt/$B326)+(sipamt/$B327)+(sipamt/$B328)+(sipamt/$B329)+(sipamt/$B330)+(sipamt/$B331)+(sipamt/$B332)+(sipamt/$B333)+(sipamt/$B334)+(sipamt/$B335)+(sipamt/$B336)+(sipamt/$B337)+(sipamt/$B338)+(sipamt/$B339)+(sipamt/$B340)+(sipamt/$B341)+(sipamt/$B342)+(sipamt/$B343)+(sipamt/$B344)+(sipamt/$B345)+(sipamt/$B346)+(sipamt/$B347)+(sipamt/$B348)+(sipamt/$B349)+(sipamt/$B350)+(sipamt/$B351)+(sipamt/$B352)+(sipamt/$B353)+(sipamt/$B354)+(sipamt/$B355)+(sipamt/$B356)+(sipamt/$B357)+(sipamt/$B358)+(sipamt/$B359)+(sipamt/$B360)+(sipamt/$B361)+(sipamt/$B362)+(sipamt/$B363)+(sipamt/$B364)+(sipamt/$B365)+(sipamt/$B366)+(sipamt/$B367)+(sipamt/$B368)+(sipamt/$B369)+(sipamt/$B370)+(sipamt/$B371)+(sipamt/$B372)+(sipamt/$B373)+(sipamt/$B374)+(sipamt/$B375)+(sipamt/$B376)+(sipamt/$B377)+(sipamt/$B378)+(sipamt/$B379)+(sipamt/$B380)+(sipamt/$B381)+(sipamt/$B382)+(sipamt/$B383)+(sipamt/$B384)+(sipamt/$B385)+(sipamt/$B386)+(sipamt/$B387)+(sipamt/$B388)+(sipamt/$B389)+(sipamt/$B390)+(sipamt/$B391)+(sipamt/$B392)+(sipamt/$B393)+(sipamt/$B394))*$B395</f>
        <v>580574.93726063927</v>
      </c>
      <c r="M395" s="14">
        <f t="shared" si="74"/>
        <v>-0.14376823841029396</v>
      </c>
      <c r="N395" s="14">
        <f t="shared" si="82"/>
        <v>-6.5137635326321094E-2</v>
      </c>
      <c r="O395" s="14">
        <f t="shared" si="84"/>
        <v>5.6001130745193528E-2</v>
      </c>
      <c r="P395" s="14">
        <f t="shared" si="96"/>
        <v>3.8828794151793841E-2</v>
      </c>
      <c r="Q395" s="14">
        <f t="shared" si="94"/>
        <v>0.14386352913434791</v>
      </c>
      <c r="R395" s="14">
        <f t="shared" si="92"/>
        <v>0.12625034916383607</v>
      </c>
      <c r="S395" s="14">
        <f t="shared" si="90"/>
        <v>0.10879383531785056</v>
      </c>
      <c r="T395" s="14">
        <f t="shared" si="88"/>
        <v>0.13138325418981739</v>
      </c>
      <c r="U395" s="14">
        <f t="shared" ref="U395:U415" si="98">RATE(U$2*12,-sipamt,,K395,1)*12</f>
        <v>0.14189616145507941</v>
      </c>
      <c r="V395" s="14"/>
      <c r="X395" s="6" t="str">
        <f t="shared" si="76"/>
        <v>-15% to -10%</v>
      </c>
      <c r="Y395" s="6" t="str">
        <f t="shared" si="76"/>
        <v>-10% to -5%</v>
      </c>
      <c r="Z395" s="6" t="str">
        <f t="shared" si="76"/>
        <v>5% to 10%</v>
      </c>
      <c r="AA395" s="6" t="str">
        <f t="shared" si="77"/>
        <v>0% to 5%</v>
      </c>
      <c r="AB395" s="6" t="str">
        <f t="shared" si="77"/>
        <v>10% to 15%</v>
      </c>
      <c r="AC395" s="6" t="str">
        <f t="shared" si="77"/>
        <v>10% to 15%</v>
      </c>
      <c r="AD395" s="6" t="str">
        <f t="shared" si="77"/>
        <v>10% to 15%</v>
      </c>
      <c r="AE395" s="6" t="str">
        <f t="shared" si="80"/>
        <v>10% to 15%</v>
      </c>
      <c r="AF395" s="6" t="str">
        <f t="shared" si="80"/>
        <v>10% to 15%</v>
      </c>
    </row>
    <row r="396" spans="1:32">
      <c r="A396" s="1">
        <v>40913</v>
      </c>
      <c r="B396" s="11">
        <v>15857.08</v>
      </c>
      <c r="C396" s="13">
        <f t="shared" si="72"/>
        <v>1062.8707612129408</v>
      </c>
      <c r="D396" s="13">
        <f t="shared" si="81"/>
        <v>2118.1189133006746</v>
      </c>
      <c r="E396" s="13">
        <f t="shared" si="83"/>
        <v>3624.2411978314794</v>
      </c>
      <c r="F396" s="13">
        <f t="shared" si="95"/>
        <v>6238.0467719981962</v>
      </c>
      <c r="G396" s="13">
        <f t="shared" si="93"/>
        <v>24950.091630555813</v>
      </c>
      <c r="H396" s="13">
        <f t="shared" si="91"/>
        <v>50091.551545485738</v>
      </c>
      <c r="I396" s="13">
        <f t="shared" si="89"/>
        <v>80366.525657718914</v>
      </c>
      <c r="J396" s="13">
        <f t="shared" si="87"/>
        <v>216685.76620689873</v>
      </c>
      <c r="K396" s="13">
        <f t="shared" si="97"/>
        <v>540539.44755135186</v>
      </c>
      <c r="M396" s="14">
        <f t="shared" si="74"/>
        <v>-0.22584402154788266</v>
      </c>
      <c r="N396" s="14">
        <f t="shared" si="82"/>
        <v>-0.12171036329896773</v>
      </c>
      <c r="O396" s="14">
        <f t="shared" si="84"/>
        <v>4.3493353442058376E-3</v>
      </c>
      <c r="P396" s="14">
        <f t="shared" si="96"/>
        <v>1.5222753021104173E-2</v>
      </c>
      <c r="Q396" s="14">
        <f t="shared" si="94"/>
        <v>0.1318847527865023</v>
      </c>
      <c r="R396" s="14">
        <f t="shared" si="92"/>
        <v>0.11923900425638327</v>
      </c>
      <c r="S396" s="14">
        <f t="shared" si="90"/>
        <v>0.1036944582882422</v>
      </c>
      <c r="T396" s="14">
        <f t="shared" si="88"/>
        <v>0.12739559649096446</v>
      </c>
      <c r="U396" s="14">
        <f t="shared" si="98"/>
        <v>0.13879876476181827</v>
      </c>
      <c r="V396" s="14"/>
      <c r="X396" s="6" t="str">
        <f t="shared" si="76"/>
        <v>below -15%</v>
      </c>
      <c r="Y396" s="6" t="str">
        <f t="shared" si="76"/>
        <v>-15% to -10%</v>
      </c>
      <c r="Z396" s="6" t="str">
        <f t="shared" si="76"/>
        <v>0% to 5%</v>
      </c>
      <c r="AA396" s="6" t="str">
        <f t="shared" si="77"/>
        <v>0% to 5%</v>
      </c>
      <c r="AB396" s="6" t="str">
        <f t="shared" si="77"/>
        <v>10% to 15%</v>
      </c>
      <c r="AC396" s="6" t="str">
        <f t="shared" si="77"/>
        <v>10% to 15%</v>
      </c>
      <c r="AD396" s="6" t="str">
        <f t="shared" si="77"/>
        <v>10% to 15%</v>
      </c>
      <c r="AE396" s="6" t="str">
        <f t="shared" si="80"/>
        <v>10% to 15%</v>
      </c>
      <c r="AF396" s="6" t="str">
        <f t="shared" si="80"/>
        <v>10% to 15%</v>
      </c>
    </row>
    <row r="397" spans="1:32">
      <c r="A397" s="1">
        <v>40945</v>
      </c>
      <c r="B397" s="11">
        <v>17707.310000000001</v>
      </c>
      <c r="C397" s="13">
        <f t="shared" si="72"/>
        <v>1211.3330197174523</v>
      </c>
      <c r="D397" s="13">
        <f t="shared" si="81"/>
        <v>2376.8135196683565</v>
      </c>
      <c r="E397" s="13">
        <f t="shared" si="83"/>
        <v>3986.4678904929888</v>
      </c>
      <c r="F397" s="13">
        <f t="shared" si="95"/>
        <v>6949.8268474324541</v>
      </c>
      <c r="G397" s="13">
        <f t="shared" si="93"/>
        <v>27452.449584341386</v>
      </c>
      <c r="H397" s="13">
        <f t="shared" si="91"/>
        <v>55503.530450377686</v>
      </c>
      <c r="I397" s="13">
        <f t="shared" si="89"/>
        <v>88955.523856821193</v>
      </c>
      <c r="J397" s="13">
        <f t="shared" si="87"/>
        <v>238893.39326762271</v>
      </c>
      <c r="K397" s="13">
        <f t="shared" si="97"/>
        <v>596720.16043200309</v>
      </c>
      <c r="M397" s="14">
        <f t="shared" si="74"/>
        <v>1.7343175387582933E-2</v>
      </c>
      <c r="N397" s="14">
        <f t="shared" si="82"/>
        <v>-9.3299692964591684E-3</v>
      </c>
      <c r="O397" s="14">
        <f t="shared" si="84"/>
        <v>6.5290640999333904E-2</v>
      </c>
      <c r="P397" s="14">
        <f t="shared" si="96"/>
        <v>5.6644925012704669E-2</v>
      </c>
      <c r="Q397" s="14">
        <f t="shared" si="94"/>
        <v>0.1475722967559687</v>
      </c>
      <c r="R397" s="14">
        <f t="shared" si="92"/>
        <v>0.12988033580955188</v>
      </c>
      <c r="S397" s="14">
        <f t="shared" si="90"/>
        <v>0.11136063029174845</v>
      </c>
      <c r="T397" s="14">
        <f t="shared" si="88"/>
        <v>0.13277411242523562</v>
      </c>
      <c r="U397" s="14">
        <f t="shared" si="98"/>
        <v>0.14308145346670612</v>
      </c>
      <c r="V397" s="14"/>
      <c r="X397" s="6" t="str">
        <f t="shared" si="76"/>
        <v>0% to 5%</v>
      </c>
      <c r="Y397" s="6" t="str">
        <f t="shared" si="76"/>
        <v>-5% to 0%</v>
      </c>
      <c r="Z397" s="6" t="str">
        <f t="shared" si="76"/>
        <v>5% to 10%</v>
      </c>
      <c r="AA397" s="6" t="str">
        <f t="shared" si="77"/>
        <v>5% to 10%</v>
      </c>
      <c r="AB397" s="6" t="str">
        <f t="shared" si="77"/>
        <v>10% to 15%</v>
      </c>
      <c r="AC397" s="6" t="str">
        <f t="shared" si="77"/>
        <v>10% to 15%</v>
      </c>
      <c r="AD397" s="6" t="str">
        <f t="shared" si="77"/>
        <v>10% to 15%</v>
      </c>
      <c r="AE397" s="6" t="str">
        <f t="shared" si="80"/>
        <v>10% to 15%</v>
      </c>
      <c r="AF397" s="6" t="str">
        <f t="shared" si="80"/>
        <v>10% to 15%</v>
      </c>
    </row>
    <row r="398" spans="1:32">
      <c r="A398" s="1">
        <v>40973</v>
      </c>
      <c r="B398" s="11">
        <v>17362.87</v>
      </c>
      <c r="C398" s="13">
        <f t="shared" si="72"/>
        <v>1189.5636599979491</v>
      </c>
      <c r="D398" s="13">
        <f t="shared" si="81"/>
        <v>2318.6802040921534</v>
      </c>
      <c r="E398" s="13">
        <f t="shared" si="83"/>
        <v>3815.9863345794743</v>
      </c>
      <c r="F398" s="13">
        <f t="shared" si="95"/>
        <v>6793.0818789495488</v>
      </c>
      <c r="G398" s="13">
        <f t="shared" si="93"/>
        <v>26492.219386955647</v>
      </c>
      <c r="H398" s="13">
        <f t="shared" si="91"/>
        <v>54004.373321580169</v>
      </c>
      <c r="I398" s="13">
        <f t="shared" si="89"/>
        <v>86564.504749963322</v>
      </c>
      <c r="J398" s="13">
        <f t="shared" si="87"/>
        <v>231251.25235169314</v>
      </c>
      <c r="K398" s="13">
        <f t="shared" si="97"/>
        <v>577674.93422345782</v>
      </c>
      <c r="M398" s="14">
        <f t="shared" si="74"/>
        <v>-1.6135190605817078E-2</v>
      </c>
      <c r="N398" s="14">
        <f t="shared" si="82"/>
        <v>-3.3222466898874189E-2</v>
      </c>
      <c r="O398" s="14">
        <f t="shared" si="84"/>
        <v>3.7511331372557903E-2</v>
      </c>
      <c r="P398" s="14">
        <f t="shared" si="96"/>
        <v>4.7999991010899551E-2</v>
      </c>
      <c r="Q398" s="14">
        <f t="shared" si="94"/>
        <v>0.14176094561249214</v>
      </c>
      <c r="R398" s="14">
        <f t="shared" si="92"/>
        <v>0.12705713257296763</v>
      </c>
      <c r="S398" s="14">
        <f t="shared" si="90"/>
        <v>0.10931447301577966</v>
      </c>
      <c r="T398" s="14">
        <f t="shared" si="88"/>
        <v>0.13098729899532705</v>
      </c>
      <c r="U398" s="14">
        <f t="shared" si="98"/>
        <v>0.14167954911409075</v>
      </c>
      <c r="V398" s="14"/>
      <c r="X398" s="6" t="str">
        <f t="shared" si="76"/>
        <v>-5% to 0%</v>
      </c>
      <c r="Y398" s="6" t="str">
        <f t="shared" si="76"/>
        <v>-5% to 0%</v>
      </c>
      <c r="Z398" s="6" t="str">
        <f t="shared" si="76"/>
        <v>0% to 5%</v>
      </c>
      <c r="AA398" s="6" t="str">
        <f t="shared" si="77"/>
        <v>0% to 5%</v>
      </c>
      <c r="AB398" s="6" t="str">
        <f t="shared" si="77"/>
        <v>10% to 15%</v>
      </c>
      <c r="AC398" s="6" t="str">
        <f t="shared" si="77"/>
        <v>10% to 15%</v>
      </c>
      <c r="AD398" s="6" t="str">
        <f t="shared" si="77"/>
        <v>10% to 15%</v>
      </c>
      <c r="AE398" s="6" t="str">
        <f t="shared" si="80"/>
        <v>10% to 15%</v>
      </c>
      <c r="AF398" s="6" t="str">
        <f t="shared" si="80"/>
        <v>10% to 15%</v>
      </c>
    </row>
    <row r="399" spans="1:32">
      <c r="A399" s="1">
        <v>41008</v>
      </c>
      <c r="B399" s="11">
        <v>17222.14</v>
      </c>
      <c r="C399" s="13">
        <f t="shared" ref="C399:C415" si="99">((sipamt/$B387)+(sipamt/$B388)+(sipamt/$B389)+(sipamt/$B390)+(sipamt/$B391)+(sipamt/$B392)+(sipamt/$B393)+(sipamt/$B394)+(sipamt/$B395)+(sipamt/$B396)+(sipamt/$B397)+(sipamt/$B398))*$B399</f>
        <v>1184.602032498555</v>
      </c>
      <c r="D399" s="13">
        <f t="shared" si="81"/>
        <v>2297.736700557246</v>
      </c>
      <c r="E399" s="13">
        <f t="shared" si="83"/>
        <v>3674.1669910320156</v>
      </c>
      <c r="F399" s="13">
        <f t="shared" si="95"/>
        <v>6698.4919147664677</v>
      </c>
      <c r="G399" s="13">
        <f t="shared" si="93"/>
        <v>25903.690639650602</v>
      </c>
      <c r="H399" s="13">
        <f t="shared" si="91"/>
        <v>53228.844754968057</v>
      </c>
      <c r="I399" s="13">
        <f t="shared" si="89"/>
        <v>85476.611746324619</v>
      </c>
      <c r="J399" s="13">
        <f t="shared" ref="J399:J415" si="100">((sipamt/$B99)+(sipamt/$B100)+(sipamt/$B101)+(sipamt/$B102)+(sipamt/$B103)+(sipamt/$B104)+(sipamt/$B105)+(sipamt/$B106)+(sipamt/$B107)+(sipamt/$B108)+(sipamt/$B109)+(sipamt/$B110)+(sipamt/$B111)+(sipamt/$B112)+(sipamt/$B113)+(sipamt/$B114)+(sipamt/$B115)+(sipamt/$B116)+(sipamt/$B117)+(sipamt/$B118)+(sipamt/$B119)+(sipamt/$B120)+(sipamt/$B121)+(sipamt/$B122)+(sipamt/$B123)+(sipamt/$B124)+(sipamt/$B125)+(sipamt/$B126)+(sipamt/$B127)+(sipamt/$B128)+(sipamt/$B129)+(sipamt/$B130)+(sipamt/$B131)+(sipamt/$B132)+(sipamt/$B133)+(sipamt/$B134)+(sipamt/$B135)+(sipamt/$B136)+(sipamt/$B137)+(sipamt/$B138)+(sipamt/$B139)+(sipamt/$B140)+(sipamt/$B141)+(sipamt/$B142)+(sipamt/$B143)+(sipamt/$B144)+(sipamt/$B145)+(sipamt/$B146)+(sipamt/$B147)+(sipamt/$B148)+(sipamt/$B149)+(sipamt/$B150)+(sipamt/$B151)+(sipamt/$B152)+(sipamt/$B153)+(sipamt/$B154)+(sipamt/$B155)+(sipamt/$B156)+(sipamt/$B157)+(sipamt/$B158)+(sipamt/$B159)+(sipamt/$B160)+(sipamt/$B161)+(sipamt/$B162)+(sipamt/$B163)+(sipamt/$B164)+(sipamt/$B165)+(sipamt/$B166)+(sipamt/$B167)+(sipamt/$B168)+(sipamt/$B169)+(sipamt/$B170)+(sipamt/$B171)+(sipamt/$B172)+(sipamt/$B173)+(sipamt/$B174)+(sipamt/$B175)+(sipamt/$B176)+(sipamt/$B177)+(sipamt/$B178)+(sipamt/$B179)+(sipamt/$B180)+(sipamt/$B181)+(sipamt/$B182)+(sipamt/$B183)+(sipamt/$B184)+(sipamt/$B185)+(sipamt/$B186)+(sipamt/$B187)+(sipamt/$B188)+(sipamt/$B189)+(sipamt/$B190)+(sipamt/$B191)+(sipamt/$B192)+(sipamt/$B193)+(sipamt/$B194)+(sipamt/$B195)+(sipamt/$B196)+(sipamt/$B197)+(sipamt/$B198)+(sipamt/$B199)+(sipamt/$B200)+(sipamt/$B201)+(sipamt/$B202)+(sipamt/$B203)+(sipamt/$B204)+(sipamt/$B205)+(sipamt/$B206)+(sipamt/$B207)+(sipamt/$B208)+(sipamt/$B209)+(sipamt/$B210)+(sipamt/$B211)+(sipamt/$B212)+(sipamt/$B213)+(sipamt/$B214)+(sipamt/$B215)+(sipamt/$B216)+(sipamt/$B217)+(sipamt/$B218)+(sipamt/$B219)+(sipamt/$B220)+(sipamt/$B221)+(sipamt/$B222)+(sipamt/$B223)+(sipamt/$B224)+(sipamt/$B225)+(sipamt/$B226)+(sipamt/$B227)+(sipamt/$B228)+(sipamt/$B229)+(sipamt/$B230)+(sipamt/$B231)+(sipamt/$B232)+(sipamt/$B233)+(sipamt/$B234)+(sipamt/$B235)+(sipamt/$B236)+(sipamt/$B237)+(sipamt/$B238)+(sipamt/$B239)+(sipamt/$B240)+(sipamt/$B241)+(sipamt/$B242)+(sipamt/$B243)+(sipamt/$B244)+(sipamt/$B245)+(sipamt/$B246)+(sipamt/$B247)+(sipamt/$B248)+(sipamt/$B249)+(sipamt/$B250)+(sipamt/$B251)+(sipamt/$B252)+(sipamt/$B253)+(sipamt/$B254)+(sipamt/$B255)+(sipamt/$B256)+(sipamt/$B257)+(sipamt/$B258)+(sipamt/$B259)+(sipamt/$B260)+(sipamt/$B261)+(sipamt/$B262)+(sipamt/$B263)+(sipamt/$B264)+(sipamt/$B265)+(sipamt/$B266)+(sipamt/$B267)+(sipamt/$B268)+(sipamt/$B269)+(sipamt/$B270)+(sipamt/$B271)+(sipamt/$B272)+(sipamt/$B273)+(sipamt/$B274)+(sipamt/$B275)+(sipamt/$B276)+(sipamt/$B277)+(sipamt/$B278)+(sipamt/$B279)+(sipamt/$B280)+(sipamt/$B281)+(sipamt/$B282)+(sipamt/$B283)+(sipamt/$B284)+(sipamt/$B285)+(sipamt/$B286)+(sipamt/$B287)+(sipamt/$B288)+(sipamt/$B289)+(sipamt/$B290)+(sipamt/$B291)+(sipamt/$B292)+(sipamt/$B293)+(sipamt/$B294)+(sipamt/$B295)+(sipamt/$B296)+(sipamt/$B297)+(sipamt/$B298)+(sipamt/$B299)+(sipamt/$B300)+(sipamt/$B301)+(sipamt/$B302)+(sipamt/$B303)+(sipamt/$B304)+(sipamt/$B305)+(sipamt/$B306)+(sipamt/$B307)+(sipamt/$B308)+(sipamt/$B309)+(sipamt/$B310)+(sipamt/$B311)+(sipamt/$B312)+(sipamt/$B313)+(sipamt/$B314)+(sipamt/$B315)+(sipamt/$B316)+(sipamt/$B317)+(sipamt/$B318)+(sipamt/$B319)+(sipamt/$B320)+(sipamt/$B321)+(sipamt/$B322)+(sipamt/$B323)+(sipamt/$B324)+(sipamt/$B325)+(sipamt/$B326)+(sipamt/$B327)+(sipamt/$B328)+(sipamt/$B329)+(sipamt/$B330)+(sipamt/$B331)+(sipamt/$B332)+(sipamt/$B333)+(sipamt/$B334)+(sipamt/$B335)+(sipamt/$B336)+(sipamt/$B337)+(sipamt/$B338)+(sipamt/$B339)+(sipamt/$B340)+(sipamt/$B341)+(sipamt/$B342)+(sipamt/$B343)+(sipamt/$B344)+(sipamt/$B345)+(sipamt/$B346)+(sipamt/$B347)+(sipamt/$B348)+(sipamt/$B349)+(sipamt/$B350)+(sipamt/$B351)+(sipamt/$B352)+(sipamt/$B353)+(sipamt/$B354)+(sipamt/$B355)+(sipamt/$B356)+(sipamt/$B357)+(sipamt/$B358)+(sipamt/$B359)+(sipamt/$B360)+(sipamt/$B361)+(sipamt/$B362)+(sipamt/$B363)+(sipamt/$B364)+(sipamt/$B365)+(sipamt/$B366)+(sipamt/$B367)+(sipamt/$B368)+(sipamt/$B369)+(sipamt/$B370)+(sipamt/$B371)+(sipamt/$B372)+(sipamt/$B373)+(sipamt/$B374)+(sipamt/$B375)+(sipamt/$B376)+(sipamt/$B377)+(sipamt/$B378)+(sipamt/$B379)+(sipamt/$B380)+(sipamt/$B381)+(sipamt/$B382)+(sipamt/$B383)+(sipamt/$B384)+(sipamt/$B385)+(sipamt/$B386)+(sipamt/$B387)+(sipamt/$B388)+(sipamt/$B389)+(sipamt/$B390)+(sipamt/$B391)+(sipamt/$B392)+(sipamt/$B393)+(sipamt/$B394)+(sipamt/$B395)+(sipamt/$B396)+(sipamt/$B397)+(sipamt/$B398))*$B399</f>
        <v>226180.05770373889</v>
      </c>
      <c r="K399" s="13">
        <f t="shared" si="97"/>
        <v>565919.33309416368</v>
      </c>
      <c r="M399" s="14">
        <f t="shared" ref="M399:M415" si="101">RATE(M$2*12,-sipamt,,C399,1)*12</f>
        <v>-2.3862305188280537E-2</v>
      </c>
      <c r="N399" s="14">
        <f t="shared" si="82"/>
        <v>-4.2011542225992064E-2</v>
      </c>
      <c r="O399" s="14">
        <f t="shared" si="84"/>
        <v>1.3192618439385368E-2</v>
      </c>
      <c r="P399" s="14">
        <f t="shared" si="96"/>
        <v>4.2659988651599964E-2</v>
      </c>
      <c r="Q399" s="14">
        <f t="shared" si="94"/>
        <v>0.13807443934610894</v>
      </c>
      <c r="R399" s="14">
        <f t="shared" si="92"/>
        <v>0.1255608645206833</v>
      </c>
      <c r="S399" s="14">
        <f t="shared" si="90"/>
        <v>0.10836201845695617</v>
      </c>
      <c r="T399" s="14">
        <f t="shared" ref="T399:T415" si="102">RATE(T$2*12,-sipamt,,J399,1)*12</f>
        <v>0.12976560842681412</v>
      </c>
      <c r="U399" s="14">
        <f t="shared" si="98"/>
        <v>0.14078946805588555</v>
      </c>
      <c r="V399" s="14"/>
      <c r="X399" s="6" t="str">
        <f t="shared" si="76"/>
        <v>-5% to 0%</v>
      </c>
      <c r="Y399" s="6" t="str">
        <f t="shared" si="76"/>
        <v>-5% to 0%</v>
      </c>
      <c r="Z399" s="6" t="str">
        <f t="shared" ref="Z399:AF415" si="103">IF(O399&gt;15%,"above 15%",IF(O399&gt;10%,"10% to 15%",IF(O399&gt;5%,"5% to 10%",IF(O399&gt;0%,"0% to 5%",IF(O399&gt;-5%,"-5% to 0%",IF(O399&gt;-10%,"-10% to -5%",IF(O399&gt;-15%,"-15% to -10%","below -15%")))))))</f>
        <v>0% to 5%</v>
      </c>
      <c r="AA399" s="6" t="str">
        <f t="shared" si="77"/>
        <v>0% to 5%</v>
      </c>
      <c r="AB399" s="6" t="str">
        <f t="shared" si="77"/>
        <v>10% to 15%</v>
      </c>
      <c r="AC399" s="6" t="str">
        <f t="shared" si="77"/>
        <v>10% to 15%</v>
      </c>
      <c r="AD399" s="6" t="str">
        <f t="shared" si="77"/>
        <v>10% to 15%</v>
      </c>
      <c r="AE399" s="6" t="str">
        <f t="shared" si="80"/>
        <v>10% to 15%</v>
      </c>
      <c r="AF399" s="6" t="str">
        <f t="shared" si="80"/>
        <v>10% to 15%</v>
      </c>
    </row>
    <row r="400" spans="1:32">
      <c r="A400" s="1">
        <v>41036</v>
      </c>
      <c r="B400" s="11">
        <v>16912.71</v>
      </c>
      <c r="C400" s="13">
        <f t="shared" si="99"/>
        <v>1175.6128060725723</v>
      </c>
      <c r="D400" s="13">
        <f t="shared" si="81"/>
        <v>2260.3601389670948</v>
      </c>
      <c r="E400" s="13">
        <f t="shared" si="83"/>
        <v>3545.816292266175</v>
      </c>
      <c r="F400" s="13">
        <f t="shared" si="95"/>
        <v>6544.7893101470409</v>
      </c>
      <c r="G400" s="13">
        <f t="shared" si="93"/>
        <v>25053.341013219379</v>
      </c>
      <c r="H400" s="13">
        <f t="shared" si="91"/>
        <v>51890.278146722121</v>
      </c>
      <c r="I400" s="13">
        <f t="shared" si="89"/>
        <v>83622.752015834179</v>
      </c>
      <c r="J400" s="13">
        <f t="shared" si="100"/>
        <v>219056.83250526429</v>
      </c>
      <c r="K400" s="13">
        <f t="shared" si="97"/>
        <v>548352.23667749274</v>
      </c>
      <c r="M400" s="14">
        <f t="shared" si="101"/>
        <v>-3.7955488034079034E-2</v>
      </c>
      <c r="N400" s="14">
        <f t="shared" si="82"/>
        <v>-5.7945278206058125E-2</v>
      </c>
      <c r="O400" s="14">
        <f t="shared" si="84"/>
        <v>-9.8566287541137949E-3</v>
      </c>
      <c r="P400" s="14">
        <f t="shared" si="96"/>
        <v>3.3775458157836391E-2</v>
      </c>
      <c r="Q400" s="14">
        <f t="shared" si="94"/>
        <v>0.1325684149001288</v>
      </c>
      <c r="R400" s="14">
        <f t="shared" si="92"/>
        <v>0.12291791079246461</v>
      </c>
      <c r="S400" s="14">
        <f t="shared" si="90"/>
        <v>0.10670657131870197</v>
      </c>
      <c r="T400" s="14">
        <f t="shared" si="102"/>
        <v>0.1279979815241635</v>
      </c>
      <c r="U400" s="14">
        <f t="shared" si="98"/>
        <v>0.13942200002745914</v>
      </c>
      <c r="V400" s="14"/>
      <c r="X400" s="6" t="str">
        <f t="shared" ref="X400:Y415" si="104">IF(M400&gt;15%,"above 15%",IF(M400&gt;10%,"10% to 15%",IF(M400&gt;5%,"5% to 10%",IF(M400&gt;0%,"0% to 5%",IF(M400&gt;-5%,"-5% to 0%",IF(M400&gt;-10%,"-10% to -5%",IF(M400&gt;-15%,"-15% to -10%","below -15%")))))))</f>
        <v>-5% to 0%</v>
      </c>
      <c r="Y400" s="6" t="str">
        <f t="shared" si="104"/>
        <v>-10% to -5%</v>
      </c>
      <c r="Z400" s="6" t="str">
        <f t="shared" si="103"/>
        <v>-5% to 0%</v>
      </c>
      <c r="AA400" s="6" t="str">
        <f t="shared" si="103"/>
        <v>0% to 5%</v>
      </c>
      <c r="AB400" s="6" t="str">
        <f t="shared" si="103"/>
        <v>10% to 15%</v>
      </c>
      <c r="AC400" s="6" t="str">
        <f t="shared" si="103"/>
        <v>10% to 15%</v>
      </c>
      <c r="AD400" s="6" t="str">
        <f t="shared" si="103"/>
        <v>10% to 15%</v>
      </c>
      <c r="AE400" s="6" t="str">
        <f t="shared" si="80"/>
        <v>10% to 15%</v>
      </c>
      <c r="AF400" s="6" t="str">
        <f t="shared" si="80"/>
        <v>10% to 15%</v>
      </c>
    </row>
    <row r="401" spans="1:32">
      <c r="A401" s="1">
        <v>41065</v>
      </c>
      <c r="B401" s="11">
        <v>16020.64</v>
      </c>
      <c r="C401" s="13">
        <f t="shared" si="99"/>
        <v>1120.3555680601953</v>
      </c>
      <c r="D401" s="13">
        <f t="shared" si="81"/>
        <v>2142.1077071072282</v>
      </c>
      <c r="E401" s="13">
        <f t="shared" si="83"/>
        <v>3321.4529801912249</v>
      </c>
      <c r="F401" s="13">
        <f t="shared" si="95"/>
        <v>6178.8776028387392</v>
      </c>
      <c r="G401" s="13">
        <f t="shared" si="93"/>
        <v>23353.240283364466</v>
      </c>
      <c r="H401" s="13">
        <f t="shared" si="91"/>
        <v>48821.576865973962</v>
      </c>
      <c r="I401" s="13">
        <f t="shared" si="89"/>
        <v>78856.8233773955</v>
      </c>
      <c r="J401" s="13">
        <f t="shared" si="100"/>
        <v>204077.27325082876</v>
      </c>
      <c r="K401" s="13">
        <f t="shared" si="97"/>
        <v>512599.87605657405</v>
      </c>
      <c r="M401" s="14">
        <f t="shared" si="101"/>
        <v>-0.12735692042591751</v>
      </c>
      <c r="N401" s="14">
        <f t="shared" si="82"/>
        <v>-0.1105893548246519</v>
      </c>
      <c r="O401" s="14">
        <f t="shared" si="84"/>
        <v>-5.2800619416832922E-2</v>
      </c>
      <c r="P401" s="14">
        <f t="shared" si="96"/>
        <v>1.1509524042249895E-2</v>
      </c>
      <c r="Q401" s="14">
        <f t="shared" si="94"/>
        <v>0.12085995540024352</v>
      </c>
      <c r="R401" s="14">
        <f t="shared" si="92"/>
        <v>0.1165476859906036</v>
      </c>
      <c r="S401" s="14">
        <f t="shared" si="90"/>
        <v>0.10225001574103856</v>
      </c>
      <c r="T401" s="14">
        <f t="shared" si="102"/>
        <v>0.12406587481411437</v>
      </c>
      <c r="U401" s="14">
        <f t="shared" si="98"/>
        <v>0.13648865923658016</v>
      </c>
      <c r="V401" s="14"/>
      <c r="X401" s="6" t="str">
        <f t="shared" si="104"/>
        <v>-15% to -10%</v>
      </c>
      <c r="Y401" s="6" t="str">
        <f t="shared" si="104"/>
        <v>-15% to -10%</v>
      </c>
      <c r="Z401" s="6" t="str">
        <f t="shared" si="103"/>
        <v>-10% to -5%</v>
      </c>
      <c r="AA401" s="6" t="str">
        <f t="shared" si="103"/>
        <v>0% to 5%</v>
      </c>
      <c r="AB401" s="6" t="str">
        <f t="shared" si="103"/>
        <v>10% to 15%</v>
      </c>
      <c r="AC401" s="6" t="str">
        <f t="shared" si="103"/>
        <v>10% to 15%</v>
      </c>
      <c r="AD401" s="6" t="str">
        <f t="shared" si="103"/>
        <v>10% to 15%</v>
      </c>
      <c r="AE401" s="6" t="str">
        <f t="shared" si="80"/>
        <v>10% to 15%</v>
      </c>
      <c r="AF401" s="6" t="str">
        <f t="shared" si="80"/>
        <v>10% to 15%</v>
      </c>
    </row>
    <row r="402" spans="1:32">
      <c r="A402" s="1">
        <v>41095</v>
      </c>
      <c r="B402" s="11">
        <v>17538.669999999998</v>
      </c>
      <c r="C402" s="13">
        <f t="shared" si="99"/>
        <v>1240.7751272952291</v>
      </c>
      <c r="D402" s="13">
        <f t="shared" si="81"/>
        <v>2350.0432083179835</v>
      </c>
      <c r="E402" s="13">
        <f t="shared" si="83"/>
        <v>3629.5286987315258</v>
      </c>
      <c r="F402" s="13">
        <f t="shared" si="95"/>
        <v>6753.1653979337998</v>
      </c>
      <c r="G402" s="13">
        <f t="shared" si="93"/>
        <v>25136.807297094201</v>
      </c>
      <c r="H402" s="13">
        <f t="shared" si="91"/>
        <v>53104.37814233121</v>
      </c>
      <c r="I402" s="13">
        <f t="shared" si="89"/>
        <v>85870.154919286841</v>
      </c>
      <c r="J402" s="13">
        <f t="shared" si="100"/>
        <v>219695.11525549428</v>
      </c>
      <c r="K402" s="13">
        <f t="shared" si="97"/>
        <v>553491.83555811353</v>
      </c>
      <c r="M402" s="14">
        <f t="shared" si="101"/>
        <v>6.1558105494634086E-2</v>
      </c>
      <c r="N402" s="14">
        <f t="shared" si="82"/>
        <v>-2.0242084696936474E-2</v>
      </c>
      <c r="O402" s="14">
        <f t="shared" si="84"/>
        <v>5.29314471168983E-3</v>
      </c>
      <c r="P402" s="14">
        <f t="shared" si="96"/>
        <v>4.5758101052826954E-2</v>
      </c>
      <c r="Q402" s="14">
        <f t="shared" si="94"/>
        <v>0.133118634735513</v>
      </c>
      <c r="R402" s="14">
        <f t="shared" si="92"/>
        <v>0.12531837500877785</v>
      </c>
      <c r="S402" s="14">
        <f t="shared" si="90"/>
        <v>0.10870815828964536</v>
      </c>
      <c r="T402" s="14">
        <f t="shared" si="102"/>
        <v>0.12815892126430942</v>
      </c>
      <c r="U402" s="14">
        <f t="shared" si="98"/>
        <v>0.13982685379280038</v>
      </c>
      <c r="V402" s="14"/>
      <c r="X402" s="6" t="str">
        <f t="shared" si="104"/>
        <v>5% to 10%</v>
      </c>
      <c r="Y402" s="6" t="str">
        <f t="shared" si="104"/>
        <v>-5% to 0%</v>
      </c>
      <c r="Z402" s="6" t="str">
        <f t="shared" si="103"/>
        <v>0% to 5%</v>
      </c>
      <c r="AA402" s="6" t="str">
        <f t="shared" si="103"/>
        <v>0% to 5%</v>
      </c>
      <c r="AB402" s="6" t="str">
        <f t="shared" si="103"/>
        <v>10% to 15%</v>
      </c>
      <c r="AC402" s="6" t="str">
        <f t="shared" si="103"/>
        <v>10% to 15%</v>
      </c>
      <c r="AD402" s="6" t="str">
        <f t="shared" si="103"/>
        <v>10% to 15%</v>
      </c>
      <c r="AE402" s="6" t="str">
        <f t="shared" si="80"/>
        <v>10% to 15%</v>
      </c>
      <c r="AF402" s="6" t="str">
        <f t="shared" si="80"/>
        <v>10% to 15%</v>
      </c>
    </row>
    <row r="403" spans="1:32">
      <c r="A403" s="1">
        <v>41127</v>
      </c>
      <c r="B403" s="11">
        <v>17412.96</v>
      </c>
      <c r="C403" s="13">
        <f t="shared" si="99"/>
        <v>1238.2689283251684</v>
      </c>
      <c r="D403" s="13">
        <f t="shared" si="81"/>
        <v>2332.6455917882263</v>
      </c>
      <c r="E403" s="13">
        <f t="shared" si="83"/>
        <v>3578.8030606025395</v>
      </c>
      <c r="F403" s="13">
        <f t="shared" si="95"/>
        <v>6686.8795376242933</v>
      </c>
      <c r="G403" s="13">
        <f t="shared" si="93"/>
        <v>24533.104262676388</v>
      </c>
      <c r="H403" s="13">
        <f t="shared" si="91"/>
        <v>52417.271601848937</v>
      </c>
      <c r="I403" s="13">
        <f t="shared" ref="I403:I415" si="105">((sipamt/$B163)+(sipamt/$B164)+(sipamt/$B165)+(sipamt/$B166)+(sipamt/$B167)+(sipamt/$B168)+(sipamt/$B169)+(sipamt/$B170)+(sipamt/$B171)+(sipamt/$B172)+(sipamt/$B173)+(sipamt/$B174)+(sipamt/$B175)+(sipamt/$B176)+(sipamt/$B177)+(sipamt/$B178)+(sipamt/$B179)+(sipamt/$B180)+(sipamt/$B181)+(sipamt/$B182)+(sipamt/$B183)+(sipamt/$B184)+(sipamt/$B185)+(sipamt/$B186)+(sipamt/$B187)+(sipamt/$B188)+(sipamt/$B189)+(sipamt/$B190)+(sipamt/$B191)+(sipamt/$B192)+(sipamt/$B193)+(sipamt/$B194)+(sipamt/$B195)+(sipamt/$B196)+(sipamt/$B197)+(sipamt/$B198)+(sipamt/$B199)+(sipamt/$B200)+(sipamt/$B201)+(sipamt/$B202)+(sipamt/$B203)+(sipamt/$B204)+(sipamt/$B205)+(sipamt/$B206)+(sipamt/$B207)+(sipamt/$B208)+(sipamt/$B209)+(sipamt/$B210)+(sipamt/$B211)+(sipamt/$B212)+(sipamt/$B213)+(sipamt/$B214)+(sipamt/$B215)+(sipamt/$B216)+(sipamt/$B217)+(sipamt/$B218)+(sipamt/$B219)+(sipamt/$B220)+(sipamt/$B221)+(sipamt/$B222)+(sipamt/$B223)+(sipamt/$B224)+(sipamt/$B225)+(sipamt/$B226)+(sipamt/$B227)+(sipamt/$B228)+(sipamt/$B229)+(sipamt/$B230)+(sipamt/$B231)+(sipamt/$B232)+(sipamt/$B233)+(sipamt/$B234)+(sipamt/$B235)+(sipamt/$B236)+(sipamt/$B237)+(sipamt/$B238)+(sipamt/$B239)+(sipamt/$B240)+(sipamt/$B241)+(sipamt/$B242)+(sipamt/$B243)+(sipamt/$B244)+(sipamt/$B245)+(sipamt/$B246)+(sipamt/$B247)+(sipamt/$B248)+(sipamt/$B249)+(sipamt/$B250)+(sipamt/$B251)+(sipamt/$B252)+(sipamt/$B253)+(sipamt/$B254)+(sipamt/$B255)+(sipamt/$B256)+(sipamt/$B257)+(sipamt/$B258)+(sipamt/$B259)+(sipamt/$B260)+(sipamt/$B261)+(sipamt/$B262)+(sipamt/$B263)+(sipamt/$B264)+(sipamt/$B265)+(sipamt/$B266)+(sipamt/$B267)+(sipamt/$B268)+(sipamt/$B269)+(sipamt/$B270)+(sipamt/$B271)+(sipamt/$B272)+(sipamt/$B273)+(sipamt/$B274)+(sipamt/$B275)+(sipamt/$B276)+(sipamt/$B277)+(sipamt/$B278)+(sipamt/$B279)+(sipamt/$B280)+(sipamt/$B281)+(sipamt/$B282)+(sipamt/$B283)+(sipamt/$B284)+(sipamt/$B285)+(sipamt/$B286)+(sipamt/$B287)+(sipamt/$B288)+(sipamt/$B289)+(sipamt/$B290)+(sipamt/$B291)+(sipamt/$B292)+(sipamt/$B293)+(sipamt/$B294)+(sipamt/$B295)+(sipamt/$B296)+(sipamt/$B297)+(sipamt/$B298)+(sipamt/$B299)+(sipamt/$B300)+(sipamt/$B301)+(sipamt/$B302)+(sipamt/$B303)+(sipamt/$B304)+(sipamt/$B305)+(sipamt/$B306)+(sipamt/$B307)+(sipamt/$B308)+(sipamt/$B309)+(sipamt/$B310)+(sipamt/$B311)+(sipamt/$B312)+(sipamt/$B313)+(sipamt/$B314)+(sipamt/$B315)+(sipamt/$B316)+(sipamt/$B317)+(sipamt/$B318)+(sipamt/$B319)+(sipamt/$B320)+(sipamt/$B321)+(sipamt/$B322)+(sipamt/$B323)+(sipamt/$B324)+(sipamt/$B325)+(sipamt/$B326)+(sipamt/$B327)+(sipamt/$B328)+(sipamt/$B329)+(sipamt/$B330)+(sipamt/$B331)+(sipamt/$B332)+(sipamt/$B333)+(sipamt/$B334)+(sipamt/$B335)+(sipamt/$B336)+(sipamt/$B337)+(sipamt/$B338)+(sipamt/$B339)+(sipamt/$B340)+(sipamt/$B341)+(sipamt/$B342)+(sipamt/$B343)+(sipamt/$B344)+(sipamt/$B345)+(sipamt/$B346)+(sipamt/$B347)+(sipamt/$B348)+(sipamt/$B349)+(sipamt/$B350)+(sipamt/$B351)+(sipamt/$B352)+(sipamt/$B353)+(sipamt/$B354)+(sipamt/$B355)+(sipamt/$B356)+(sipamt/$B357)+(sipamt/$B358)+(sipamt/$B359)+(sipamt/$B360)+(sipamt/$B361)+(sipamt/$B362)+(sipamt/$B363)+(sipamt/$B364)+(sipamt/$B365)+(sipamt/$B366)+(sipamt/$B367)+(sipamt/$B368)+(sipamt/$B369)+(sipamt/$B370)+(sipamt/$B371)+(sipamt/$B372)+(sipamt/$B373)+(sipamt/$B374)+(sipamt/$B375)+(sipamt/$B376)+(sipamt/$B377)+(sipamt/$B378)+(sipamt/$B379)+(sipamt/$B380)+(sipamt/$B381)+(sipamt/$B382)+(sipamt/$B383)+(sipamt/$B384)+(sipamt/$B385)+(sipamt/$B386)+(sipamt/$B387)+(sipamt/$B388)+(sipamt/$B389)+(sipamt/$B390)+(sipamt/$B391)+(sipamt/$B392)+(sipamt/$B393)+(sipamt/$B394)+(sipamt/$B395)+(sipamt/$B396)+(sipamt/$B397)+(sipamt/$B398)+(sipamt/$B399)+(sipamt/$B400)+(sipamt/$B401)+(sipamt/$B402))*$B403</f>
        <v>84756.172408289392</v>
      </c>
      <c r="J403" s="13">
        <f t="shared" si="100"/>
        <v>214466.35458851454</v>
      </c>
      <c r="K403" s="13">
        <f t="shared" si="97"/>
        <v>541400.17001421517</v>
      </c>
      <c r="M403" s="14">
        <f t="shared" si="101"/>
        <v>5.7840601779312759E-2</v>
      </c>
      <c r="N403" s="14">
        <f t="shared" si="82"/>
        <v>-2.7415999088805196E-2</v>
      </c>
      <c r="O403" s="14">
        <f t="shared" si="84"/>
        <v>-3.8335172812775089E-3</v>
      </c>
      <c r="P403" s="14">
        <f t="shared" si="96"/>
        <v>4.1997834317214273E-2</v>
      </c>
      <c r="Q403" s="14">
        <f t="shared" si="94"/>
        <v>0.12908895382521618</v>
      </c>
      <c r="R403" s="14">
        <f t="shared" si="92"/>
        <v>0.12396777405436438</v>
      </c>
      <c r="S403" s="14">
        <f t="shared" ref="S403:S415" si="106">RATE(S$2*12,-sipamt,,I403,1)*12</f>
        <v>0.10772361093567523</v>
      </c>
      <c r="T403" s="14">
        <f t="shared" si="102"/>
        <v>0.12682515591862581</v>
      </c>
      <c r="U403" s="14">
        <f t="shared" si="98"/>
        <v>0.13886789462548654</v>
      </c>
      <c r="V403" s="14"/>
      <c r="X403" s="6" t="str">
        <f t="shared" si="104"/>
        <v>5% to 10%</v>
      </c>
      <c r="Y403" s="6" t="str">
        <f t="shared" si="104"/>
        <v>-5% to 0%</v>
      </c>
      <c r="Z403" s="6" t="str">
        <f t="shared" si="103"/>
        <v>-5% to 0%</v>
      </c>
      <c r="AA403" s="6" t="str">
        <f t="shared" si="103"/>
        <v>0% to 5%</v>
      </c>
      <c r="AB403" s="6" t="str">
        <f t="shared" si="103"/>
        <v>10% to 15%</v>
      </c>
      <c r="AC403" s="6" t="str">
        <f t="shared" si="103"/>
        <v>10% to 15%</v>
      </c>
      <c r="AD403" s="6" t="str">
        <f t="shared" si="103"/>
        <v>10% to 15%</v>
      </c>
      <c r="AE403" s="6" t="str">
        <f t="shared" si="103"/>
        <v>10% to 15%</v>
      </c>
      <c r="AF403" s="6" t="str">
        <f t="shared" si="103"/>
        <v>10% to 15%</v>
      </c>
    </row>
    <row r="404" spans="1:32">
      <c r="A404" s="1">
        <v>41157</v>
      </c>
      <c r="B404" s="11">
        <v>17313.34</v>
      </c>
      <c r="C404" s="13">
        <f t="shared" si="99"/>
        <v>1230.5694922079974</v>
      </c>
      <c r="D404" s="13">
        <f t="shared" si="81"/>
        <v>2323.457895719976</v>
      </c>
      <c r="E404" s="13">
        <f t="shared" si="83"/>
        <v>3548.8938240746261</v>
      </c>
      <c r="F404" s="13">
        <f t="shared" si="95"/>
        <v>6631.8783338704561</v>
      </c>
      <c r="G404" s="13">
        <f t="shared" si="93"/>
        <v>23917.241470137746</v>
      </c>
      <c r="H404" s="13">
        <f t="shared" si="91"/>
        <v>51836.14029122291</v>
      </c>
      <c r="I404" s="13">
        <f t="shared" si="105"/>
        <v>83712.463688512813</v>
      </c>
      <c r="J404" s="13">
        <f t="shared" si="100"/>
        <v>209831.03683154541</v>
      </c>
      <c r="K404" s="13">
        <f t="shared" si="97"/>
        <v>530338.64061304694</v>
      </c>
      <c r="M404" s="14">
        <f t="shared" si="101"/>
        <v>4.6366693412479371E-2</v>
      </c>
      <c r="N404" s="14">
        <f t="shared" si="82"/>
        <v>-3.123118197160598E-2</v>
      </c>
      <c r="O404" s="14">
        <f t="shared" si="84"/>
        <v>-9.291707971495965E-3</v>
      </c>
      <c r="P404" s="14">
        <f t="shared" si="96"/>
        <v>3.8841637362700319E-2</v>
      </c>
      <c r="Q404" s="14">
        <f t="shared" si="94"/>
        <v>0.12485422018241502</v>
      </c>
      <c r="R404" s="14">
        <f t="shared" si="92"/>
        <v>0.12280935841081467</v>
      </c>
      <c r="S404" s="14">
        <f t="shared" si="106"/>
        <v>0.10678764489304107</v>
      </c>
      <c r="T404" s="14">
        <f t="shared" si="102"/>
        <v>0.12561259499853031</v>
      </c>
      <c r="U404" s="14">
        <f t="shared" si="98"/>
        <v>0.13797042239862073</v>
      </c>
      <c r="V404" s="14"/>
      <c r="X404" s="6" t="str">
        <f t="shared" si="104"/>
        <v>0% to 5%</v>
      </c>
      <c r="Y404" s="6" t="str">
        <f t="shared" si="104"/>
        <v>-5% to 0%</v>
      </c>
      <c r="Z404" s="6" t="str">
        <f t="shared" si="103"/>
        <v>-5% to 0%</v>
      </c>
      <c r="AA404" s="6" t="str">
        <f t="shared" si="103"/>
        <v>0% to 5%</v>
      </c>
      <c r="AB404" s="6" t="str">
        <f t="shared" si="103"/>
        <v>10% to 15%</v>
      </c>
      <c r="AC404" s="6" t="str">
        <f t="shared" si="103"/>
        <v>10% to 15%</v>
      </c>
      <c r="AD404" s="6" t="str">
        <f t="shared" si="103"/>
        <v>10% to 15%</v>
      </c>
      <c r="AE404" s="6" t="str">
        <f t="shared" si="103"/>
        <v>10% to 15%</v>
      </c>
      <c r="AF404" s="6" t="str">
        <f t="shared" si="103"/>
        <v>10% to 15%</v>
      </c>
    </row>
    <row r="405" spans="1:32">
      <c r="A405" s="1">
        <v>41187</v>
      </c>
      <c r="B405" s="11">
        <v>18938.46</v>
      </c>
      <c r="C405" s="13">
        <f t="shared" si="99"/>
        <v>1342.1501495007287</v>
      </c>
      <c r="D405" s="13">
        <f t="shared" si="81"/>
        <v>2548.8973972584827</v>
      </c>
      <c r="E405" s="13">
        <f t="shared" si="83"/>
        <v>3873.1531816474399</v>
      </c>
      <c r="F405" s="13">
        <f t="shared" si="95"/>
        <v>7241.1578103851953</v>
      </c>
      <c r="G405" s="13">
        <f t="shared" si="93"/>
        <v>25676.350592434959</v>
      </c>
      <c r="H405" s="13">
        <f t="shared" si="91"/>
        <v>56341.473021928578</v>
      </c>
      <c r="I405" s="13">
        <f t="shared" si="105"/>
        <v>91092.574341747037</v>
      </c>
      <c r="J405" s="13">
        <f t="shared" si="100"/>
        <v>225717.0330547301</v>
      </c>
      <c r="K405" s="13">
        <f t="shared" si="97"/>
        <v>571506.19031610573</v>
      </c>
      <c r="M405" s="14">
        <f t="shared" si="101"/>
        <v>0.20525217158547154</v>
      </c>
      <c r="N405" s="14">
        <f t="shared" si="82"/>
        <v>5.7397643961121278E-2</v>
      </c>
      <c r="O405" s="14">
        <f t="shared" si="84"/>
        <v>4.6996135974896325E-2</v>
      </c>
      <c r="P405" s="14">
        <f t="shared" si="96"/>
        <v>7.2077731165398104E-2</v>
      </c>
      <c r="Q405" s="14">
        <f t="shared" si="94"/>
        <v>0.13662369034245558</v>
      </c>
      <c r="R405" s="14">
        <f t="shared" si="92"/>
        <v>0.13142025392867437</v>
      </c>
      <c r="S405" s="14">
        <f t="shared" si="106"/>
        <v>0.1131370740847067</v>
      </c>
      <c r="T405" s="14">
        <f t="shared" si="102"/>
        <v>0.12965257243117195</v>
      </c>
      <c r="U405" s="14">
        <f t="shared" si="98"/>
        <v>0.14121490875452125</v>
      </c>
      <c r="V405" s="14"/>
      <c r="X405" s="6" t="str">
        <f t="shared" si="104"/>
        <v>above 15%</v>
      </c>
      <c r="Y405" s="6" t="str">
        <f t="shared" si="104"/>
        <v>5% to 10%</v>
      </c>
      <c r="Z405" s="6" t="str">
        <f t="shared" si="103"/>
        <v>0% to 5%</v>
      </c>
      <c r="AA405" s="6" t="str">
        <f t="shared" si="103"/>
        <v>5% to 10%</v>
      </c>
      <c r="AB405" s="6" t="str">
        <f t="shared" si="103"/>
        <v>10% to 15%</v>
      </c>
      <c r="AC405" s="6" t="str">
        <f t="shared" si="103"/>
        <v>10% to 15%</v>
      </c>
      <c r="AD405" s="6" t="str">
        <f t="shared" si="103"/>
        <v>10% to 15%</v>
      </c>
      <c r="AE405" s="6" t="str">
        <f t="shared" si="103"/>
        <v>10% to 15%</v>
      </c>
      <c r="AF405" s="6" t="str">
        <f t="shared" si="103"/>
        <v>10% to 15%</v>
      </c>
    </row>
    <row r="406" spans="1:32">
      <c r="A406" s="1">
        <v>41218</v>
      </c>
      <c r="B406" s="11">
        <v>18762.87</v>
      </c>
      <c r="C406" s="13">
        <f t="shared" si="99"/>
        <v>1309.9696814954914</v>
      </c>
      <c r="D406" s="13">
        <f t="shared" si="81"/>
        <v>2532.3977507862537</v>
      </c>
      <c r="E406" s="13">
        <f t="shared" si="83"/>
        <v>3825.0716529526189</v>
      </c>
      <c r="F406" s="13">
        <f t="shared" si="95"/>
        <v>7167.5260868368359</v>
      </c>
      <c r="G406" s="13">
        <f t="shared" si="93"/>
        <v>24901.931664212992</v>
      </c>
      <c r="H406" s="13">
        <f t="shared" si="91"/>
        <v>55431.749824991603</v>
      </c>
      <c r="I406" s="13">
        <f t="shared" si="105"/>
        <v>89769.355172930329</v>
      </c>
      <c r="J406" s="13">
        <f t="shared" si="100"/>
        <v>219721.11245904764</v>
      </c>
      <c r="K406" s="13">
        <f t="shared" si="97"/>
        <v>558045.99417791958</v>
      </c>
      <c r="M406" s="14">
        <f t="shared" si="101"/>
        <v>0.16099241283485227</v>
      </c>
      <c r="N406" s="14">
        <f t="shared" si="82"/>
        <v>5.1241463214076702E-2</v>
      </c>
      <c r="O406" s="14">
        <f t="shared" si="84"/>
        <v>3.9030542931678687E-2</v>
      </c>
      <c r="P406" s="14">
        <f t="shared" si="96"/>
        <v>6.8251900554895231E-2</v>
      </c>
      <c r="Q406" s="14">
        <f t="shared" si="94"/>
        <v>0.13156470905964035</v>
      </c>
      <c r="R406" s="14">
        <f t="shared" si="92"/>
        <v>0.12974717619539591</v>
      </c>
      <c r="S406" s="14">
        <f t="shared" si="106"/>
        <v>0.11204281018838645</v>
      </c>
      <c r="T406" s="14">
        <f t="shared" si="102"/>
        <v>0.12816546546460672</v>
      </c>
      <c r="U406" s="14">
        <f t="shared" si="98"/>
        <v>0.14018225924437577</v>
      </c>
      <c r="V406" s="14"/>
      <c r="X406" s="6" t="str">
        <f t="shared" si="104"/>
        <v>above 15%</v>
      </c>
      <c r="Y406" s="6" t="str">
        <f t="shared" si="104"/>
        <v>5% to 10%</v>
      </c>
      <c r="Z406" s="6" t="str">
        <f t="shared" si="103"/>
        <v>0% to 5%</v>
      </c>
      <c r="AA406" s="6" t="str">
        <f t="shared" si="103"/>
        <v>5% to 10%</v>
      </c>
      <c r="AB406" s="6" t="str">
        <f t="shared" si="103"/>
        <v>10% to 15%</v>
      </c>
      <c r="AC406" s="6" t="str">
        <f t="shared" si="103"/>
        <v>10% to 15%</v>
      </c>
      <c r="AD406" s="6" t="str">
        <f t="shared" si="103"/>
        <v>10% to 15%</v>
      </c>
      <c r="AE406" s="6" t="str">
        <f t="shared" si="103"/>
        <v>10% to 15%</v>
      </c>
      <c r="AF406" s="6" t="str">
        <f t="shared" si="103"/>
        <v>10% to 15%</v>
      </c>
    </row>
    <row r="407" spans="1:32">
      <c r="A407" s="1">
        <v>41248</v>
      </c>
      <c r="B407" s="11">
        <v>19391.86</v>
      </c>
      <c r="C407" s="13">
        <f t="shared" si="99"/>
        <v>1346.8641642084074</v>
      </c>
      <c r="D407" s="13">
        <f t="shared" si="81"/>
        <v>2628.3235592526794</v>
      </c>
      <c r="E407" s="13">
        <f t="shared" si="83"/>
        <v>3935.9353015648189</v>
      </c>
      <c r="F407" s="13">
        <f t="shared" si="95"/>
        <v>7412.1716337998732</v>
      </c>
      <c r="G407" s="13">
        <f t="shared" si="93"/>
        <v>25189.862417939159</v>
      </c>
      <c r="H407" s="13">
        <f t="shared" si="91"/>
        <v>56880.09500637147</v>
      </c>
      <c r="I407" s="13">
        <f t="shared" si="105"/>
        <v>92188.209057318629</v>
      </c>
      <c r="J407" s="13">
        <f t="shared" si="100"/>
        <v>222797.23888674792</v>
      </c>
      <c r="K407" s="13">
        <f t="shared" si="97"/>
        <v>567946.72853860748</v>
      </c>
      <c r="M407" s="14">
        <f t="shared" si="101"/>
        <v>0.21163605762935717</v>
      </c>
      <c r="N407" s="14">
        <f t="shared" si="82"/>
        <v>8.636905606628531E-2</v>
      </c>
      <c r="O407" s="14">
        <f t="shared" si="84"/>
        <v>5.7213311393447749E-2</v>
      </c>
      <c r="P407" s="14">
        <f t="shared" si="96"/>
        <v>8.0778246081922689E-2</v>
      </c>
      <c r="Q407" s="14">
        <f t="shared" si="94"/>
        <v>0.13346725049680819</v>
      </c>
      <c r="R407" s="14">
        <f t="shared" si="92"/>
        <v>0.1323962246628933</v>
      </c>
      <c r="S407" s="14">
        <f t="shared" si="106"/>
        <v>0.1140295293981583</v>
      </c>
      <c r="T407" s="14">
        <f t="shared" si="102"/>
        <v>0.12893388005105572</v>
      </c>
      <c r="U407" s="14">
        <f t="shared" si="98"/>
        <v>0.14094436947411321</v>
      </c>
      <c r="V407" s="14"/>
      <c r="X407" s="6" t="str">
        <f t="shared" si="104"/>
        <v>above 15%</v>
      </c>
      <c r="Y407" s="6" t="str">
        <f t="shared" si="104"/>
        <v>5% to 10%</v>
      </c>
      <c r="Z407" s="6" t="str">
        <f t="shared" si="103"/>
        <v>5% to 10%</v>
      </c>
      <c r="AA407" s="6" t="str">
        <f t="shared" si="103"/>
        <v>5% to 10%</v>
      </c>
      <c r="AB407" s="6" t="str">
        <f t="shared" si="103"/>
        <v>10% to 15%</v>
      </c>
      <c r="AC407" s="6" t="str">
        <f t="shared" si="103"/>
        <v>10% to 15%</v>
      </c>
      <c r="AD407" s="6" t="str">
        <f t="shared" si="103"/>
        <v>10% to 15%</v>
      </c>
      <c r="AE407" s="6" t="str">
        <f t="shared" si="103"/>
        <v>10% to 15%</v>
      </c>
      <c r="AF407" s="6" t="str">
        <f t="shared" si="103"/>
        <v>10% to 15%</v>
      </c>
    </row>
    <row r="408" spans="1:32">
      <c r="A408" s="1">
        <v>41281</v>
      </c>
      <c r="B408" s="11">
        <v>19691.419999999998</v>
      </c>
      <c r="C408" s="13">
        <f t="shared" si="99"/>
        <v>1352.0412563421157</v>
      </c>
      <c r="D408" s="13">
        <f t="shared" si="81"/>
        <v>2671.9207401287726</v>
      </c>
      <c r="E408" s="13">
        <f t="shared" si="83"/>
        <v>3982.3344207675445</v>
      </c>
      <c r="F408" s="13">
        <f t="shared" si="95"/>
        <v>7528.4538939603799</v>
      </c>
      <c r="G408" s="13">
        <f t="shared" si="93"/>
        <v>25070.840649613554</v>
      </c>
      <c r="H408" s="13">
        <f t="shared" si="91"/>
        <v>57292.68091503247</v>
      </c>
      <c r="I408" s="13">
        <f t="shared" si="105"/>
        <v>92941.705425508699</v>
      </c>
      <c r="J408" s="13">
        <f t="shared" si="100"/>
        <v>221585.83381104766</v>
      </c>
      <c r="K408" s="13">
        <f t="shared" si="97"/>
        <v>568302.86216381565</v>
      </c>
      <c r="M408" s="14">
        <f t="shared" si="101"/>
        <v>0.21861841431943846</v>
      </c>
      <c r="N408" s="14">
        <f t="shared" si="82"/>
        <v>0.10182376943802218</v>
      </c>
      <c r="O408" s="14">
        <f t="shared" si="84"/>
        <v>6.4634725827061451E-2</v>
      </c>
      <c r="P408" s="14">
        <f t="shared" si="96"/>
        <v>8.6552034311443149E-2</v>
      </c>
      <c r="Q408" s="14">
        <f t="shared" si="94"/>
        <v>0.1326839553704014</v>
      </c>
      <c r="R408" s="14">
        <f t="shared" si="92"/>
        <v>0.13313664818479104</v>
      </c>
      <c r="S408" s="14">
        <f t="shared" si="106"/>
        <v>0.11463632298753393</v>
      </c>
      <c r="T408" s="14">
        <f t="shared" si="102"/>
        <v>0.12863266691381436</v>
      </c>
      <c r="U408" s="14">
        <f t="shared" si="98"/>
        <v>0.14097151877796801</v>
      </c>
      <c r="V408" s="14"/>
      <c r="X408" s="6" t="str">
        <f t="shared" si="104"/>
        <v>above 15%</v>
      </c>
      <c r="Y408" s="6" t="str">
        <f t="shared" si="104"/>
        <v>10% to 15%</v>
      </c>
      <c r="Z408" s="6" t="str">
        <f t="shared" si="103"/>
        <v>5% to 10%</v>
      </c>
      <c r="AA408" s="6" t="str">
        <f t="shared" si="103"/>
        <v>5% to 10%</v>
      </c>
      <c r="AB408" s="6" t="str">
        <f t="shared" si="103"/>
        <v>10% to 15%</v>
      </c>
      <c r="AC408" s="6" t="str">
        <f t="shared" si="103"/>
        <v>10% to 15%</v>
      </c>
      <c r="AD408" s="6" t="str">
        <f t="shared" si="103"/>
        <v>10% to 15%</v>
      </c>
      <c r="AE408" s="6" t="str">
        <f t="shared" si="103"/>
        <v>10% to 15%</v>
      </c>
      <c r="AF408" s="6" t="str">
        <f t="shared" si="103"/>
        <v>10% to 15%</v>
      </c>
    </row>
    <row r="409" spans="1:32">
      <c r="A409" s="1">
        <v>41310</v>
      </c>
      <c r="B409" s="11">
        <v>19659.82</v>
      </c>
      <c r="C409" s="13">
        <f t="shared" si="99"/>
        <v>1325.7297405441427</v>
      </c>
      <c r="D409" s="13">
        <f t="shared" si="81"/>
        <v>2670.6313166560176</v>
      </c>
      <c r="E409" s="13">
        <f t="shared" si="83"/>
        <v>3964.6244100476615</v>
      </c>
      <c r="F409" s="13">
        <f t="shared" si="95"/>
        <v>7521.7511407151842</v>
      </c>
      <c r="G409" s="13">
        <f t="shared" si="93"/>
        <v>24540.928200921502</v>
      </c>
      <c r="H409" s="13">
        <f t="shared" si="91"/>
        <v>56774.80474989058</v>
      </c>
      <c r="I409" s="13">
        <f t="shared" si="105"/>
        <v>92106.480869535168</v>
      </c>
      <c r="J409" s="13">
        <f t="shared" si="100"/>
        <v>216899.00032869741</v>
      </c>
      <c r="K409" s="13">
        <f t="shared" si="97"/>
        <v>559129.81218849402</v>
      </c>
      <c r="M409" s="14">
        <f t="shared" si="101"/>
        <v>0.18281810415988739</v>
      </c>
      <c r="N409" s="14">
        <f t="shared" si="82"/>
        <v>0.10137107491670669</v>
      </c>
      <c r="O409" s="14">
        <f t="shared" si="84"/>
        <v>6.1814815664711781E-2</v>
      </c>
      <c r="P409" s="14">
        <f t="shared" si="96"/>
        <v>8.6222254350724753E-2</v>
      </c>
      <c r="Q409" s="14">
        <f t="shared" si="94"/>
        <v>0.12914193214616479</v>
      </c>
      <c r="R409" s="14">
        <f t="shared" si="92"/>
        <v>0.13220628066130524</v>
      </c>
      <c r="S409" s="14">
        <f t="shared" si="106"/>
        <v>0.11396337460937381</v>
      </c>
      <c r="T409" s="14">
        <f t="shared" si="102"/>
        <v>0.12745006501002334</v>
      </c>
      <c r="U409" s="14">
        <f t="shared" si="98"/>
        <v>0.14026638513018838</v>
      </c>
      <c r="V409" s="14"/>
      <c r="X409" s="6" t="str">
        <f t="shared" si="104"/>
        <v>above 15%</v>
      </c>
      <c r="Y409" s="6" t="str">
        <f t="shared" si="104"/>
        <v>10% to 15%</v>
      </c>
      <c r="Z409" s="6" t="str">
        <f t="shared" si="103"/>
        <v>5% to 10%</v>
      </c>
      <c r="AA409" s="6" t="str">
        <f t="shared" si="103"/>
        <v>5% to 10%</v>
      </c>
      <c r="AB409" s="6" t="str">
        <f t="shared" si="103"/>
        <v>10% to 15%</v>
      </c>
      <c r="AC409" s="6" t="str">
        <f t="shared" si="103"/>
        <v>10% to 15%</v>
      </c>
      <c r="AD409" s="6" t="str">
        <f t="shared" si="103"/>
        <v>10% to 15%</v>
      </c>
      <c r="AE409" s="6" t="str">
        <f t="shared" si="103"/>
        <v>10% to 15%</v>
      </c>
      <c r="AF409" s="6" t="str">
        <f t="shared" si="103"/>
        <v>10% to 15%</v>
      </c>
    </row>
    <row r="410" spans="1:32">
      <c r="A410" s="1">
        <v>41338</v>
      </c>
      <c r="B410" s="11">
        <v>19143.169999999998</v>
      </c>
      <c r="C410" s="13">
        <f t="shared" si="99"/>
        <v>1280.1534387310835</v>
      </c>
      <c r="D410" s="13">
        <f t="shared" si="81"/>
        <v>2591.6888801162313</v>
      </c>
      <c r="E410" s="13">
        <f t="shared" si="83"/>
        <v>3836.579267097638</v>
      </c>
      <c r="F410" s="13">
        <f t="shared" si="95"/>
        <v>7318.8834592312587</v>
      </c>
      <c r="G410" s="13">
        <f t="shared" si="93"/>
        <v>23405.456477351527</v>
      </c>
      <c r="H410" s="13">
        <f t="shared" si="91"/>
        <v>54809.999185875684</v>
      </c>
      <c r="I410" s="13">
        <f t="shared" si="105"/>
        <v>89060.655295921344</v>
      </c>
      <c r="J410" s="13">
        <f t="shared" si="100"/>
        <v>206930.77455248099</v>
      </c>
      <c r="K410" s="13">
        <f t="shared" si="97"/>
        <v>535837.63200714905</v>
      </c>
      <c r="M410" s="14">
        <f t="shared" si="101"/>
        <v>0.11888544118130212</v>
      </c>
      <c r="N410" s="14">
        <f t="shared" si="82"/>
        <v>7.3140253190870183E-2</v>
      </c>
      <c r="O410" s="14">
        <f t="shared" si="84"/>
        <v>4.0948337161578828E-2</v>
      </c>
      <c r="P410" s="14">
        <f t="shared" si="96"/>
        <v>7.6063674287972741E-2</v>
      </c>
      <c r="Q410" s="14">
        <f t="shared" si="94"/>
        <v>0.12123458714082247</v>
      </c>
      <c r="R410" s="14">
        <f t="shared" si="92"/>
        <v>0.12858537542118234</v>
      </c>
      <c r="S410" s="14">
        <f t="shared" si="106"/>
        <v>0.11144915410364263</v>
      </c>
      <c r="T410" s="14">
        <f t="shared" si="102"/>
        <v>0.12483885661237872</v>
      </c>
      <c r="U410" s="14">
        <f t="shared" si="98"/>
        <v>0.13841904989974824</v>
      </c>
      <c r="V410" s="14"/>
      <c r="X410" s="6" t="str">
        <f t="shared" si="104"/>
        <v>10% to 15%</v>
      </c>
      <c r="Y410" s="6" t="str">
        <f t="shared" si="104"/>
        <v>5% to 10%</v>
      </c>
      <c r="Z410" s="6" t="str">
        <f t="shared" si="103"/>
        <v>0% to 5%</v>
      </c>
      <c r="AA410" s="6" t="str">
        <f t="shared" si="103"/>
        <v>5% to 10%</v>
      </c>
      <c r="AB410" s="6" t="str">
        <f t="shared" si="103"/>
        <v>10% to 15%</v>
      </c>
      <c r="AC410" s="6" t="str">
        <f t="shared" si="103"/>
        <v>10% to 15%</v>
      </c>
      <c r="AD410" s="6" t="str">
        <f t="shared" si="103"/>
        <v>10% to 15%</v>
      </c>
      <c r="AE410" s="6" t="str">
        <f t="shared" si="103"/>
        <v>10% to 15%</v>
      </c>
      <c r="AF410" s="6" t="str">
        <f t="shared" si="103"/>
        <v>10% to 15%</v>
      </c>
    </row>
    <row r="411" spans="1:32">
      <c r="A411" s="1">
        <v>41369</v>
      </c>
      <c r="B411" s="11">
        <v>18450.23</v>
      </c>
      <c r="C411" s="13">
        <f t="shared" si="99"/>
        <v>1223.932407530441</v>
      </c>
      <c r="D411" s="13">
        <f t="shared" ref="D411:D415" si="107">((sipamt/$B387)+(sipamt/$B388)+(sipamt/$B389)+(sipamt/$B390)+(sipamt/$B391)+(sipamt/$B392)+(sipamt/$B393)+(sipamt/$B394)+(sipamt/$B395)+(sipamt/$B396)+(sipamt/$B397)+(sipamt/$B398)+(sipamt/$B399)+(sipamt/$B400)+(sipamt/$B401)+(sipamt/$B402)+(sipamt/$B403)+(sipamt/$B404)+(sipamt/$B405)+(sipamt/$B406)+(sipamt/$B407)+(sipamt/$B408)+(sipamt/$B409)+(sipamt/$B410))*$B411</f>
        <v>2493.0069800322217</v>
      </c>
      <c r="E411" s="13">
        <f t="shared" si="83"/>
        <v>3685.5179366645862</v>
      </c>
      <c r="F411" s="13">
        <f t="shared" si="95"/>
        <v>7038.8013198192639</v>
      </c>
      <c r="G411" s="13">
        <f t="shared" si="93"/>
        <v>22082.706362883804</v>
      </c>
      <c r="H411" s="13">
        <f t="shared" si="91"/>
        <v>52425.687591083239</v>
      </c>
      <c r="I411" s="13">
        <f t="shared" si="105"/>
        <v>85186.791666649238</v>
      </c>
      <c r="J411" s="13">
        <f t="shared" si="100"/>
        <v>194937.38847880324</v>
      </c>
      <c r="K411" s="13">
        <f t="shared" si="97"/>
        <v>508095.77732450789</v>
      </c>
      <c r="M411" s="14">
        <f t="shared" si="101"/>
        <v>3.6410907337255174E-2</v>
      </c>
      <c r="N411" s="14">
        <f t="shared" si="82"/>
        <v>3.6344624630165703E-2</v>
      </c>
      <c r="O411" s="14">
        <f t="shared" si="84"/>
        <v>1.5182113193550693E-2</v>
      </c>
      <c r="P411" s="14">
        <f t="shared" si="96"/>
        <v>6.1443333194398375E-2</v>
      </c>
      <c r="Q411" s="14">
        <f t="shared" si="94"/>
        <v>0.11142099168093733</v>
      </c>
      <c r="R411" s="14">
        <f t="shared" si="92"/>
        <v>0.12398444072572143</v>
      </c>
      <c r="S411" s="14">
        <f t="shared" si="106"/>
        <v>0.10810594090639725</v>
      </c>
      <c r="T411" s="14">
        <f t="shared" si="102"/>
        <v>0.12150751339712848</v>
      </c>
      <c r="U411" s="14">
        <f t="shared" si="98"/>
        <v>0.13610369999598423</v>
      </c>
      <c r="V411" s="14"/>
      <c r="X411" s="6" t="str">
        <f t="shared" si="104"/>
        <v>0% to 5%</v>
      </c>
      <c r="Y411" s="6" t="str">
        <f t="shared" si="104"/>
        <v>0% to 5%</v>
      </c>
      <c r="Z411" s="6" t="str">
        <f t="shared" si="103"/>
        <v>0% to 5%</v>
      </c>
      <c r="AA411" s="6" t="str">
        <f t="shared" si="103"/>
        <v>5% to 10%</v>
      </c>
      <c r="AB411" s="6" t="str">
        <f t="shared" si="103"/>
        <v>10% to 15%</v>
      </c>
      <c r="AC411" s="6" t="str">
        <f t="shared" si="103"/>
        <v>10% to 15%</v>
      </c>
      <c r="AD411" s="6" t="str">
        <f t="shared" si="103"/>
        <v>10% to 15%</v>
      </c>
      <c r="AE411" s="6" t="str">
        <f t="shared" si="103"/>
        <v>10% to 15%</v>
      </c>
      <c r="AF411" s="6" t="str">
        <f t="shared" si="103"/>
        <v>10% to 15%</v>
      </c>
    </row>
    <row r="412" spans="1:32">
      <c r="A412" s="1">
        <v>41400</v>
      </c>
      <c r="B412" s="11">
        <v>19673.64</v>
      </c>
      <c r="C412" s="13">
        <f t="shared" si="99"/>
        <v>1297.4860053080604</v>
      </c>
      <c r="D412" s="13">
        <f t="shared" si="107"/>
        <v>2665.0127426589402</v>
      </c>
      <c r="E412" s="13">
        <f t="shared" si="83"/>
        <v>3926.8405939215118</v>
      </c>
      <c r="F412" s="13">
        <f t="shared" si="95"/>
        <v>7487.3097842003272</v>
      </c>
      <c r="G412" s="13">
        <f t="shared" si="93"/>
        <v>23041.724725817956</v>
      </c>
      <c r="H412" s="13">
        <f t="shared" si="91"/>
        <v>55536.830432362221</v>
      </c>
      <c r="I412" s="13">
        <f t="shared" si="105"/>
        <v>90125.263432898864</v>
      </c>
      <c r="J412" s="13">
        <f t="shared" si="100"/>
        <v>203126.24081760729</v>
      </c>
      <c r="K412" s="13">
        <f t="shared" si="97"/>
        <v>532647.55700158142</v>
      </c>
      <c r="M412" s="14">
        <f t="shared" si="101"/>
        <v>0.14349466185223916</v>
      </c>
      <c r="N412" s="14">
        <f t="shared" si="82"/>
        <v>9.9395398647408637E-2</v>
      </c>
      <c r="O412" s="14">
        <f t="shared" si="84"/>
        <v>5.5745867157430615E-2</v>
      </c>
      <c r="P412" s="14">
        <f t="shared" si="96"/>
        <v>8.4521910952809948E-2</v>
      </c>
      <c r="Q412" s="14">
        <f t="shared" si="94"/>
        <v>0.11860384602606511</v>
      </c>
      <c r="R412" s="14">
        <f t="shared" si="92"/>
        <v>0.12994204284466271</v>
      </c>
      <c r="S412" s="14">
        <f t="shared" si="106"/>
        <v>0.11233893284121149</v>
      </c>
      <c r="T412" s="14">
        <f t="shared" si="102"/>
        <v>0.12380560739550732</v>
      </c>
      <c r="U412" s="14">
        <f t="shared" si="98"/>
        <v>0.13815939353047899</v>
      </c>
      <c r="V412" s="14"/>
      <c r="X412" s="6" t="str">
        <f t="shared" si="104"/>
        <v>10% to 15%</v>
      </c>
      <c r="Y412" s="6" t="str">
        <f t="shared" si="104"/>
        <v>5% to 10%</v>
      </c>
      <c r="Z412" s="6" t="str">
        <f t="shared" si="103"/>
        <v>5% to 10%</v>
      </c>
      <c r="AA412" s="6" t="str">
        <f t="shared" si="103"/>
        <v>5% to 10%</v>
      </c>
      <c r="AB412" s="6" t="str">
        <f t="shared" si="103"/>
        <v>10% to 15%</v>
      </c>
      <c r="AC412" s="6" t="str">
        <f t="shared" si="103"/>
        <v>10% to 15%</v>
      </c>
      <c r="AD412" s="6" t="str">
        <f t="shared" si="103"/>
        <v>10% to 15%</v>
      </c>
      <c r="AE412" s="6" t="str">
        <f t="shared" si="103"/>
        <v>10% to 15%</v>
      </c>
      <c r="AF412" s="6" t="str">
        <f t="shared" si="103"/>
        <v>10% to 15%</v>
      </c>
    </row>
    <row r="413" spans="1:32">
      <c r="A413" s="1">
        <v>41430</v>
      </c>
      <c r="B413" s="11">
        <v>19568.22</v>
      </c>
      <c r="C413" s="13">
        <f t="shared" si="99"/>
        <v>1274.2963933301473</v>
      </c>
      <c r="D413" s="13">
        <f t="shared" si="107"/>
        <v>2642.7413639447341</v>
      </c>
      <c r="E413" s="13">
        <f t="shared" si="83"/>
        <v>3890.7483500790545</v>
      </c>
      <c r="F413" s="13">
        <f t="shared" si="95"/>
        <v>7434.7770716695277</v>
      </c>
      <c r="G413" s="13">
        <f t="shared" si="93"/>
        <v>22360.06980909103</v>
      </c>
      <c r="H413" s="13">
        <f t="shared" si="91"/>
        <v>54866.87238476862</v>
      </c>
      <c r="I413" s="13">
        <f t="shared" si="105"/>
        <v>88839.4950220256</v>
      </c>
      <c r="J413" s="13">
        <f t="shared" si="100"/>
        <v>197989.17111218921</v>
      </c>
      <c r="K413" s="13">
        <f t="shared" si="97"/>
        <v>520995.38524108648</v>
      </c>
      <c r="M413" s="14">
        <f t="shared" si="101"/>
        <v>0.11048495569978706</v>
      </c>
      <c r="N413" s="14">
        <f t="shared" si="82"/>
        <v>9.1514153129541531E-2</v>
      </c>
      <c r="O413" s="14">
        <f t="shared" si="84"/>
        <v>4.9880295545266976E-2</v>
      </c>
      <c r="P413" s="14">
        <f t="shared" si="96"/>
        <v>8.1909505386840248E-2</v>
      </c>
      <c r="Q413" s="14">
        <f t="shared" si="94"/>
        <v>0.11353646534671165</v>
      </c>
      <c r="R413" s="14">
        <f t="shared" si="92"/>
        <v>0.12869227943856751</v>
      </c>
      <c r="S413" s="14">
        <f t="shared" si="106"/>
        <v>0.1112627919911099</v>
      </c>
      <c r="T413" s="14">
        <f t="shared" si="102"/>
        <v>0.12237617195729689</v>
      </c>
      <c r="U413" s="14">
        <f t="shared" si="98"/>
        <v>0.13719666652985701</v>
      </c>
      <c r="V413" s="14"/>
      <c r="X413" s="6" t="str">
        <f t="shared" si="104"/>
        <v>10% to 15%</v>
      </c>
      <c r="Y413" s="6" t="str">
        <f t="shared" si="104"/>
        <v>5% to 10%</v>
      </c>
      <c r="Z413" s="6" t="str">
        <f t="shared" si="103"/>
        <v>0% to 5%</v>
      </c>
      <c r="AA413" s="6" t="str">
        <f t="shared" si="103"/>
        <v>5% to 10%</v>
      </c>
      <c r="AB413" s="6" t="str">
        <f t="shared" si="103"/>
        <v>10% to 15%</v>
      </c>
      <c r="AC413" s="6" t="str">
        <f t="shared" si="103"/>
        <v>10% to 15%</v>
      </c>
      <c r="AD413" s="6" t="str">
        <f t="shared" si="103"/>
        <v>10% to 15%</v>
      </c>
      <c r="AE413" s="6" t="str">
        <f t="shared" si="103"/>
        <v>10% to 15%</v>
      </c>
      <c r="AF413" s="6" t="str">
        <f t="shared" si="103"/>
        <v>10% to 15%</v>
      </c>
    </row>
    <row r="414" spans="1:32">
      <c r="A414" s="1">
        <v>41460</v>
      </c>
      <c r="B414" s="11">
        <v>19495.82</v>
      </c>
      <c r="C414" s="13">
        <f t="shared" si="99"/>
        <v>1247.5197737538217</v>
      </c>
      <c r="D414" s="13">
        <f t="shared" si="107"/>
        <v>2626.7536918459505</v>
      </c>
      <c r="E414" s="13">
        <f t="shared" si="83"/>
        <v>3859.8056187802645</v>
      </c>
      <c r="F414" s="13">
        <f t="shared" si="95"/>
        <v>7383.2711322402756</v>
      </c>
      <c r="G414" s="13">
        <f t="shared" si="93"/>
        <v>21779.342340428466</v>
      </c>
      <c r="H414" s="13">
        <f t="shared" si="91"/>
        <v>54193.096604847786</v>
      </c>
      <c r="I414" s="13">
        <f t="shared" si="105"/>
        <v>87800.079258576065</v>
      </c>
      <c r="J414" s="13">
        <f t="shared" si="100"/>
        <v>194254.9468752523</v>
      </c>
      <c r="K414" s="13">
        <f t="shared" si="97"/>
        <v>511045.49191718263</v>
      </c>
      <c r="M414" s="14">
        <f t="shared" si="101"/>
        <v>7.1520817559556429E-2</v>
      </c>
      <c r="N414" s="14">
        <f t="shared" si="82"/>
        <v>8.5806773214634174E-2</v>
      </c>
      <c r="O414" s="14">
        <f t="shared" si="84"/>
        <v>4.4797303268713125E-2</v>
      </c>
      <c r="P414" s="14">
        <f t="shared" si="96"/>
        <v>7.9325657159032642E-2</v>
      </c>
      <c r="Q414" s="14">
        <f t="shared" si="94"/>
        <v>0.10907014906167442</v>
      </c>
      <c r="R414" s="14">
        <f t="shared" si="92"/>
        <v>0.12741748692625751</v>
      </c>
      <c r="S414" s="14">
        <f t="shared" si="106"/>
        <v>0.11037977840544816</v>
      </c>
      <c r="T414" s="14">
        <f t="shared" si="102"/>
        <v>0.12131121291606087</v>
      </c>
      <c r="U414" s="14">
        <f t="shared" si="98"/>
        <v>0.1363562177478351</v>
      </c>
      <c r="V414" s="14"/>
      <c r="X414" s="6" t="str">
        <f t="shared" si="104"/>
        <v>5% to 10%</v>
      </c>
      <c r="Y414" s="6" t="str">
        <f t="shared" si="104"/>
        <v>5% to 10%</v>
      </c>
      <c r="Z414" s="6" t="str">
        <f t="shared" si="103"/>
        <v>0% to 5%</v>
      </c>
      <c r="AA414" s="6" t="str">
        <f t="shared" si="103"/>
        <v>5% to 10%</v>
      </c>
      <c r="AB414" s="6" t="str">
        <f t="shared" si="103"/>
        <v>10% to 15%</v>
      </c>
      <c r="AC414" s="6" t="str">
        <f t="shared" si="103"/>
        <v>10% to 15%</v>
      </c>
      <c r="AD414" s="6" t="str">
        <f t="shared" si="103"/>
        <v>10% to 15%</v>
      </c>
      <c r="AE414" s="6" t="str">
        <f t="shared" si="103"/>
        <v>10% to 15%</v>
      </c>
      <c r="AF414" s="6" t="str">
        <f t="shared" si="103"/>
        <v>10% to 15%</v>
      </c>
    </row>
    <row r="415" spans="1:32">
      <c r="A415" s="1">
        <v>41491</v>
      </c>
      <c r="B415" s="11">
        <v>19182.259999999998</v>
      </c>
      <c r="C415" s="13">
        <f t="shared" si="99"/>
        <v>1216.4757749354028</v>
      </c>
      <c r="D415" s="13">
        <f t="shared" si="107"/>
        <v>2580.5630141557735</v>
      </c>
      <c r="E415" s="13">
        <f t="shared" si="83"/>
        <v>3786.1373505397587</v>
      </c>
      <c r="F415" s="13">
        <f t="shared" si="95"/>
        <v>7221.0965435659373</v>
      </c>
      <c r="G415" s="13">
        <f t="shared" si="93"/>
        <v>20996.454676704583</v>
      </c>
      <c r="H415" s="13">
        <f t="shared" si="91"/>
        <v>52816.339958220466</v>
      </c>
      <c r="I415" s="13">
        <f t="shared" si="105"/>
        <v>85635.986299222699</v>
      </c>
      <c r="J415" s="13">
        <f t="shared" si="100"/>
        <v>187779.00250270273</v>
      </c>
      <c r="K415" s="13">
        <f t="shared" si="97"/>
        <v>494829.70491632831</v>
      </c>
      <c r="M415" s="14">
        <f t="shared" si="101"/>
        <v>2.5153012251369372E-2</v>
      </c>
      <c r="N415" s="14">
        <f t="shared" si="82"/>
        <v>6.9077701360565832E-2</v>
      </c>
      <c r="O415" s="14">
        <f t="shared" si="84"/>
        <v>3.2488063438164794E-2</v>
      </c>
      <c r="P415" s="14">
        <f t="shared" si="96"/>
        <v>7.1040225154710188E-2</v>
      </c>
      <c r="Q415" s="14">
        <f t="shared" si="94"/>
        <v>0.10281554490324858</v>
      </c>
      <c r="R415" s="14">
        <f t="shared" si="92"/>
        <v>0.12475467664343276</v>
      </c>
      <c r="S415" s="14">
        <f t="shared" si="106"/>
        <v>0.10850241498282896</v>
      </c>
      <c r="T415" s="14">
        <f t="shared" si="102"/>
        <v>0.11940970001269127</v>
      </c>
      <c r="U415" s="14">
        <f t="shared" si="98"/>
        <v>0.1349483255881942</v>
      </c>
      <c r="V415" s="14"/>
      <c r="X415" s="6" t="str">
        <f t="shared" si="104"/>
        <v>0% to 5%</v>
      </c>
      <c r="Y415" s="6" t="str">
        <f t="shared" si="104"/>
        <v>5% to 10%</v>
      </c>
      <c r="Z415" s="6" t="str">
        <f t="shared" si="103"/>
        <v>0% to 5%</v>
      </c>
      <c r="AA415" s="6" t="str">
        <f t="shared" si="103"/>
        <v>5% to 10%</v>
      </c>
      <c r="AB415" s="6" t="str">
        <f t="shared" si="103"/>
        <v>10% to 15%</v>
      </c>
      <c r="AC415" s="6" t="str">
        <f t="shared" si="103"/>
        <v>10% to 15%</v>
      </c>
      <c r="AD415" s="6" t="str">
        <f t="shared" si="103"/>
        <v>10% to 15%</v>
      </c>
      <c r="AE415" s="6" t="str">
        <f t="shared" si="103"/>
        <v>10% to 15%</v>
      </c>
      <c r="AF415" s="6" t="str">
        <f t="shared" si="103"/>
        <v>10% to 15%</v>
      </c>
    </row>
    <row r="416" spans="1:32">
      <c r="M416" s="6"/>
    </row>
    <row r="417" spans="1:32">
      <c r="A417" s="10" t="s">
        <v>9</v>
      </c>
      <c r="B417" t="s">
        <v>10</v>
      </c>
      <c r="C417" s="13">
        <f t="shared" ref="C417:K417" si="108">C2*12*sipamt</f>
        <v>1200</v>
      </c>
      <c r="D417" s="13">
        <f t="shared" si="108"/>
        <v>2400</v>
      </c>
      <c r="E417" s="13">
        <f t="shared" si="108"/>
        <v>3600</v>
      </c>
      <c r="F417" s="13">
        <f t="shared" si="108"/>
        <v>6000</v>
      </c>
      <c r="G417" s="13">
        <f t="shared" si="108"/>
        <v>12000</v>
      </c>
      <c r="H417" s="13">
        <f t="shared" si="108"/>
        <v>18000</v>
      </c>
      <c r="I417" s="13">
        <f t="shared" si="108"/>
        <v>24000</v>
      </c>
      <c r="J417" s="13">
        <f t="shared" si="108"/>
        <v>30000</v>
      </c>
      <c r="K417" s="13">
        <f t="shared" si="108"/>
        <v>36000</v>
      </c>
      <c r="M417" s="6"/>
    </row>
    <row r="418" spans="1:32">
      <c r="B418" s="6" t="s">
        <v>3</v>
      </c>
      <c r="C418" s="13">
        <f>MAX(C3:C417)</f>
        <v>2893.7788496874773</v>
      </c>
      <c r="D418" s="13">
        <f t="shared" ref="D418:K418" si="109">MAX(D3:D416)</f>
        <v>7644.3229496188869</v>
      </c>
      <c r="E418" s="13">
        <f t="shared" si="109"/>
        <v>14335.190123051121</v>
      </c>
      <c r="F418" s="13">
        <f t="shared" si="109"/>
        <v>33190.857724023386</v>
      </c>
      <c r="G418" s="13">
        <f t="shared" si="109"/>
        <v>113332.73254462531</v>
      </c>
      <c r="H418" s="13">
        <f t="shared" si="109"/>
        <v>222224.09353592203</v>
      </c>
      <c r="I418" s="13">
        <f t="shared" si="109"/>
        <v>256685.84289861072</v>
      </c>
      <c r="J418" s="13">
        <f t="shared" si="109"/>
        <v>592704.91860300594</v>
      </c>
      <c r="K418" s="13">
        <f t="shared" si="109"/>
        <v>882128.98940423597</v>
      </c>
      <c r="M418" s="5">
        <f t="shared" ref="M418:U418" si="110">MAX(M3:M416)</f>
        <v>1.5572217844120662</v>
      </c>
      <c r="N418" s="5">
        <f t="shared" si="110"/>
        <v>1.0072020038363187</v>
      </c>
      <c r="O418" s="5">
        <f t="shared" si="110"/>
        <v>0.78579960224749001</v>
      </c>
      <c r="P418" s="5">
        <f t="shared" si="110"/>
        <v>0.5673037507852553</v>
      </c>
      <c r="Q418" s="5">
        <f t="shared" si="110"/>
        <v>0.357117186374591</v>
      </c>
      <c r="R418" s="5">
        <f t="shared" si="110"/>
        <v>0.26140871009499816</v>
      </c>
      <c r="S418" s="5">
        <f t="shared" si="110"/>
        <v>0.1861294041233412</v>
      </c>
      <c r="T418" s="5">
        <f t="shared" si="110"/>
        <v>0.18090768465650267</v>
      </c>
      <c r="U418" s="5">
        <f t="shared" si="110"/>
        <v>0.15976526539883976</v>
      </c>
      <c r="V418" s="5"/>
      <c r="W418" s="6" t="s">
        <v>13</v>
      </c>
      <c r="X418" s="5">
        <f>COUNTIF(X3:X416,$W418)/COUNTA(X3:X416)</f>
        <v>0.47630922693266831</v>
      </c>
      <c r="Y418" s="5">
        <f>COUNTIF(Y3:Y416,$W418)/COUNTA(Y3:Y416)</f>
        <v>0.51413881748071977</v>
      </c>
      <c r="Z418" s="5">
        <f t="shared" ref="Z418:AF418" si="111">COUNTIF(Z3:Z416,$W418)/COUNTA(Z3:Z416)</f>
        <v>0.49336870026525198</v>
      </c>
      <c r="AA418" s="5">
        <f t="shared" si="111"/>
        <v>0.47875354107648727</v>
      </c>
      <c r="AB418" s="5">
        <f t="shared" si="111"/>
        <v>0.58361774744027306</v>
      </c>
      <c r="AC418" s="5">
        <f t="shared" si="111"/>
        <v>0.35622317596566522</v>
      </c>
      <c r="AD418" s="5">
        <f t="shared" si="111"/>
        <v>0.28901734104046245</v>
      </c>
      <c r="AE418" s="5">
        <f t="shared" si="111"/>
        <v>0.38053097345132741</v>
      </c>
      <c r="AF418" s="5">
        <f t="shared" si="111"/>
        <v>0.43396226415094341</v>
      </c>
    </row>
    <row r="419" spans="1:32">
      <c r="A419" s="10"/>
      <c r="B419" s="6" t="s">
        <v>4</v>
      </c>
      <c r="C419" s="13">
        <f>MIN(C3:C417)</f>
        <v>708.39018095749975</v>
      </c>
      <c r="D419" s="13">
        <f t="shared" ref="D419:K419" si="112">MIN(D3:D416)</f>
        <v>1405.6426791827807</v>
      </c>
      <c r="E419" s="13">
        <f t="shared" si="112"/>
        <v>2220.9200251965945</v>
      </c>
      <c r="F419" s="13">
        <f t="shared" si="112"/>
        <v>4470.2821806523443</v>
      </c>
      <c r="G419" s="13">
        <f t="shared" si="112"/>
        <v>10009.796018559784</v>
      </c>
      <c r="H419" s="13">
        <f t="shared" si="112"/>
        <v>27236.244797385531</v>
      </c>
      <c r="I419" s="13">
        <f t="shared" si="112"/>
        <v>68986.490415311957</v>
      </c>
      <c r="J419" s="13">
        <f t="shared" si="112"/>
        <v>185076.03158098101</v>
      </c>
      <c r="K419" s="13">
        <f t="shared" si="112"/>
        <v>494829.70491632831</v>
      </c>
      <c r="M419" s="5">
        <f t="shared" ref="M419:U419" si="113">MIN(M3:M416)</f>
        <v>-1.0124743479021268</v>
      </c>
      <c r="N419" s="5">
        <f t="shared" si="113"/>
        <v>-0.55078110067520514</v>
      </c>
      <c r="O419" s="5">
        <f t="shared" si="113"/>
        <v>-0.33657838009964686</v>
      </c>
      <c r="P419" s="5">
        <f t="shared" si="113"/>
        <v>-0.12124211978977728</v>
      </c>
      <c r="Q419" s="5">
        <f t="shared" si="113"/>
        <v>-3.7047906913951684E-2</v>
      </c>
      <c r="R419" s="5">
        <f t="shared" si="113"/>
        <v>5.1733498337556777E-2</v>
      </c>
      <c r="S419" s="5">
        <f t="shared" si="113"/>
        <v>9.1943882697636425E-2</v>
      </c>
      <c r="T419" s="5">
        <f t="shared" si="113"/>
        <v>0.11859451106207555</v>
      </c>
      <c r="U419" s="5">
        <f t="shared" si="113"/>
        <v>0.1349483255881942</v>
      </c>
      <c r="V419" s="5"/>
      <c r="W419" s="6" t="s">
        <v>14</v>
      </c>
      <c r="X419" s="5">
        <f>COUNTIF(X3:X416,$W419)/COUNTA(X3:X416)</f>
        <v>5.4862842892768077E-2</v>
      </c>
      <c r="Y419" s="5">
        <f>COUNTIF(Y3:Y416,$W419)/COUNTA(Y3:Y416)</f>
        <v>7.1979434447300775E-2</v>
      </c>
      <c r="Z419" s="5">
        <f t="shared" ref="Z419:AF419" si="114">COUNTIF(Z3:Z416,$W419)/COUNTA(Z3:Z416)</f>
        <v>0.11140583554376658</v>
      </c>
      <c r="AA419" s="5">
        <f t="shared" si="114"/>
        <v>0.16713881019830029</v>
      </c>
      <c r="AB419" s="5">
        <f t="shared" si="114"/>
        <v>0.20136518771331058</v>
      </c>
      <c r="AC419" s="5">
        <f t="shared" si="114"/>
        <v>0.47639484978540775</v>
      </c>
      <c r="AD419" s="5">
        <f t="shared" si="114"/>
        <v>0.7052023121387283</v>
      </c>
      <c r="AE419" s="5">
        <f t="shared" si="114"/>
        <v>0.61946902654867253</v>
      </c>
      <c r="AF419" s="5">
        <f t="shared" si="114"/>
        <v>0.56603773584905659</v>
      </c>
    </row>
    <row r="420" spans="1:32">
      <c r="B420" s="6"/>
      <c r="C420" s="5"/>
      <c r="D420" s="5"/>
      <c r="E420" s="5"/>
      <c r="F420" s="5"/>
      <c r="G420" s="5"/>
      <c r="H420" s="5"/>
      <c r="I420" s="5"/>
      <c r="J420" s="5"/>
      <c r="K420" s="5"/>
      <c r="M420" s="6"/>
      <c r="W420" s="6" t="s">
        <v>15</v>
      </c>
      <c r="X420" s="5">
        <f>COUNTIF(X3:X416,$W420)/COUNTA(X3:X416)</f>
        <v>9.9750623441396513E-2</v>
      </c>
      <c r="Y420" s="5">
        <f>COUNTIF(Y3:Y416,$W420)/COUNTA(Y3:Y416)</f>
        <v>9.2544987146529561E-2</v>
      </c>
      <c r="Z420" s="5">
        <f t="shared" ref="Z420:AF420" si="115">COUNTIF(Z3:Z416,$W420)/COUNTA(Z3:Z416)</f>
        <v>0.12466843501326259</v>
      </c>
      <c r="AA420" s="5">
        <f t="shared" si="115"/>
        <v>0.14730878186968838</v>
      </c>
      <c r="AB420" s="5">
        <f t="shared" si="115"/>
        <v>0.10580204778156997</v>
      </c>
      <c r="AC420" s="5">
        <f t="shared" si="115"/>
        <v>0.16738197424892703</v>
      </c>
      <c r="AD420" s="5">
        <f t="shared" si="115"/>
        <v>5.7803468208092483E-3</v>
      </c>
      <c r="AE420" s="5">
        <f t="shared" si="115"/>
        <v>0</v>
      </c>
      <c r="AF420" s="5">
        <f t="shared" si="115"/>
        <v>0</v>
      </c>
    </row>
    <row r="421" spans="1:32">
      <c r="B421" s="6" t="s">
        <v>21</v>
      </c>
      <c r="C421" s="13">
        <f>AVERAGE(C3:C416)</f>
        <v>1337.4594886916741</v>
      </c>
      <c r="D421" s="13">
        <f t="shared" ref="D421:M421" si="116">AVERAGE(D3:D416)</f>
        <v>2956.3727073040218</v>
      </c>
      <c r="E421" s="13">
        <f t="shared" si="116"/>
        <v>4874.5653832185953</v>
      </c>
      <c r="F421" s="13">
        <f t="shared" si="116"/>
        <v>10059.262503246784</v>
      </c>
      <c r="G421" s="13">
        <f t="shared" si="116"/>
        <v>33976.873405021499</v>
      </c>
      <c r="H421" s="13">
        <f t="shared" si="116"/>
        <v>72463.512766877306</v>
      </c>
      <c r="I421" s="13">
        <f t="shared" si="116"/>
        <v>131419.50445642881</v>
      </c>
      <c r="J421" s="13">
        <f t="shared" si="116"/>
        <v>324546.04948305822</v>
      </c>
      <c r="K421" s="13">
        <f t="shared" si="116"/>
        <v>679257.31347570615</v>
      </c>
      <c r="M421" s="5">
        <f t="shared" si="116"/>
        <v>0.16201083633407248</v>
      </c>
      <c r="N421" s="5">
        <f t="shared" ref="N421:U421" si="117">AVERAGE(N3:N416)</f>
        <v>0.16093988645737523</v>
      </c>
      <c r="O421" s="5">
        <f t="shared" si="117"/>
        <v>0.15700052504951659</v>
      </c>
      <c r="P421" s="5">
        <f t="shared" si="117"/>
        <v>0.15842149370867564</v>
      </c>
      <c r="Q421" s="5">
        <f t="shared" si="117"/>
        <v>0.15847402406198427</v>
      </c>
      <c r="R421" s="5">
        <f t="shared" si="117"/>
        <v>0.14406675963602353</v>
      </c>
      <c r="S421" s="5">
        <f t="shared" si="117"/>
        <v>0.13570977516257171</v>
      </c>
      <c r="T421" s="5">
        <f t="shared" si="117"/>
        <v>0.14701138758094293</v>
      </c>
      <c r="U421" s="5">
        <f t="shared" si="117"/>
        <v>0.14781632028135014</v>
      </c>
      <c r="W421" s="6" t="s">
        <v>16</v>
      </c>
      <c r="X421" s="5">
        <f>COUNTIF(X3:X416,$W421)/COUNTA(X3:X416)</f>
        <v>5.4862842892768077E-2</v>
      </c>
      <c r="Y421" s="5">
        <f>COUNTIF(Y3:Y416,$W421)/COUNTA(Y3:Y416)</f>
        <v>6.6838046272493568E-2</v>
      </c>
      <c r="Z421" s="5">
        <f t="shared" ref="Z421:AF421" si="118">COUNTIF(Z3:Z416,$W421)/COUNTA(Z3:Z416)</f>
        <v>9.8143236074270557E-2</v>
      </c>
      <c r="AA421" s="5">
        <f t="shared" si="118"/>
        <v>8.4985835694050993E-2</v>
      </c>
      <c r="AB421" s="5">
        <f t="shared" si="118"/>
        <v>4.0955631399317405E-2</v>
      </c>
      <c r="AC421" s="5">
        <f t="shared" si="118"/>
        <v>0</v>
      </c>
      <c r="AD421" s="5">
        <f t="shared" si="118"/>
        <v>0</v>
      </c>
      <c r="AE421" s="5">
        <f t="shared" si="118"/>
        <v>0</v>
      </c>
      <c r="AF421" s="5">
        <f t="shared" si="118"/>
        <v>0</v>
      </c>
    </row>
    <row r="422" spans="1:32">
      <c r="B422" s="6" t="s">
        <v>22</v>
      </c>
      <c r="C422" s="2">
        <f>STDEV(C3:C416)</f>
        <v>265.18655697407883</v>
      </c>
      <c r="D422" s="2">
        <f t="shared" ref="D422:M422" si="119">STDEV(D3:D416)</f>
        <v>778.56694779119039</v>
      </c>
      <c r="E422" s="2">
        <f t="shared" si="119"/>
        <v>1568.1578196881123</v>
      </c>
      <c r="F422" s="2">
        <f t="shared" si="119"/>
        <v>4269.7992674990264</v>
      </c>
      <c r="G422" s="2">
        <f t="shared" si="119"/>
        <v>17304.047591038288</v>
      </c>
      <c r="H422" s="2">
        <f t="shared" si="119"/>
        <v>39388.297834860423</v>
      </c>
      <c r="I422" s="2">
        <f t="shared" si="119"/>
        <v>45143.965163943867</v>
      </c>
      <c r="J422" s="2">
        <f t="shared" si="119"/>
        <v>95115.351236883798</v>
      </c>
      <c r="K422" s="2">
        <f t="shared" si="119"/>
        <v>131385.18859061517</v>
      </c>
      <c r="M422" s="5">
        <f t="shared" si="119"/>
        <v>0.34410598988397911</v>
      </c>
      <c r="N422" s="5">
        <f t="shared" ref="N422:U422" si="120">STDEV(N3:N416)</f>
        <v>0.2305261627786071</v>
      </c>
      <c r="O422" s="5">
        <f t="shared" si="120"/>
        <v>0.17718656062134897</v>
      </c>
      <c r="P422" s="5">
        <f t="shared" si="120"/>
        <v>0.13305425538948865</v>
      </c>
      <c r="Q422" s="5">
        <f t="shared" si="120"/>
        <v>8.2723111633806079E-2</v>
      </c>
      <c r="R422" s="5">
        <f t="shared" si="120"/>
        <v>4.5329524845267005E-2</v>
      </c>
      <c r="S422" s="5">
        <f t="shared" si="120"/>
        <v>2.2693998481155317E-2</v>
      </c>
      <c r="T422" s="5">
        <f t="shared" si="120"/>
        <v>1.5299085178550911E-2</v>
      </c>
      <c r="U422" s="5">
        <f t="shared" si="120"/>
        <v>8.313803626253247E-3</v>
      </c>
      <c r="W422" s="15" t="s">
        <v>17</v>
      </c>
      <c r="X422" s="5">
        <f>COUNTIF(X3:X416,$W422)/COUNTA(X3:X416)</f>
        <v>5.9850374064837904E-2</v>
      </c>
      <c r="Y422" s="5">
        <f>COUNTIF(Y3:Y416,$W422)/COUNTA(Y3:Y416)</f>
        <v>7.7120822622107968E-2</v>
      </c>
      <c r="Z422" s="5">
        <f t="shared" ref="Z422:AF422" si="121">COUNTIF(Z3:Z416,$W422)/COUNTA(Z3:Z416)</f>
        <v>3.9787798408488062E-2</v>
      </c>
      <c r="AA422" s="5">
        <f t="shared" si="121"/>
        <v>6.5155807365439092E-2</v>
      </c>
      <c r="AB422" s="5">
        <f t="shared" si="121"/>
        <v>6.8259385665529013E-2</v>
      </c>
      <c r="AC422" s="5">
        <f t="shared" si="121"/>
        <v>0</v>
      </c>
      <c r="AD422" s="5">
        <f t="shared" si="121"/>
        <v>0</v>
      </c>
      <c r="AE422" s="5">
        <f t="shared" si="121"/>
        <v>0</v>
      </c>
      <c r="AF422" s="5">
        <f t="shared" si="121"/>
        <v>0</v>
      </c>
    </row>
    <row r="423" spans="1:32">
      <c r="W423" s="15" t="s">
        <v>18</v>
      </c>
      <c r="X423" s="5">
        <f>COUNTIF(X3:X416,$W423)/COUNTA(X3:X416)</f>
        <v>4.738154613466334E-2</v>
      </c>
      <c r="Y423" s="5">
        <f>COUNTIF(Y3:Y416,$W423)/COUNTA(Y3:Y416)</f>
        <v>5.1413881748071981E-2</v>
      </c>
      <c r="Z423" s="5">
        <f t="shared" ref="Z423:AF423" si="122">COUNTIF(Z3:Z416,$W423)/COUNTA(Z3:Z416)</f>
        <v>5.8355437665782495E-2</v>
      </c>
      <c r="AA423" s="5">
        <f t="shared" si="122"/>
        <v>5.3824362606232294E-2</v>
      </c>
      <c r="AB423" s="5">
        <f t="shared" si="122"/>
        <v>0</v>
      </c>
      <c r="AC423" s="5">
        <f t="shared" si="122"/>
        <v>0</v>
      </c>
      <c r="AD423" s="5">
        <f t="shared" si="122"/>
        <v>0</v>
      </c>
      <c r="AE423" s="5">
        <f t="shared" si="122"/>
        <v>0</v>
      </c>
      <c r="AF423" s="5">
        <f t="shared" si="122"/>
        <v>0</v>
      </c>
    </row>
    <row r="424" spans="1:32">
      <c r="W424" s="15" t="s">
        <v>19</v>
      </c>
      <c r="X424" s="5">
        <f>COUNTIF(X3:X416,$W424)/COUNTA(X3:X416)</f>
        <v>2.9925187032418952E-2</v>
      </c>
      <c r="Y424" s="5">
        <f>COUNTIF(Y3:Y416,$W424)/COUNTA(Y3:Y416)</f>
        <v>4.1131105398457581E-2</v>
      </c>
      <c r="Z424" s="5">
        <f t="shared" ref="Z424:AF424" si="123">COUNTIF(Z3:Z416,$W424)/COUNTA(Z3:Z416)</f>
        <v>4.5092838196286469E-2</v>
      </c>
      <c r="AA424" s="5">
        <f t="shared" si="123"/>
        <v>2.8328611898016999E-3</v>
      </c>
      <c r="AB424" s="5">
        <f t="shared" si="123"/>
        <v>0</v>
      </c>
      <c r="AC424" s="5">
        <f t="shared" si="123"/>
        <v>0</v>
      </c>
      <c r="AD424" s="5">
        <f t="shared" si="123"/>
        <v>0</v>
      </c>
      <c r="AE424" s="5">
        <f t="shared" si="123"/>
        <v>0</v>
      </c>
      <c r="AF424" s="5">
        <f t="shared" si="123"/>
        <v>0</v>
      </c>
    </row>
    <row r="425" spans="1:32">
      <c r="W425" s="6" t="s">
        <v>20</v>
      </c>
      <c r="X425" s="5">
        <f>COUNTIF(X3:X416,$W425)/COUNTA(X3:X416)</f>
        <v>0.17705735660847879</v>
      </c>
      <c r="Y425" s="5">
        <f>COUNTIF(Y3:Y416,$W425)/COUNTA(Y3:Y416)</f>
        <v>8.4832904884318772E-2</v>
      </c>
      <c r="Z425" s="5">
        <f t="shared" ref="Z425:AF425" si="124">COUNTIF(Z3:Z416,$W425)/COUNTA(Z3:Z416)</f>
        <v>2.9177718832891247E-2</v>
      </c>
      <c r="AA425" s="5">
        <f t="shared" si="124"/>
        <v>0</v>
      </c>
      <c r="AB425" s="5">
        <f t="shared" si="124"/>
        <v>0</v>
      </c>
      <c r="AC425" s="5">
        <f t="shared" si="124"/>
        <v>0</v>
      </c>
      <c r="AD425" s="5">
        <f t="shared" si="124"/>
        <v>0</v>
      </c>
      <c r="AE425" s="5">
        <f t="shared" si="124"/>
        <v>0</v>
      </c>
      <c r="AF425" s="5">
        <f t="shared" si="124"/>
        <v>0</v>
      </c>
    </row>
    <row r="426" spans="1:32">
      <c r="X426" s="14">
        <f>SUM(X418:X425)</f>
        <v>1.0000000000000002</v>
      </c>
      <c r="Y426" s="14">
        <f>SUM(Y418:Y425)</f>
        <v>1</v>
      </c>
      <c r="Z426" s="14">
        <f t="shared" ref="Z426:AF426" si="125">SUM(Z418:Z425)</f>
        <v>1</v>
      </c>
      <c r="AA426" s="14">
        <f t="shared" si="125"/>
        <v>1</v>
      </c>
      <c r="AB426" s="14">
        <f t="shared" si="125"/>
        <v>1</v>
      </c>
      <c r="AC426" s="14">
        <f t="shared" si="125"/>
        <v>1</v>
      </c>
      <c r="AD426" s="14">
        <f t="shared" si="125"/>
        <v>1</v>
      </c>
      <c r="AE426" s="14">
        <f t="shared" si="125"/>
        <v>1</v>
      </c>
      <c r="AF426" s="14">
        <f t="shared" si="125"/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40"/>
  <sheetViews>
    <sheetView workbookViewId="0">
      <pane ySplit="2" topLeftCell="A3" activePane="bottomLeft" state="frozen"/>
      <selection pane="bottomLeft" activeCell="G37" sqref="G37"/>
    </sheetView>
  </sheetViews>
  <sheetFormatPr defaultRowHeight="13.8"/>
  <cols>
    <col min="1" max="1" width="5" bestFit="1" customWidth="1"/>
    <col min="2" max="2" width="7.59765625" bestFit="1" customWidth="1"/>
    <col min="3" max="36" width="5.69921875" customWidth="1"/>
  </cols>
  <sheetData>
    <row r="1" spans="1:36">
      <c r="C1" s="3" t="s">
        <v>7</v>
      </c>
      <c r="D1" s="3" t="s">
        <v>8</v>
      </c>
    </row>
    <row r="2" spans="1:36" s="6" customFormat="1">
      <c r="A2" s="7" t="s">
        <v>5</v>
      </c>
      <c r="B2" s="7" t="s">
        <v>6</v>
      </c>
      <c r="C2" s="7">
        <v>1</v>
      </c>
      <c r="D2" s="7">
        <f>C2+1</f>
        <v>2</v>
      </c>
      <c r="E2" s="7">
        <f t="shared" ref="E2:AI2" si="0">D2+1</f>
        <v>3</v>
      </c>
      <c r="F2" s="7">
        <f t="shared" si="0"/>
        <v>4</v>
      </c>
      <c r="G2" s="7">
        <f t="shared" si="0"/>
        <v>5</v>
      </c>
      <c r="H2" s="7">
        <f t="shared" si="0"/>
        <v>6</v>
      </c>
      <c r="I2" s="7">
        <f t="shared" si="0"/>
        <v>7</v>
      </c>
      <c r="J2" s="7">
        <f t="shared" si="0"/>
        <v>8</v>
      </c>
      <c r="K2" s="7">
        <f t="shared" si="0"/>
        <v>9</v>
      </c>
      <c r="L2" s="7">
        <f t="shared" si="0"/>
        <v>10</v>
      </c>
      <c r="M2" s="7">
        <f t="shared" si="0"/>
        <v>11</v>
      </c>
      <c r="N2" s="7">
        <f t="shared" si="0"/>
        <v>12</v>
      </c>
      <c r="O2" s="7">
        <f t="shared" si="0"/>
        <v>13</v>
      </c>
      <c r="P2" s="7">
        <f t="shared" si="0"/>
        <v>14</v>
      </c>
      <c r="Q2" s="7">
        <f t="shared" si="0"/>
        <v>15</v>
      </c>
      <c r="R2" s="7">
        <f t="shared" si="0"/>
        <v>16</v>
      </c>
      <c r="S2" s="7">
        <f t="shared" si="0"/>
        <v>17</v>
      </c>
      <c r="T2" s="7">
        <f t="shared" si="0"/>
        <v>18</v>
      </c>
      <c r="U2" s="7">
        <f t="shared" si="0"/>
        <v>19</v>
      </c>
      <c r="V2" s="7">
        <f t="shared" si="0"/>
        <v>20</v>
      </c>
      <c r="W2" s="7">
        <f t="shared" si="0"/>
        <v>21</v>
      </c>
      <c r="X2" s="7">
        <f t="shared" si="0"/>
        <v>22</v>
      </c>
      <c r="Y2" s="7">
        <f t="shared" si="0"/>
        <v>23</v>
      </c>
      <c r="Z2" s="7">
        <f t="shared" si="0"/>
        <v>24</v>
      </c>
      <c r="AA2" s="7">
        <f t="shared" si="0"/>
        <v>25</v>
      </c>
      <c r="AB2" s="7">
        <f t="shared" si="0"/>
        <v>26</v>
      </c>
      <c r="AC2" s="7">
        <f t="shared" si="0"/>
        <v>27</v>
      </c>
      <c r="AD2" s="7">
        <f t="shared" si="0"/>
        <v>28</v>
      </c>
      <c r="AE2" s="7">
        <f t="shared" si="0"/>
        <v>29</v>
      </c>
      <c r="AF2" s="7">
        <f t="shared" si="0"/>
        <v>30</v>
      </c>
      <c r="AG2" s="7">
        <f t="shared" si="0"/>
        <v>31</v>
      </c>
      <c r="AH2" s="7">
        <f t="shared" si="0"/>
        <v>32</v>
      </c>
      <c r="AI2" s="7">
        <f t="shared" si="0"/>
        <v>33</v>
      </c>
      <c r="AJ2" s="7">
        <v>34</v>
      </c>
    </row>
    <row r="3" spans="1:36">
      <c r="A3" s="12">
        <v>28948</v>
      </c>
      <c r="B3" s="11">
        <v>124.15</v>
      </c>
    </row>
    <row r="4" spans="1:36">
      <c r="A4" s="12">
        <v>29312</v>
      </c>
      <c r="B4" s="11">
        <v>128.5</v>
      </c>
      <c r="C4" s="5">
        <f>RATE(C$2,,-$B3,$B4)</f>
        <v>3.5038260169150175E-2</v>
      </c>
      <c r="D4" s="5"/>
    </row>
    <row r="5" spans="1:36">
      <c r="A5" s="12">
        <v>29677</v>
      </c>
      <c r="B5" s="11">
        <v>173.79</v>
      </c>
      <c r="C5" s="5">
        <f t="shared" ref="C5:C37" si="1">RATE(C$2,,-$B4,$B5)</f>
        <v>0.35245136186770432</v>
      </c>
      <c r="D5" s="5">
        <f>RATE(D$2,,-$B3,$B5)</f>
        <v>0.18314787940939417</v>
      </c>
    </row>
    <row r="6" spans="1:36">
      <c r="A6" s="12">
        <v>30042</v>
      </c>
      <c r="B6" s="11">
        <v>220.93</v>
      </c>
      <c r="C6" s="5">
        <f t="shared" si="1"/>
        <v>0.27124690718683486</v>
      </c>
      <c r="D6" s="5">
        <f t="shared" ref="D6:D37" si="2">RATE(D$2,,-$B4,$B6)</f>
        <v>0.3112206568289006</v>
      </c>
      <c r="E6" s="5">
        <f>RATE(E$2,,-$B3,$B6)</f>
        <v>0.21181406694778762</v>
      </c>
    </row>
    <row r="7" spans="1:36">
      <c r="A7" s="12">
        <v>30408</v>
      </c>
      <c r="B7" s="11">
        <v>212.63</v>
      </c>
      <c r="C7" s="5">
        <f t="shared" si="1"/>
        <v>-3.7568460598379684E-2</v>
      </c>
      <c r="D7" s="5">
        <f t="shared" si="2"/>
        <v>0.10611397145236004</v>
      </c>
      <c r="E7" s="5">
        <f t="shared" ref="E7:E37" si="3">RATE(E$2,,-$B4,$B7)</f>
        <v>0.18278861942707708</v>
      </c>
      <c r="F7" s="5">
        <f>RATE(F$2,,-$B3,$B7)</f>
        <v>0.14398269204985681</v>
      </c>
    </row>
    <row r="8" spans="1:36">
      <c r="A8" s="12">
        <v>30775</v>
      </c>
      <c r="B8" s="11">
        <v>246.78</v>
      </c>
      <c r="C8" s="5">
        <f t="shared" si="1"/>
        <v>0.1606076282744674</v>
      </c>
      <c r="D8" s="5">
        <f t="shared" si="2"/>
        <v>5.6884755458979461E-2</v>
      </c>
      <c r="E8" s="5">
        <f t="shared" si="3"/>
        <v>0.12398813185134876</v>
      </c>
      <c r="F8" s="5">
        <f t="shared" ref="F8:F37" si="4">RATE(F$2,,-$B4,$B8)</f>
        <v>0.17720394292790656</v>
      </c>
      <c r="G8" s="5">
        <f>RATE(G$2,,-$B3,$B8)</f>
        <v>0.14728851797115408</v>
      </c>
    </row>
    <row r="9" spans="1:36">
      <c r="A9" s="12">
        <v>31138</v>
      </c>
      <c r="B9" s="11">
        <v>351.4</v>
      </c>
      <c r="C9" s="5">
        <f t="shared" si="1"/>
        <v>0.42394035173028594</v>
      </c>
      <c r="D9" s="5">
        <f t="shared" si="2"/>
        <v>0.2855489233887491</v>
      </c>
      <c r="E9" s="5">
        <f t="shared" si="3"/>
        <v>0.16729964882197926</v>
      </c>
      <c r="F9" s="5">
        <f t="shared" si="4"/>
        <v>0.1924611629496237</v>
      </c>
      <c r="G9" s="5">
        <f t="shared" ref="G9:G37" si="5">RATE(G$2,,-$B4,$B9)</f>
        <v>0.22286840931836946</v>
      </c>
      <c r="H9" s="5">
        <f>RATE(H$2,,-$B3,$B9)</f>
        <v>0.18934861785172261</v>
      </c>
    </row>
    <row r="10" spans="1:36">
      <c r="A10" s="12">
        <v>31503</v>
      </c>
      <c r="B10" s="11">
        <v>560.74</v>
      </c>
      <c r="C10" s="5">
        <f t="shared" si="1"/>
        <v>0.59573136027319307</v>
      </c>
      <c r="D10" s="5">
        <f t="shared" si="2"/>
        <v>0.5073905513882121</v>
      </c>
      <c r="E10" s="5">
        <f t="shared" si="3"/>
        <v>0.38158942177979605</v>
      </c>
      <c r="F10" s="5">
        <f t="shared" si="4"/>
        <v>0.26219574325260475</v>
      </c>
      <c r="G10" s="5">
        <f t="shared" si="5"/>
        <v>0.26400080581640478</v>
      </c>
      <c r="H10" s="5">
        <f t="shared" ref="H10:H37" si="6">RATE(H$2,,-$B4,$B10)</f>
        <v>0.27833025654646265</v>
      </c>
      <c r="I10" s="5">
        <f>RATE(I$2,,-$B3,$B10)</f>
        <v>0.2403520630668505</v>
      </c>
    </row>
    <row r="11" spans="1:36">
      <c r="A11" s="12">
        <v>31868</v>
      </c>
      <c r="B11" s="11">
        <v>510.57</v>
      </c>
      <c r="C11" s="5">
        <f t="shared" si="1"/>
        <v>-8.9471056104433469E-2</v>
      </c>
      <c r="D11" s="5">
        <f t="shared" si="2"/>
        <v>0.20538773438698404</v>
      </c>
      <c r="E11" s="5">
        <f t="shared" si="3"/>
        <v>0.27423181509150046</v>
      </c>
      <c r="F11" s="5">
        <f t="shared" si="4"/>
        <v>0.24482324215416257</v>
      </c>
      <c r="G11" s="5">
        <f t="shared" si="5"/>
        <v>0.18238829036124235</v>
      </c>
      <c r="H11" s="5">
        <f t="shared" si="6"/>
        <v>0.19675454350093888</v>
      </c>
      <c r="I11" s="5">
        <f t="shared" ref="I11:I37" si="7">RATE(I$2,,-$B4,$B11)</f>
        <v>0.2178482221801139</v>
      </c>
      <c r="J11" s="5">
        <f>RATE(J$2,,-$B3,$B11)</f>
        <v>0.19333827713325125</v>
      </c>
    </row>
    <row r="12" spans="1:36">
      <c r="A12" s="12">
        <v>32237</v>
      </c>
      <c r="B12" s="11">
        <v>397.16</v>
      </c>
      <c r="C12" s="5">
        <f t="shared" si="1"/>
        <v>-0.22212429245744941</v>
      </c>
      <c r="D12" s="5">
        <f t="shared" si="2"/>
        <v>-0.15840725616796383</v>
      </c>
      <c r="E12" s="5">
        <f t="shared" si="3"/>
        <v>4.1648633090696767E-2</v>
      </c>
      <c r="F12" s="5">
        <f t="shared" si="4"/>
        <v>0.12632541930596</v>
      </c>
      <c r="G12" s="5">
        <f t="shared" si="5"/>
        <v>0.1330998774268832</v>
      </c>
      <c r="H12" s="5">
        <f t="shared" si="6"/>
        <v>0.10268584991495434</v>
      </c>
      <c r="I12" s="5">
        <f t="shared" si="7"/>
        <v>0.1253231301316903</v>
      </c>
      <c r="J12" s="5">
        <f t="shared" ref="J12:J37" si="8">RATE(J$2,,-$B4,$B12)</f>
        <v>0.15148370575714806</v>
      </c>
      <c r="K12" s="5">
        <f>RATE(K$2,,-$B3,$B12)</f>
        <v>0.13792384364964108</v>
      </c>
    </row>
    <row r="13" spans="1:36">
      <c r="A13" s="12">
        <v>32601</v>
      </c>
      <c r="B13" s="11">
        <v>723.88</v>
      </c>
      <c r="C13" s="5">
        <f t="shared" si="1"/>
        <v>0.82264074932017328</v>
      </c>
      <c r="D13" s="5">
        <f t="shared" si="2"/>
        <v>0.19070901670950405</v>
      </c>
      <c r="E13" s="5">
        <f t="shared" si="3"/>
        <v>8.8850730458628027E-2</v>
      </c>
      <c r="F13" s="5">
        <f t="shared" si="4"/>
        <v>0.19802589452749614</v>
      </c>
      <c r="G13" s="5">
        <f t="shared" si="5"/>
        <v>0.24014173594237945</v>
      </c>
      <c r="H13" s="5">
        <f t="shared" si="6"/>
        <v>0.22651728528075948</v>
      </c>
      <c r="I13" s="5">
        <f t="shared" si="7"/>
        <v>0.18475968968166606</v>
      </c>
      <c r="J13" s="5">
        <f t="shared" si="8"/>
        <v>0.19524029024092679</v>
      </c>
      <c r="K13" s="5">
        <f t="shared" ref="K13:K37" si="9">RATE(K$2,,-$B4,$B13)</f>
        <v>0.21176432118797012</v>
      </c>
      <c r="L13" s="5">
        <f>RATE(L$2,,-$B3,$B13)</f>
        <v>0.19281196099961659</v>
      </c>
    </row>
    <row r="14" spans="1:36">
      <c r="A14" s="12">
        <v>32965</v>
      </c>
      <c r="B14" s="11">
        <v>782.97</v>
      </c>
      <c r="C14" s="5">
        <f t="shared" si="1"/>
        <v>8.162955185942436E-2</v>
      </c>
      <c r="D14" s="5">
        <f t="shared" si="2"/>
        <v>0.40407339440924678</v>
      </c>
      <c r="E14" s="5">
        <f t="shared" si="3"/>
        <v>0.1531786936965096</v>
      </c>
      <c r="F14" s="5">
        <f t="shared" si="4"/>
        <v>8.7040928641815396E-2</v>
      </c>
      <c r="G14" s="5">
        <f t="shared" si="5"/>
        <v>0.17378531810864162</v>
      </c>
      <c r="H14" s="5">
        <f t="shared" si="6"/>
        <v>0.2121951080553113</v>
      </c>
      <c r="I14" s="5">
        <f t="shared" si="7"/>
        <v>0.20468740269226737</v>
      </c>
      <c r="J14" s="5">
        <f t="shared" si="8"/>
        <v>0.17134897996839801</v>
      </c>
      <c r="K14" s="5">
        <f t="shared" si="9"/>
        <v>0.18204930834184418</v>
      </c>
      <c r="L14" s="5">
        <f t="shared" ref="L14:L37" si="10">RATE(L$2,,-$B4,$B14)</f>
        <v>0.19807553386272136</v>
      </c>
      <c r="M14" s="5">
        <f>RATE(M$2,,-$B3,$B14)</f>
        <v>0.18224897264304807</v>
      </c>
    </row>
    <row r="15" spans="1:36">
      <c r="A15" s="12">
        <v>33329</v>
      </c>
      <c r="B15" s="11">
        <v>1193.6099999999999</v>
      </c>
      <c r="C15" s="5">
        <f t="shared" si="1"/>
        <v>0.52446453887122091</v>
      </c>
      <c r="D15" s="5">
        <f t="shared" si="2"/>
        <v>0.28409730784113035</v>
      </c>
      <c r="E15" s="5">
        <f t="shared" si="3"/>
        <v>0.44310849164782462</v>
      </c>
      <c r="F15" s="5">
        <f t="shared" si="4"/>
        <v>0.236521832714184</v>
      </c>
      <c r="G15" s="5">
        <f t="shared" si="5"/>
        <v>0.16310837333412009</v>
      </c>
      <c r="H15" s="5">
        <f t="shared" si="6"/>
        <v>0.22605545866578705</v>
      </c>
      <c r="I15" s="5">
        <f t="shared" si="7"/>
        <v>0.25254463955952028</v>
      </c>
      <c r="J15" s="5">
        <f t="shared" si="8"/>
        <v>0.24066559426685208</v>
      </c>
      <c r="K15" s="5">
        <f t="shared" si="9"/>
        <v>0.20614872416823549</v>
      </c>
      <c r="L15" s="5">
        <f t="shared" si="10"/>
        <v>0.21250563758159241</v>
      </c>
      <c r="M15" s="5">
        <f t="shared" ref="M15:M37" si="11">RATE(M$2,,-$B4,$B15)</f>
        <v>0.2246057714882212</v>
      </c>
      <c r="N15" s="5">
        <f>RATE(N$2,,-$B3,$B15)</f>
        <v>0.20756257195085928</v>
      </c>
    </row>
    <row r="16" spans="1:36">
      <c r="A16" s="12">
        <v>33696</v>
      </c>
      <c r="B16" s="11">
        <v>4387.8599999999997</v>
      </c>
      <c r="C16" s="5">
        <f t="shared" si="1"/>
        <v>2.676125367582376</v>
      </c>
      <c r="D16" s="5">
        <f t="shared" si="2"/>
        <v>1.3673028457137237</v>
      </c>
      <c r="E16" s="5">
        <f t="shared" si="3"/>
        <v>0.82331649772399507</v>
      </c>
      <c r="F16" s="5">
        <f t="shared" si="4"/>
        <v>0.82314753713898026</v>
      </c>
      <c r="G16" s="5">
        <f t="shared" si="5"/>
        <v>0.53758627570371198</v>
      </c>
      <c r="H16" s="5">
        <f t="shared" si="6"/>
        <v>0.40901366224889335</v>
      </c>
      <c r="I16" s="5">
        <f t="shared" si="7"/>
        <v>0.43428632559465719</v>
      </c>
      <c r="J16" s="5">
        <f t="shared" si="8"/>
        <v>0.43298897909937839</v>
      </c>
      <c r="K16" s="5">
        <f t="shared" si="9"/>
        <v>0.39981229126410256</v>
      </c>
      <c r="L16" s="5">
        <f t="shared" si="10"/>
        <v>0.34834120600549962</v>
      </c>
      <c r="M16" s="5">
        <f t="shared" si="11"/>
        <v>0.34114356717390304</v>
      </c>
      <c r="N16" s="5">
        <f t="shared" ref="N16:N37" si="12">RATE(N$2,,-$B4,$B16)</f>
        <v>0.34208226139080811</v>
      </c>
      <c r="O16" s="5">
        <f>RATE(O$2,,-$B3,$B16)</f>
        <v>0.31552911580447573</v>
      </c>
    </row>
    <row r="17" spans="1:31">
      <c r="A17" s="12">
        <v>34061</v>
      </c>
      <c r="B17" s="11">
        <v>2311.44</v>
      </c>
      <c r="C17" s="5">
        <f t="shared" si="1"/>
        <v>-0.47321929140856817</v>
      </c>
      <c r="D17" s="5">
        <f t="shared" si="2"/>
        <v>0.39158611878669364</v>
      </c>
      <c r="E17" s="5">
        <f t="shared" si="3"/>
        <v>0.43453946627632445</v>
      </c>
      <c r="F17" s="5">
        <f t="shared" si="4"/>
        <v>0.33676175467655406</v>
      </c>
      <c r="G17" s="5">
        <f t="shared" si="5"/>
        <v>0.4222745028797652</v>
      </c>
      <c r="H17" s="5">
        <f t="shared" si="6"/>
        <v>0.28618830183584926</v>
      </c>
      <c r="I17" s="5">
        <f t="shared" si="7"/>
        <v>0.22426220141488168</v>
      </c>
      <c r="J17" s="5">
        <f t="shared" si="8"/>
        <v>0.26549405250303221</v>
      </c>
      <c r="K17" s="5">
        <f t="shared" si="9"/>
        <v>0.28219039227079101</v>
      </c>
      <c r="L17" s="5">
        <f t="shared" si="10"/>
        <v>0.26947984028115379</v>
      </c>
      <c r="M17" s="5">
        <f t="shared" si="11"/>
        <v>0.23792247659071009</v>
      </c>
      <c r="N17" s="5">
        <f t="shared" si="12"/>
        <v>0.24066582689183624</v>
      </c>
      <c r="O17" s="5">
        <f t="shared" ref="O17:O37" si="13">RATE(O$2,,-$B4,$B17)</f>
        <v>0.2489265106870226</v>
      </c>
      <c r="P17" s="5">
        <f>RATE(P$2,,-$B3,$B17)</f>
        <v>0.23228087190395386</v>
      </c>
    </row>
    <row r="18" spans="1:31">
      <c r="A18" s="12">
        <v>34428</v>
      </c>
      <c r="B18" s="11">
        <v>3780.85</v>
      </c>
      <c r="C18" s="5">
        <f t="shared" si="1"/>
        <v>0.63571193714740581</v>
      </c>
      <c r="D18" s="5">
        <f t="shared" si="2"/>
        <v>-7.1742765553634014E-2</v>
      </c>
      <c r="E18" s="5">
        <f t="shared" si="3"/>
        <v>0.46861851697106427</v>
      </c>
      <c r="F18" s="5">
        <f t="shared" si="4"/>
        <v>0.48238523760160756</v>
      </c>
      <c r="G18" s="5">
        <f t="shared" si="5"/>
        <v>0.39182481076095066</v>
      </c>
      <c r="H18" s="5">
        <f t="shared" si="6"/>
        <v>0.45580762906273914</v>
      </c>
      <c r="I18" s="5">
        <f t="shared" si="7"/>
        <v>0.33112599585054769</v>
      </c>
      <c r="J18" s="5">
        <f t="shared" si="8"/>
        <v>0.26941459944627483</v>
      </c>
      <c r="K18" s="5">
        <f t="shared" si="9"/>
        <v>0.30209621574354018</v>
      </c>
      <c r="L18" s="5">
        <f t="shared" si="10"/>
        <v>0.31379604084690721</v>
      </c>
      <c r="M18" s="5">
        <f t="shared" si="11"/>
        <v>0.29907185445613355</v>
      </c>
      <c r="N18" s="5">
        <f t="shared" si="12"/>
        <v>0.2670037382603575</v>
      </c>
      <c r="O18" s="5">
        <f t="shared" si="13"/>
        <v>0.2673296324433943</v>
      </c>
      <c r="P18" s="5">
        <f t="shared" ref="P18:P37" si="14">RATE(P$2,,-$B4,$B18)</f>
        <v>0.27322795584591197</v>
      </c>
      <c r="Q18" s="5">
        <f>RATE(Q$2,,-$B3,$B18)</f>
        <v>0.25576829761508002</v>
      </c>
    </row>
    <row r="19" spans="1:31">
      <c r="A19" s="12">
        <v>34792</v>
      </c>
      <c r="B19" s="11">
        <v>3316.64</v>
      </c>
      <c r="C19" s="5">
        <f t="shared" si="1"/>
        <v>-0.12277926921194961</v>
      </c>
      <c r="D19" s="5">
        <f t="shared" si="2"/>
        <v>0.19786494266389851</v>
      </c>
      <c r="E19" s="5">
        <f t="shared" si="3"/>
        <v>-8.9076602548265771E-2</v>
      </c>
      <c r="F19" s="5">
        <f t="shared" si="4"/>
        <v>0.29109729547946261</v>
      </c>
      <c r="G19" s="5">
        <f t="shared" si="5"/>
        <v>0.3347214575253662</v>
      </c>
      <c r="H19" s="5">
        <f t="shared" si="6"/>
        <v>0.28875973662159965</v>
      </c>
      <c r="I19" s="5">
        <f t="shared" si="7"/>
        <v>0.35417913785847549</v>
      </c>
      <c r="J19" s="5">
        <f t="shared" si="8"/>
        <v>0.26351493620727084</v>
      </c>
      <c r="K19" s="5">
        <f t="shared" si="9"/>
        <v>0.21834631819209127</v>
      </c>
      <c r="L19" s="5">
        <f t="shared" si="10"/>
        <v>0.25166946539875545</v>
      </c>
      <c r="M19" s="5">
        <f t="shared" si="11"/>
        <v>0.26642875040963881</v>
      </c>
      <c r="N19" s="5">
        <f t="shared" si="12"/>
        <v>0.25725339273500225</v>
      </c>
      <c r="O19" s="5">
        <f t="shared" si="13"/>
        <v>0.23167369073688393</v>
      </c>
      <c r="P19" s="5">
        <f t="shared" si="14"/>
        <v>0.23445903381939609</v>
      </c>
      <c r="Q19" s="5">
        <f t="shared" ref="Q19:Q37" si="15">RATE(Q$2,,-$B4,$B19)</f>
        <v>0.24199452231568924</v>
      </c>
      <c r="R19" s="5">
        <f>RATE(R$2,,-$B3,$B19)</f>
        <v>0.22792537929360163</v>
      </c>
    </row>
    <row r="20" spans="1:31">
      <c r="A20" s="12">
        <v>35157</v>
      </c>
      <c r="B20" s="11">
        <v>3409.69</v>
      </c>
      <c r="C20" s="5">
        <f t="shared" si="1"/>
        <v>2.8055501953784635E-2</v>
      </c>
      <c r="D20" s="5">
        <f t="shared" si="2"/>
        <v>-5.0351855309251084E-2</v>
      </c>
      <c r="E20" s="5">
        <f t="shared" si="3"/>
        <v>0.13835422500622627</v>
      </c>
      <c r="F20" s="5">
        <f t="shared" si="4"/>
        <v>-6.1108227489579621E-2</v>
      </c>
      <c r="G20" s="5">
        <f t="shared" si="5"/>
        <v>0.23358900385919737</v>
      </c>
      <c r="H20" s="5">
        <f t="shared" si="6"/>
        <v>0.27789438623567142</v>
      </c>
      <c r="I20" s="5">
        <f t="shared" si="7"/>
        <v>0.24781372933381093</v>
      </c>
      <c r="J20" s="5">
        <f t="shared" si="8"/>
        <v>0.30833414030682477</v>
      </c>
      <c r="K20" s="5">
        <f t="shared" si="9"/>
        <v>0.23489162357886653</v>
      </c>
      <c r="L20" s="5">
        <f t="shared" si="10"/>
        <v>0.19783041355703079</v>
      </c>
      <c r="M20" s="5">
        <f t="shared" si="11"/>
        <v>0.22947407703389031</v>
      </c>
      <c r="N20" s="5">
        <f t="shared" si="12"/>
        <v>0.24461131426902555</v>
      </c>
      <c r="O20" s="5">
        <f t="shared" si="13"/>
        <v>0.23793903720280588</v>
      </c>
      <c r="P20" s="5">
        <f t="shared" si="14"/>
        <v>0.21587803942059122</v>
      </c>
      <c r="Q20" s="5">
        <f t="shared" si="15"/>
        <v>0.219493081647363</v>
      </c>
      <c r="R20" s="5">
        <f t="shared" ref="R20:R37" si="16">RATE(R$2,,-$B4,$B20)</f>
        <v>0.22740598183693697</v>
      </c>
      <c r="S20" s="5">
        <f>RATE(S$2,,-$B3,$B20)</f>
        <v>0.21515987876198409</v>
      </c>
    </row>
    <row r="21" spans="1:31">
      <c r="A21" s="12">
        <v>35521</v>
      </c>
      <c r="B21" s="11">
        <v>3427.01</v>
      </c>
      <c r="C21" s="5">
        <f t="shared" si="1"/>
        <v>5.079640671146103E-3</v>
      </c>
      <c r="D21" s="5">
        <f t="shared" si="2"/>
        <v>1.6502658380048035E-2</v>
      </c>
      <c r="E21" s="5">
        <f t="shared" si="3"/>
        <v>-3.22229744317135E-2</v>
      </c>
      <c r="F21" s="5">
        <f t="shared" si="4"/>
        <v>0.10346404499562956</v>
      </c>
      <c r="G21" s="5">
        <f t="shared" si="5"/>
        <v>-4.8228881806738198E-2</v>
      </c>
      <c r="H21" s="5">
        <f t="shared" si="6"/>
        <v>0.19218088394590876</v>
      </c>
      <c r="I21" s="5">
        <f t="shared" si="7"/>
        <v>0.23479752392380868</v>
      </c>
      <c r="J21" s="5">
        <f t="shared" si="8"/>
        <v>0.21452399441544551</v>
      </c>
      <c r="K21" s="5">
        <f t="shared" si="9"/>
        <v>0.27055780958837722</v>
      </c>
      <c r="L21" s="5">
        <f t="shared" si="10"/>
        <v>0.20972319517771168</v>
      </c>
      <c r="M21" s="5">
        <f t="shared" si="11"/>
        <v>0.17887709702663401</v>
      </c>
      <c r="N21" s="5">
        <f t="shared" si="12"/>
        <v>0.20899953700640922</v>
      </c>
      <c r="O21" s="5">
        <f t="shared" si="13"/>
        <v>0.22431374153862421</v>
      </c>
      <c r="P21" s="5">
        <f t="shared" si="14"/>
        <v>0.21964954882526996</v>
      </c>
      <c r="Q21" s="5">
        <f t="shared" si="15"/>
        <v>0.2005420566865887</v>
      </c>
      <c r="R21" s="5">
        <f t="shared" si="16"/>
        <v>0.20484356312382673</v>
      </c>
      <c r="S21" s="5">
        <f t="shared" ref="S21:S37" si="17">RATE(S$2,,-$B4,$B21)</f>
        <v>0.21306220895775388</v>
      </c>
      <c r="T21" s="5">
        <f>RATE(T$2,,-$B3,$B21)</f>
        <v>0.20241341736928486</v>
      </c>
    </row>
    <row r="22" spans="1:31">
      <c r="A22" s="12">
        <v>35886</v>
      </c>
      <c r="B22" s="11">
        <v>3969.57</v>
      </c>
      <c r="C22" s="5">
        <f t="shared" si="1"/>
        <v>0.15831876767211056</v>
      </c>
      <c r="D22" s="5">
        <f t="shared" si="2"/>
        <v>7.8982210601514086E-2</v>
      </c>
      <c r="E22" s="5">
        <f t="shared" si="3"/>
        <v>6.1732333899490212E-2</v>
      </c>
      <c r="F22" s="5">
        <f t="shared" si="4"/>
        <v>1.225167545122415E-2</v>
      </c>
      <c r="G22" s="5">
        <f t="shared" si="5"/>
        <v>0.11422312580183731</v>
      </c>
      <c r="H22" s="5">
        <f t="shared" si="6"/>
        <v>-1.6558682595726213E-2</v>
      </c>
      <c r="I22" s="5">
        <f t="shared" si="7"/>
        <v>0.1872834960026139</v>
      </c>
      <c r="J22" s="5">
        <f t="shared" si="8"/>
        <v>0.22496813853469921</v>
      </c>
      <c r="K22" s="5">
        <f t="shared" si="9"/>
        <v>0.20814665031167429</v>
      </c>
      <c r="L22" s="5">
        <f t="shared" si="10"/>
        <v>0.25886104965827295</v>
      </c>
      <c r="M22" s="5">
        <f t="shared" si="11"/>
        <v>0.20495728574497529</v>
      </c>
      <c r="N22" s="5">
        <f t="shared" si="12"/>
        <v>0.17715005510872039</v>
      </c>
      <c r="O22" s="5">
        <f t="shared" si="13"/>
        <v>0.20502349860582716</v>
      </c>
      <c r="P22" s="5">
        <f t="shared" si="14"/>
        <v>0.2194775842775932</v>
      </c>
      <c r="Q22" s="5">
        <f t="shared" si="15"/>
        <v>0.21546165302580098</v>
      </c>
      <c r="R22" s="5">
        <f t="shared" si="16"/>
        <v>0.197858580787484</v>
      </c>
      <c r="S22" s="5">
        <f t="shared" si="17"/>
        <v>0.20205580009898333</v>
      </c>
      <c r="T22" s="5">
        <f t="shared" ref="T22:T37" si="18">RATE(T$2,,-$B4,$B22)</f>
        <v>0.20995413367898408</v>
      </c>
      <c r="U22" s="5">
        <f>RATE(U$2,,-$B3,$B22)</f>
        <v>0.20005134622057075</v>
      </c>
    </row>
    <row r="23" spans="1:31">
      <c r="A23" s="12">
        <v>36251</v>
      </c>
      <c r="B23" s="11">
        <v>3686.29</v>
      </c>
      <c r="C23" s="5">
        <f t="shared" si="1"/>
        <v>-7.1362893210095854E-2</v>
      </c>
      <c r="D23" s="5">
        <f t="shared" si="2"/>
        <v>3.7139233253702754E-2</v>
      </c>
      <c r="E23" s="5">
        <f t="shared" si="3"/>
        <v>2.6340659097481168E-2</v>
      </c>
      <c r="F23" s="5">
        <f t="shared" si="4"/>
        <v>2.6769101459296479E-2</v>
      </c>
      <c r="G23" s="5">
        <f t="shared" si="5"/>
        <v>-5.0528551324091142E-3</v>
      </c>
      <c r="H23" s="5">
        <f t="shared" si="6"/>
        <v>8.089741676841887E-2</v>
      </c>
      <c r="I23" s="5">
        <f t="shared" si="7"/>
        <v>-2.4581558431178447E-2</v>
      </c>
      <c r="J23" s="5">
        <f t="shared" si="8"/>
        <v>0.15137257652598907</v>
      </c>
      <c r="K23" s="5">
        <f t="shared" si="9"/>
        <v>0.18784694815917613</v>
      </c>
      <c r="L23" s="5">
        <f t="shared" si="10"/>
        <v>0.17677190722012159</v>
      </c>
      <c r="M23" s="5">
        <f t="shared" si="11"/>
        <v>0.22451981674795801</v>
      </c>
      <c r="N23" s="5">
        <f t="shared" si="12"/>
        <v>0.17908337827827603</v>
      </c>
      <c r="O23" s="5">
        <f t="shared" si="13"/>
        <v>0.15587226532040979</v>
      </c>
      <c r="P23" s="5">
        <f t="shared" si="14"/>
        <v>0.18280570360267184</v>
      </c>
      <c r="Q23" s="5">
        <f t="shared" si="15"/>
        <v>0.19752696841817888</v>
      </c>
      <c r="R23" s="5">
        <f t="shared" si="16"/>
        <v>0.19518548429788543</v>
      </c>
      <c r="S23" s="5">
        <f t="shared" si="17"/>
        <v>0.18005445116413388</v>
      </c>
      <c r="T23" s="5">
        <f t="shared" si="18"/>
        <v>0.18494458245759277</v>
      </c>
      <c r="U23" s="5">
        <f t="shared" ref="U23:U37" si="19">RATE(U$2,,-$B4,$B23)</f>
        <v>0.19321948118152224</v>
      </c>
      <c r="V23" s="5">
        <f>RATE(V$2,,-$B3,$B23)</f>
        <v>0.18476478944155314</v>
      </c>
    </row>
    <row r="24" spans="1:31">
      <c r="A24" s="12">
        <v>36619</v>
      </c>
      <c r="B24" s="11">
        <v>5052.9399999999996</v>
      </c>
      <c r="C24" s="5">
        <f t="shared" si="1"/>
        <v>0.3707386016835354</v>
      </c>
      <c r="D24" s="5">
        <f t="shared" si="2"/>
        <v>0.12823700047137299</v>
      </c>
      <c r="E24" s="5">
        <f t="shared" si="3"/>
        <v>0.13817643558044421</v>
      </c>
      <c r="F24" s="5">
        <f t="shared" si="4"/>
        <v>0.10333478729305991</v>
      </c>
      <c r="G24" s="5">
        <f t="shared" si="5"/>
        <v>8.7850364087327257E-2</v>
      </c>
      <c r="H24" s="5">
        <f t="shared" si="6"/>
        <v>4.9524180471314128E-2</v>
      </c>
      <c r="I24" s="5">
        <f t="shared" si="7"/>
        <v>0.11820923283878697</v>
      </c>
      <c r="J24" s="5">
        <f t="shared" si="8"/>
        <v>1.7797599778128122E-2</v>
      </c>
      <c r="K24" s="5">
        <f t="shared" si="9"/>
        <v>0.17390053132422051</v>
      </c>
      <c r="L24" s="5">
        <f t="shared" si="10"/>
        <v>0.20498017557360754</v>
      </c>
      <c r="M24" s="5">
        <f t="shared" si="11"/>
        <v>0.193207960629146</v>
      </c>
      <c r="N24" s="5">
        <f t="shared" si="12"/>
        <v>0.23608466895088337</v>
      </c>
      <c r="O24" s="5">
        <f t="shared" si="13"/>
        <v>0.19282316663273794</v>
      </c>
      <c r="P24" s="5">
        <f t="shared" si="14"/>
        <v>0.17003474180821723</v>
      </c>
      <c r="Q24" s="5">
        <f t="shared" si="15"/>
        <v>0.1944908452738689</v>
      </c>
      <c r="R24" s="5">
        <f t="shared" si="16"/>
        <v>0.20768072909844618</v>
      </c>
      <c r="S24" s="5">
        <f t="shared" si="17"/>
        <v>0.20485961341896611</v>
      </c>
      <c r="T24" s="5">
        <f t="shared" si="18"/>
        <v>0.18991538697421601</v>
      </c>
      <c r="U24" s="5">
        <f t="shared" si="19"/>
        <v>0.19406325683471473</v>
      </c>
      <c r="V24" s="5">
        <f t="shared" ref="V24:V37" si="20">RATE(V$2,,-$B4,$B24)</f>
        <v>0.20152289497269704</v>
      </c>
      <c r="W24" s="5">
        <f>RATE(W$2,,-$B3,$B24)</f>
        <v>0.19301937298330182</v>
      </c>
    </row>
    <row r="25" spans="1:31">
      <c r="A25" s="12">
        <v>36983</v>
      </c>
      <c r="B25" s="11">
        <v>3566.26</v>
      </c>
      <c r="C25" s="5">
        <f t="shared" si="1"/>
        <v>-0.29422079027259368</v>
      </c>
      <c r="D25" s="5">
        <f t="shared" si="2"/>
        <v>-1.6415327976764545E-2</v>
      </c>
      <c r="E25" s="5">
        <f t="shared" si="3"/>
        <v>-3.5083248871464703E-2</v>
      </c>
      <c r="F25" s="5">
        <f t="shared" si="4"/>
        <v>1.0007055709750334E-2</v>
      </c>
      <c r="G25" s="5">
        <f t="shared" si="5"/>
        <v>9.0196439436681392E-3</v>
      </c>
      <c r="H25" s="5">
        <f t="shared" si="6"/>
        <v>1.2167631466784654E-2</v>
      </c>
      <c r="I25" s="5">
        <f t="shared" si="7"/>
        <v>-8.3126039922807714E-3</v>
      </c>
      <c r="J25" s="5">
        <f t="shared" si="8"/>
        <v>5.5701885558178975E-2</v>
      </c>
      <c r="K25" s="5">
        <f t="shared" si="9"/>
        <v>-2.2772719747168994E-2</v>
      </c>
      <c r="L25" s="5">
        <f t="shared" si="10"/>
        <v>0.11566820222093842</v>
      </c>
      <c r="M25" s="5">
        <f t="shared" si="11"/>
        <v>0.14778545349016398</v>
      </c>
      <c r="N25" s="5">
        <f t="shared" si="12"/>
        <v>0.14212122392759194</v>
      </c>
      <c r="O25" s="5">
        <f t="shared" si="13"/>
        <v>0.18393192290629312</v>
      </c>
      <c r="P25" s="5">
        <f t="shared" si="14"/>
        <v>0.14893902039505763</v>
      </c>
      <c r="Q25" s="5">
        <f t="shared" si="15"/>
        <v>0.1312626041656576</v>
      </c>
      <c r="R25" s="5">
        <f t="shared" si="16"/>
        <v>0.15584793869576863</v>
      </c>
      <c r="S25" s="5">
        <f t="shared" si="17"/>
        <v>0.17011781291148681</v>
      </c>
      <c r="T25" s="5">
        <f t="shared" si="18"/>
        <v>0.16958743078761807</v>
      </c>
      <c r="U25" s="5">
        <f t="shared" si="19"/>
        <v>0.15764860602209982</v>
      </c>
      <c r="V25" s="5">
        <f t="shared" si="20"/>
        <v>0.16307952645387749</v>
      </c>
      <c r="W25" s="5">
        <f t="shared" ref="W25:W37" si="21">RATE(W$2,,-$B4,$B25)</f>
        <v>0.17146425551272446</v>
      </c>
      <c r="X25" s="5">
        <f>RATE(X$2,,-$B3,$B25)</f>
        <v>0.16488976869203517</v>
      </c>
    </row>
    <row r="26" spans="1:31">
      <c r="A26" s="12">
        <v>37347</v>
      </c>
      <c r="B26" s="11">
        <v>3500.18</v>
      </c>
      <c r="C26" s="5">
        <f t="shared" si="1"/>
        <v>-1.8529215480643697E-2</v>
      </c>
      <c r="D26" s="5">
        <f t="shared" si="2"/>
        <v>-0.16771298540190546</v>
      </c>
      <c r="E26" s="5">
        <f t="shared" si="3"/>
        <v>-1.7120462536461881E-2</v>
      </c>
      <c r="F26" s="5">
        <f t="shared" si="4"/>
        <v>-3.0971102143271003E-2</v>
      </c>
      <c r="G26" s="5">
        <f t="shared" si="5"/>
        <v>4.2341859117099867E-3</v>
      </c>
      <c r="H26" s="5">
        <f t="shared" si="6"/>
        <v>4.3750456345390699E-3</v>
      </c>
      <c r="I26" s="5">
        <f t="shared" si="7"/>
        <v>7.724275691264831E-3</v>
      </c>
      <c r="J26" s="5">
        <f t="shared" si="8"/>
        <v>-9.5954738515767919E-3</v>
      </c>
      <c r="K26" s="5">
        <f t="shared" si="9"/>
        <v>4.7184206979849014E-2</v>
      </c>
      <c r="L26" s="5">
        <f t="shared" si="10"/>
        <v>-2.2349196260213058E-2</v>
      </c>
      <c r="M26" s="5">
        <f t="shared" si="11"/>
        <v>0.10274542933768997</v>
      </c>
      <c r="N26" s="5">
        <f t="shared" si="12"/>
        <v>0.13291007255278003</v>
      </c>
      <c r="O26" s="5">
        <f t="shared" si="13"/>
        <v>0.12888053508566413</v>
      </c>
      <c r="P26" s="5">
        <f t="shared" si="14"/>
        <v>0.16817772229006925</v>
      </c>
      <c r="Q26" s="5">
        <f t="shared" si="15"/>
        <v>0.13693509465564205</v>
      </c>
      <c r="R26" s="5">
        <f t="shared" si="16"/>
        <v>0.1212644491155874</v>
      </c>
      <c r="S26" s="5">
        <f t="shared" si="17"/>
        <v>0.14478217907426577</v>
      </c>
      <c r="T26" s="5">
        <f t="shared" si="18"/>
        <v>0.15874480759452392</v>
      </c>
      <c r="U26" s="5">
        <f t="shared" si="19"/>
        <v>0.1588427762057453</v>
      </c>
      <c r="V26" s="5">
        <f t="shared" si="20"/>
        <v>0.14813190172875862</v>
      </c>
      <c r="W26" s="5">
        <f t="shared" si="21"/>
        <v>0.1537145286342958</v>
      </c>
      <c r="X26" s="5">
        <f t="shared" ref="X26:X37" si="22">RATE(X$2,,-$B4,$B26)</f>
        <v>0.16207935066819393</v>
      </c>
      <c r="Y26" s="5">
        <f>RATE(Y$2,,-$B3,$B26)</f>
        <v>0.15624461773566109</v>
      </c>
    </row>
    <row r="27" spans="1:31">
      <c r="A27" s="12">
        <v>37712</v>
      </c>
      <c r="B27" s="11">
        <v>3080.95</v>
      </c>
      <c r="C27" s="5">
        <f t="shared" si="1"/>
        <v>-0.11977384020250392</v>
      </c>
      <c r="D27" s="5">
        <f t="shared" si="2"/>
        <v>-7.0529043158988003E-2</v>
      </c>
      <c r="E27" s="5">
        <f t="shared" si="3"/>
        <v>-0.15203062116477456</v>
      </c>
      <c r="F27" s="5">
        <f t="shared" si="4"/>
        <v>-4.3854934521140594E-2</v>
      </c>
      <c r="G27" s="5">
        <f t="shared" si="5"/>
        <v>-4.9420953177725102E-2</v>
      </c>
      <c r="H27" s="5">
        <f t="shared" si="6"/>
        <v>-1.7585237752309336E-2</v>
      </c>
      <c r="I27" s="5">
        <f t="shared" si="7"/>
        <v>-1.4378961952697604E-2</v>
      </c>
      <c r="J27" s="5">
        <f t="shared" si="8"/>
        <v>-9.1719575292659103E-3</v>
      </c>
      <c r="K27" s="5">
        <f t="shared" si="9"/>
        <v>-2.2488919104519865E-2</v>
      </c>
      <c r="L27" s="5">
        <f t="shared" si="10"/>
        <v>2.915361189282124E-2</v>
      </c>
      <c r="M27" s="5">
        <f t="shared" si="11"/>
        <v>-3.1634602305334825E-2</v>
      </c>
      <c r="N27" s="5">
        <f t="shared" si="12"/>
        <v>8.2227378907835047E-2</v>
      </c>
      <c r="O27" s="5">
        <f t="shared" si="13"/>
        <v>0.11112924675787166</v>
      </c>
      <c r="P27" s="5">
        <f t="shared" si="14"/>
        <v>0.1089957002585326</v>
      </c>
      <c r="Q27" s="5">
        <f t="shared" si="15"/>
        <v>0.1463430700298349</v>
      </c>
      <c r="R27" s="5">
        <f t="shared" si="16"/>
        <v>0.11889500440066424</v>
      </c>
      <c r="S27" s="5">
        <f t="shared" si="17"/>
        <v>0.1054138177767113</v>
      </c>
      <c r="T27" s="5">
        <f t="shared" si="18"/>
        <v>0.12819035596118553</v>
      </c>
      <c r="U27" s="5">
        <f t="shared" si="19"/>
        <v>0.14209947283581328</v>
      </c>
      <c r="V27" s="5">
        <f t="shared" si="20"/>
        <v>0.14301783137890164</v>
      </c>
      <c r="W27" s="5">
        <f t="shared" si="21"/>
        <v>0.1336961313814112</v>
      </c>
      <c r="X27" s="5">
        <f t="shared" si="22"/>
        <v>0.1396126639310907</v>
      </c>
      <c r="Y27" s="5">
        <f t="shared" ref="Y27:Y37" si="23">RATE(Y$2,,-$B4,$B27)</f>
        <v>0.14812850902107991</v>
      </c>
      <c r="Z27" s="5">
        <f>RATE(Z$2,,-$B3,$B27)</f>
        <v>0.14317858495932026</v>
      </c>
    </row>
    <row r="28" spans="1:31">
      <c r="A28" s="12">
        <v>38078</v>
      </c>
      <c r="B28" s="11">
        <v>5740.85</v>
      </c>
      <c r="C28" s="5">
        <f t="shared" si="1"/>
        <v>0.86333760690696082</v>
      </c>
      <c r="D28" s="5">
        <f t="shared" si="2"/>
        <v>0.28068673223936824</v>
      </c>
      <c r="E28" s="5">
        <f t="shared" si="3"/>
        <v>0.17198233493649306</v>
      </c>
      <c r="F28" s="5">
        <f t="shared" si="4"/>
        <v>3.2423816565154973E-2</v>
      </c>
      <c r="G28" s="5">
        <f t="shared" si="5"/>
        <v>9.2640616164828257E-2</v>
      </c>
      <c r="H28" s="5">
        <f t="shared" si="6"/>
        <v>6.342154717877245E-2</v>
      </c>
      <c r="I28" s="5">
        <f t="shared" si="7"/>
        <v>7.6486752571568395E-2</v>
      </c>
      <c r="J28" s="5">
        <f t="shared" si="8"/>
        <v>6.729054715493589E-2</v>
      </c>
      <c r="K28" s="5">
        <f t="shared" si="9"/>
        <v>6.2858177681987273E-2</v>
      </c>
      <c r="L28" s="5">
        <f t="shared" si="10"/>
        <v>4.2650306392115152E-2</v>
      </c>
      <c r="M28" s="5">
        <f t="shared" si="11"/>
        <v>8.6219506673030397E-2</v>
      </c>
      <c r="N28" s="5">
        <f t="shared" si="12"/>
        <v>2.2649836118594946E-2</v>
      </c>
      <c r="O28" s="5">
        <f t="shared" si="13"/>
        <v>0.12841873616551275</v>
      </c>
      <c r="P28" s="5">
        <f t="shared" si="14"/>
        <v>0.15292808822239753</v>
      </c>
      <c r="Q28" s="5">
        <f t="shared" si="15"/>
        <v>0.14803195010513864</v>
      </c>
      <c r="R28" s="5">
        <f t="shared" si="16"/>
        <v>0.18168213173800835</v>
      </c>
      <c r="S28" s="5">
        <f t="shared" si="17"/>
        <v>0.15297230876015078</v>
      </c>
      <c r="T28" s="5">
        <f t="shared" si="18"/>
        <v>0.13794962434074104</v>
      </c>
      <c r="U28" s="5">
        <f t="shared" si="19"/>
        <v>0.15838062902428299</v>
      </c>
      <c r="V28" s="5">
        <f t="shared" si="20"/>
        <v>0.17039730199867237</v>
      </c>
      <c r="W28" s="5">
        <f t="shared" si="21"/>
        <v>0.16992926009166504</v>
      </c>
      <c r="X28" s="5">
        <f t="shared" si="22"/>
        <v>0.15959283449916886</v>
      </c>
      <c r="Y28" s="5">
        <f t="shared" si="23"/>
        <v>0.16423691602696089</v>
      </c>
      <c r="Z28" s="5">
        <f t="shared" ref="Z28:Z37" si="24">RATE(Z$2,,-$B4,$B28)</f>
        <v>0.17152900291428111</v>
      </c>
      <c r="AA28" s="5">
        <f>RATE(AA$2,,-$B3,$B28)</f>
        <v>0.16573860519275491</v>
      </c>
    </row>
    <row r="29" spans="1:31">
      <c r="A29" s="12">
        <v>38443</v>
      </c>
      <c r="B29" s="11">
        <v>6605.04</v>
      </c>
      <c r="C29" s="5">
        <f t="shared" si="1"/>
        <v>0.15053345758903294</v>
      </c>
      <c r="D29" s="5">
        <f t="shared" si="2"/>
        <v>0.4641831372920327</v>
      </c>
      <c r="E29" s="5">
        <f t="shared" si="3"/>
        <v>0.23574356530672072</v>
      </c>
      <c r="F29" s="5">
        <f t="shared" si="4"/>
        <v>0.16658291673126277</v>
      </c>
      <c r="G29" s="5">
        <f t="shared" si="5"/>
        <v>5.503352995810927E-2</v>
      </c>
      <c r="H29" s="5">
        <f t="shared" si="6"/>
        <v>0.10208305671256149</v>
      </c>
      <c r="I29" s="5">
        <f t="shared" si="7"/>
        <v>7.5450148566001282E-2</v>
      </c>
      <c r="J29" s="5">
        <f t="shared" si="8"/>
        <v>8.5475461246198967E-2</v>
      </c>
      <c r="K29" s="5">
        <f t="shared" si="9"/>
        <v>7.6234050698737177E-2</v>
      </c>
      <c r="L29" s="5">
        <f t="shared" si="10"/>
        <v>7.1316297686916941E-2</v>
      </c>
      <c r="M29" s="5">
        <f t="shared" si="11"/>
        <v>5.2024854695076311E-2</v>
      </c>
      <c r="N29" s="5">
        <f t="shared" si="12"/>
        <v>9.1438834321397308E-2</v>
      </c>
      <c r="O29" s="5">
        <f t="shared" si="13"/>
        <v>3.196099792394641E-2</v>
      </c>
      <c r="P29" s="5">
        <f t="shared" si="14"/>
        <v>0.12998416456427836</v>
      </c>
      <c r="Q29" s="5">
        <f t="shared" si="15"/>
        <v>0.15276829123709701</v>
      </c>
      <c r="R29" s="5">
        <f t="shared" si="16"/>
        <v>0.14818813485973648</v>
      </c>
      <c r="S29" s="5">
        <f t="shared" si="17"/>
        <v>0.17982673296179957</v>
      </c>
      <c r="T29" s="5">
        <f t="shared" si="18"/>
        <v>0.15283668150290605</v>
      </c>
      <c r="U29" s="5">
        <f t="shared" si="19"/>
        <v>0.13860848678520105</v>
      </c>
      <c r="V29" s="5">
        <f t="shared" si="20"/>
        <v>0.15798700234438209</v>
      </c>
      <c r="W29" s="5">
        <f t="shared" si="21"/>
        <v>0.16944367453866929</v>
      </c>
      <c r="X29" s="5">
        <f t="shared" si="22"/>
        <v>0.16904058052849336</v>
      </c>
      <c r="Y29" s="5">
        <f t="shared" si="23"/>
        <v>0.15919746927429587</v>
      </c>
      <c r="Z29" s="5">
        <f t="shared" si="24"/>
        <v>0.16366269334607197</v>
      </c>
      <c r="AA29" s="5">
        <f t="shared" ref="AA29:AA37" si="25">RATE(AA$2,,-$B4,$B29)</f>
        <v>0.17068187096271933</v>
      </c>
      <c r="AB29" s="5">
        <f>RATE(AB$2,,-$B3,$B29)</f>
        <v>0.16515009296794297</v>
      </c>
    </row>
    <row r="30" spans="1:31">
      <c r="A30" s="12">
        <v>38810</v>
      </c>
      <c r="B30" s="11">
        <v>11564.36</v>
      </c>
      <c r="C30" s="5">
        <f t="shared" si="1"/>
        <v>0.75083875343676965</v>
      </c>
      <c r="D30" s="5">
        <f t="shared" si="2"/>
        <v>0.41929509428887929</v>
      </c>
      <c r="E30" s="5">
        <f t="shared" si="3"/>
        <v>0.55410008493786211</v>
      </c>
      <c r="F30" s="5">
        <f t="shared" si="4"/>
        <v>0.34821081303637424</v>
      </c>
      <c r="G30" s="5">
        <f t="shared" si="5"/>
        <v>0.26526565670480889</v>
      </c>
      <c r="H30" s="5">
        <f t="shared" si="6"/>
        <v>0.14796745758401203</v>
      </c>
      <c r="I30" s="5">
        <f t="shared" si="7"/>
        <v>0.17742474235506334</v>
      </c>
      <c r="J30" s="5">
        <f t="shared" si="8"/>
        <v>0.14300272888351492</v>
      </c>
      <c r="K30" s="5">
        <f t="shared" si="9"/>
        <v>0.14469446073291162</v>
      </c>
      <c r="L30" s="5">
        <f t="shared" si="10"/>
        <v>0.12990172246133896</v>
      </c>
      <c r="M30" s="5">
        <f t="shared" si="11"/>
        <v>0.12024033645676223</v>
      </c>
      <c r="N30" s="5">
        <f t="shared" si="12"/>
        <v>9.7642749317142091E-2</v>
      </c>
      <c r="O30" s="5">
        <f t="shared" si="13"/>
        <v>0.13184671238594389</v>
      </c>
      <c r="P30" s="5">
        <f t="shared" si="14"/>
        <v>7.1672434679809882E-2</v>
      </c>
      <c r="Q30" s="5">
        <f t="shared" si="15"/>
        <v>0.16345773235758174</v>
      </c>
      <c r="R30" s="5">
        <f t="shared" si="16"/>
        <v>0.18327592941819307</v>
      </c>
      <c r="S30" s="5">
        <f t="shared" si="17"/>
        <v>0.17704067783827079</v>
      </c>
      <c r="T30" s="5">
        <f t="shared" si="18"/>
        <v>0.20598527631010044</v>
      </c>
      <c r="U30" s="5">
        <f t="shared" si="19"/>
        <v>0.17847203022144667</v>
      </c>
      <c r="V30" s="5">
        <f t="shared" si="20"/>
        <v>0.16337038276507232</v>
      </c>
      <c r="W30" s="5">
        <f t="shared" si="21"/>
        <v>0.1810093229900202</v>
      </c>
      <c r="X30" s="5">
        <f t="shared" si="22"/>
        <v>0.19109385417666444</v>
      </c>
      <c r="Y30" s="5">
        <f t="shared" si="23"/>
        <v>0.18975186450993148</v>
      </c>
      <c r="Z30" s="5">
        <f t="shared" si="24"/>
        <v>0.17928684664045816</v>
      </c>
      <c r="AA30" s="5">
        <f t="shared" si="25"/>
        <v>0.18283419926709221</v>
      </c>
      <c r="AB30" s="5">
        <f t="shared" ref="AB30:AB37" si="26">RATE(AB$2,,-$B4,$B30)</f>
        <v>0.1889463255894962</v>
      </c>
      <c r="AC30" s="5">
        <f>RATE(AC$2,,-$B3,$B30)</f>
        <v>0.18285743198092794</v>
      </c>
    </row>
    <row r="31" spans="1:31">
      <c r="A31" s="12">
        <v>39174</v>
      </c>
      <c r="B31" s="11">
        <v>12455.37</v>
      </c>
      <c r="C31" s="5">
        <f t="shared" si="1"/>
        <v>7.7047930019473798E-2</v>
      </c>
      <c r="D31" s="5">
        <f t="shared" si="2"/>
        <v>0.37322148802882643</v>
      </c>
      <c r="E31" s="5">
        <f t="shared" si="3"/>
        <v>0.29457379360763342</v>
      </c>
      <c r="F31" s="5">
        <f t="shared" si="4"/>
        <v>0.41797311206542265</v>
      </c>
      <c r="G31" s="5">
        <f t="shared" si="5"/>
        <v>0.28900098987201334</v>
      </c>
      <c r="H31" s="5">
        <f t="shared" si="6"/>
        <v>0.23175387857309718</v>
      </c>
      <c r="I31" s="5">
        <f t="shared" si="7"/>
        <v>0.13755712021849595</v>
      </c>
      <c r="J31" s="5">
        <f t="shared" si="8"/>
        <v>0.16438309592805994</v>
      </c>
      <c r="K31" s="5">
        <f t="shared" si="9"/>
        <v>0.13547935120305155</v>
      </c>
      <c r="L31" s="5">
        <f t="shared" si="10"/>
        <v>0.13774287943432514</v>
      </c>
      <c r="M31" s="5">
        <f t="shared" si="11"/>
        <v>0.12499152008095958</v>
      </c>
      <c r="N31" s="5">
        <f t="shared" si="12"/>
        <v>0.1165757501510359</v>
      </c>
      <c r="O31" s="5">
        <f t="shared" si="13"/>
        <v>9.6044646242119669E-2</v>
      </c>
      <c r="P31" s="5">
        <f t="shared" si="14"/>
        <v>0.12784168867350595</v>
      </c>
      <c r="Q31" s="5">
        <f t="shared" si="15"/>
        <v>7.2029964875649166E-2</v>
      </c>
      <c r="R31" s="5">
        <f t="shared" si="16"/>
        <v>0.1578595619599624</v>
      </c>
      <c r="S31" s="5">
        <f t="shared" si="17"/>
        <v>0.17674681108309981</v>
      </c>
      <c r="T31" s="5">
        <f t="shared" si="18"/>
        <v>0.1712495782938826</v>
      </c>
      <c r="U31" s="5">
        <f t="shared" si="19"/>
        <v>0.19882951856015252</v>
      </c>
      <c r="V31" s="5">
        <f t="shared" si="20"/>
        <v>0.17318112471901201</v>
      </c>
      <c r="W31" s="5">
        <f t="shared" si="21"/>
        <v>0.15910712650279535</v>
      </c>
      <c r="X31" s="5">
        <f t="shared" si="22"/>
        <v>0.17607308906568897</v>
      </c>
      <c r="Y31" s="5">
        <f t="shared" si="23"/>
        <v>0.1858930054273096</v>
      </c>
      <c r="Z31" s="5">
        <f t="shared" si="24"/>
        <v>0.18482853195005641</v>
      </c>
      <c r="AA31" s="5">
        <f t="shared" si="25"/>
        <v>0.17501680426664279</v>
      </c>
      <c r="AB31" s="5">
        <f t="shared" si="26"/>
        <v>0.17857959369044998</v>
      </c>
      <c r="AC31" s="5">
        <f t="shared" ref="AC31:AC37" si="27">RATE(AC$2,,-$B4,$B31)</f>
        <v>0.18460170137749257</v>
      </c>
      <c r="AD31" s="5">
        <f>RATE(AD$2,,-$B3,$B31)</f>
        <v>0.17890531404685422</v>
      </c>
    </row>
    <row r="32" spans="1:31">
      <c r="A32" s="12">
        <v>39539</v>
      </c>
      <c r="B32" s="11">
        <v>15626.62</v>
      </c>
      <c r="C32" s="5">
        <f t="shared" si="1"/>
        <v>0.25460905617416418</v>
      </c>
      <c r="D32" s="5">
        <f t="shared" si="2"/>
        <v>0.16244315428241229</v>
      </c>
      <c r="E32" s="5">
        <f t="shared" si="3"/>
        <v>0.33248767225576664</v>
      </c>
      <c r="F32" s="5">
        <f t="shared" si="4"/>
        <v>0.28446481705854176</v>
      </c>
      <c r="G32" s="5">
        <f t="shared" si="5"/>
        <v>0.38368132731490279</v>
      </c>
      <c r="H32" s="5">
        <f t="shared" si="6"/>
        <v>0.28320421868162249</v>
      </c>
      <c r="I32" s="5">
        <f t="shared" si="7"/>
        <v>0.23499323434995742</v>
      </c>
      <c r="J32" s="5">
        <f t="shared" si="8"/>
        <v>0.15156939377152484</v>
      </c>
      <c r="K32" s="5">
        <f t="shared" si="9"/>
        <v>0.17407890136880347</v>
      </c>
      <c r="L32" s="5">
        <f t="shared" si="10"/>
        <v>0.14686462898812969</v>
      </c>
      <c r="M32" s="5">
        <f t="shared" si="11"/>
        <v>0.14790121702230283</v>
      </c>
      <c r="N32" s="5">
        <f t="shared" si="12"/>
        <v>0.13526133365702148</v>
      </c>
      <c r="O32" s="5">
        <f t="shared" si="13"/>
        <v>0.12663192922882288</v>
      </c>
      <c r="P32" s="5">
        <f t="shared" si="14"/>
        <v>0.10667394685986115</v>
      </c>
      <c r="Q32" s="5">
        <f t="shared" si="15"/>
        <v>0.13587923892746501</v>
      </c>
      <c r="R32" s="5">
        <f t="shared" si="16"/>
        <v>8.2619307494015359E-2</v>
      </c>
      <c r="S32" s="5">
        <f t="shared" si="17"/>
        <v>0.16333832428449852</v>
      </c>
      <c r="T32" s="5">
        <f t="shared" si="18"/>
        <v>0.180942860552505</v>
      </c>
      <c r="U32" s="5">
        <f t="shared" si="19"/>
        <v>0.17549550375057565</v>
      </c>
      <c r="V32" s="5">
        <f t="shared" si="20"/>
        <v>0.20155865885271401</v>
      </c>
      <c r="W32" s="5">
        <f t="shared" si="21"/>
        <v>0.17693599573569535</v>
      </c>
      <c r="X32" s="5">
        <f t="shared" si="22"/>
        <v>0.16328605871324731</v>
      </c>
      <c r="Y32" s="5">
        <f t="shared" si="23"/>
        <v>0.17938316946875479</v>
      </c>
      <c r="Z32" s="5">
        <f t="shared" si="24"/>
        <v>0.18867956175002337</v>
      </c>
      <c r="AA32" s="5">
        <f t="shared" si="25"/>
        <v>0.18754375590824826</v>
      </c>
      <c r="AB32" s="5">
        <f t="shared" si="26"/>
        <v>0.1779825577551139</v>
      </c>
      <c r="AC32" s="5">
        <f t="shared" si="27"/>
        <v>0.18131156136094154</v>
      </c>
      <c r="AD32" s="5">
        <f t="shared" ref="AD32:AD37" si="28">RATE(AD$2,,-$B4,$B32)</f>
        <v>0.18703336395794942</v>
      </c>
      <c r="AE32" s="5">
        <f>RATE(AE$2,,-$B3,$B32)</f>
        <v>0.18143811243360236</v>
      </c>
    </row>
    <row r="33" spans="1:36">
      <c r="A33" s="12">
        <v>39904</v>
      </c>
      <c r="B33" s="11">
        <v>9901.99</v>
      </c>
      <c r="C33" s="5">
        <f t="shared" si="1"/>
        <v>-0.36633833804111199</v>
      </c>
      <c r="D33" s="5">
        <f t="shared" si="2"/>
        <v>-0.10837358740076271</v>
      </c>
      <c r="E33" s="5">
        <f t="shared" si="3"/>
        <v>-5.0415478564113256E-2</v>
      </c>
      <c r="F33" s="5">
        <f t="shared" si="4"/>
        <v>0.10652634359774556</v>
      </c>
      <c r="G33" s="5">
        <f t="shared" si="5"/>
        <v>0.11519100236413753</v>
      </c>
      <c r="H33" s="5">
        <f t="shared" si="6"/>
        <v>0.21480425806726008</v>
      </c>
      <c r="I33" s="5">
        <f t="shared" si="7"/>
        <v>0.16016262939114811</v>
      </c>
      <c r="J33" s="5">
        <f t="shared" si="8"/>
        <v>0.13615788046977476</v>
      </c>
      <c r="K33" s="5">
        <f t="shared" si="9"/>
        <v>7.7616568815327316E-2</v>
      </c>
      <c r="L33" s="5">
        <f t="shared" si="10"/>
        <v>0.10385822638794706</v>
      </c>
      <c r="M33" s="5">
        <f t="shared" si="11"/>
        <v>8.6648291954105075E-2</v>
      </c>
      <c r="N33" s="5">
        <f t="shared" si="12"/>
        <v>9.2447543988594824E-2</v>
      </c>
      <c r="O33" s="5">
        <f t="shared" si="13"/>
        <v>8.5465359291758025E-2</v>
      </c>
      <c r="P33" s="5">
        <f t="shared" si="14"/>
        <v>8.1260396660932849E-2</v>
      </c>
      <c r="Q33" s="5">
        <f t="shared" si="15"/>
        <v>6.6290489665394817E-2</v>
      </c>
      <c r="R33" s="5">
        <f t="shared" si="16"/>
        <v>9.5191315114609487E-2</v>
      </c>
      <c r="S33" s="5">
        <f t="shared" si="17"/>
        <v>4.9040696453948832E-2</v>
      </c>
      <c r="T33" s="5">
        <f t="shared" si="18"/>
        <v>0.1247287062651546</v>
      </c>
      <c r="U33" s="5">
        <f t="shared" si="19"/>
        <v>0.142875199245038</v>
      </c>
      <c r="V33" s="5">
        <f t="shared" si="20"/>
        <v>0.13973213974475715</v>
      </c>
      <c r="W33" s="5">
        <f t="shared" si="21"/>
        <v>0.16549989091427258</v>
      </c>
      <c r="X33" s="5">
        <f t="shared" si="22"/>
        <v>0.14427478187384335</v>
      </c>
      <c r="Y33" s="5">
        <f t="shared" si="23"/>
        <v>0.13296291204842062</v>
      </c>
      <c r="Z33" s="5">
        <f t="shared" si="24"/>
        <v>0.14924695992028661</v>
      </c>
      <c r="AA33" s="5">
        <f t="shared" si="25"/>
        <v>0.15914162294983158</v>
      </c>
      <c r="AB33" s="5">
        <f t="shared" si="26"/>
        <v>0.15919797351385753</v>
      </c>
      <c r="AC33" s="5">
        <f t="shared" si="27"/>
        <v>0.15123894740927996</v>
      </c>
      <c r="AD33" s="5">
        <f t="shared" si="28"/>
        <v>0.15532318619823129</v>
      </c>
      <c r="AE33" s="5">
        <f t="shared" ref="AE33:AE37" si="29">RATE(AE$2,,-$B4,$B33)</f>
        <v>0.16161640407581979</v>
      </c>
      <c r="AF33" s="5">
        <f>RATE(AF$2,,-$B3,$B33)</f>
        <v>0.15715763531606286</v>
      </c>
    </row>
    <row r="34" spans="1:36">
      <c r="A34" s="12">
        <v>40269</v>
      </c>
      <c r="B34" s="11">
        <v>17692.62</v>
      </c>
      <c r="C34" s="5">
        <f t="shared" si="1"/>
        <v>0.78677417367620028</v>
      </c>
      <c r="D34" s="5">
        <f t="shared" si="2"/>
        <v>6.4053707496435658E-2</v>
      </c>
      <c r="E34" s="5">
        <f t="shared" si="3"/>
        <v>0.12411783653792161</v>
      </c>
      <c r="F34" s="5">
        <f t="shared" si="4"/>
        <v>0.11216093622602361</v>
      </c>
      <c r="G34" s="5">
        <f t="shared" si="5"/>
        <v>0.21782066588671112</v>
      </c>
      <c r="H34" s="5">
        <f t="shared" si="6"/>
        <v>0.20633887946490528</v>
      </c>
      <c r="I34" s="5">
        <f t="shared" si="7"/>
        <v>0.28364202955139411</v>
      </c>
      <c r="J34" s="5">
        <f t="shared" si="8"/>
        <v>0.22451108613055651</v>
      </c>
      <c r="K34" s="5">
        <f t="shared" si="9"/>
        <v>0.19477622499550029</v>
      </c>
      <c r="L34" s="5">
        <f t="shared" si="10"/>
        <v>0.13350855135124237</v>
      </c>
      <c r="M34" s="5">
        <f t="shared" si="11"/>
        <v>0.15326075601879521</v>
      </c>
      <c r="N34" s="5">
        <f t="shared" si="12"/>
        <v>0.13262825217391852</v>
      </c>
      <c r="O34" s="5">
        <f t="shared" si="13"/>
        <v>0.13458405337480014</v>
      </c>
      <c r="P34" s="5">
        <f t="shared" si="14"/>
        <v>0.12480424503278088</v>
      </c>
      <c r="Q34" s="5">
        <f t="shared" si="15"/>
        <v>0.11808010833117244</v>
      </c>
      <c r="R34" s="5">
        <f t="shared" si="16"/>
        <v>0.10125443110236802</v>
      </c>
      <c r="S34" s="5">
        <f t="shared" si="17"/>
        <v>0.12718364307424815</v>
      </c>
      <c r="T34" s="5">
        <f t="shared" si="18"/>
        <v>8.0540568818720917E-2</v>
      </c>
      <c r="U34" s="5">
        <f t="shared" si="19"/>
        <v>0.15246535595500577</v>
      </c>
      <c r="V34" s="5">
        <f t="shared" si="20"/>
        <v>0.16869813605599018</v>
      </c>
      <c r="W34" s="5">
        <f t="shared" si="21"/>
        <v>0.16439737505689039</v>
      </c>
      <c r="X34" s="5">
        <f t="shared" si="22"/>
        <v>0.18835628059225834</v>
      </c>
      <c r="Y34" s="5">
        <f t="shared" si="23"/>
        <v>0.1666620759823792</v>
      </c>
      <c r="Z34" s="5">
        <f t="shared" si="24"/>
        <v>0.15467459029122205</v>
      </c>
      <c r="AA34" s="5">
        <f t="shared" si="25"/>
        <v>0.16971380557547622</v>
      </c>
      <c r="AB34" s="5">
        <f t="shared" si="26"/>
        <v>0.17859528570135697</v>
      </c>
      <c r="AC34" s="5">
        <f t="shared" si="27"/>
        <v>0.17792413118267192</v>
      </c>
      <c r="AD34" s="5">
        <f t="shared" si="28"/>
        <v>0.16945490728919332</v>
      </c>
      <c r="AE34" s="5">
        <f t="shared" si="29"/>
        <v>0.17282538518001936</v>
      </c>
      <c r="AF34" s="5">
        <f t="shared" ref="AF34:AF37" si="30">RATE(AF$2,,-$B4,$B34)</f>
        <v>0.17840967836221042</v>
      </c>
      <c r="AG34" s="5">
        <f>RATE(AG$2,,-$B3,$B34)</f>
        <v>0.17348862637696227</v>
      </c>
    </row>
    <row r="35" spans="1:36">
      <c r="A35" s="12">
        <v>40634</v>
      </c>
      <c r="B35" s="11">
        <v>19420.39</v>
      </c>
      <c r="C35" s="5">
        <f t="shared" si="1"/>
        <v>9.7654841397147557E-2</v>
      </c>
      <c r="D35" s="5">
        <f t="shared" si="2"/>
        <v>0.40045039977111246</v>
      </c>
      <c r="E35" s="5">
        <f t="shared" si="3"/>
        <v>7.5138214490785504E-2</v>
      </c>
      <c r="F35" s="5">
        <f t="shared" si="4"/>
        <v>0.1174428692200962</v>
      </c>
      <c r="G35" s="5">
        <f t="shared" si="5"/>
        <v>0.10924446128463038</v>
      </c>
      <c r="H35" s="5">
        <f t="shared" si="6"/>
        <v>0.19691621126121447</v>
      </c>
      <c r="I35" s="5">
        <f t="shared" si="7"/>
        <v>0.1901773422861161</v>
      </c>
      <c r="J35" s="5">
        <f t="shared" si="8"/>
        <v>0.25877080631191707</v>
      </c>
      <c r="K35" s="5">
        <f t="shared" si="9"/>
        <v>0.20972118263108933</v>
      </c>
      <c r="L35" s="5">
        <f t="shared" si="10"/>
        <v>0.18468937774990757</v>
      </c>
      <c r="M35" s="5">
        <f t="shared" si="11"/>
        <v>0.13020129486020227</v>
      </c>
      <c r="N35" s="5">
        <f t="shared" si="12"/>
        <v>0.14852125654486681</v>
      </c>
      <c r="O35" s="5">
        <f t="shared" si="13"/>
        <v>0.12989887327563898</v>
      </c>
      <c r="P35" s="5">
        <f t="shared" si="14"/>
        <v>0.13190553589155821</v>
      </c>
      <c r="Q35" s="5">
        <f t="shared" si="15"/>
        <v>0.12297357467105892</v>
      </c>
      <c r="R35" s="5">
        <f t="shared" si="16"/>
        <v>0.1167924668159723</v>
      </c>
      <c r="S35" s="5">
        <f t="shared" si="17"/>
        <v>0.10104236414643142</v>
      </c>
      <c r="T35" s="5">
        <f t="shared" si="18"/>
        <v>0.12552250857111655</v>
      </c>
      <c r="U35" s="5">
        <f t="shared" si="19"/>
        <v>8.1434630795469504E-2</v>
      </c>
      <c r="V35" s="5">
        <f t="shared" si="20"/>
        <v>0.14966093621749238</v>
      </c>
      <c r="W35" s="5">
        <f t="shared" si="21"/>
        <v>0.16521313769221241</v>
      </c>
      <c r="X35" s="5">
        <f t="shared" si="22"/>
        <v>0.16127739241754355</v>
      </c>
      <c r="Y35" s="5">
        <f t="shared" si="23"/>
        <v>0.18426119157415324</v>
      </c>
      <c r="Z35" s="5">
        <f t="shared" si="24"/>
        <v>0.1637019907138513</v>
      </c>
      <c r="AA35" s="5">
        <f t="shared" si="25"/>
        <v>0.15233792779995103</v>
      </c>
      <c r="AB35" s="5">
        <f t="shared" si="26"/>
        <v>0.16685675785254095</v>
      </c>
      <c r="AC35" s="5">
        <f t="shared" si="27"/>
        <v>0.17549367276275774</v>
      </c>
      <c r="AD35" s="5">
        <f t="shared" si="28"/>
        <v>0.17495875509013711</v>
      </c>
      <c r="AE35" s="5">
        <f t="shared" si="29"/>
        <v>0.16690256636607967</v>
      </c>
      <c r="AF35" s="5">
        <f t="shared" si="30"/>
        <v>0.17023865308924965</v>
      </c>
      <c r="AG35" s="5">
        <f t="shared" ref="AG35:AG37" si="31">RATE(AG$2,,-$B4,$B35)</f>
        <v>0.17571421308753657</v>
      </c>
      <c r="AH35" s="5">
        <f>RATE(AH$2,,-$B3,$B35)</f>
        <v>0.17104133718995479</v>
      </c>
    </row>
    <row r="36" spans="1:36">
      <c r="A36" s="12">
        <v>41001</v>
      </c>
      <c r="B36" s="11">
        <v>17478.150000000001</v>
      </c>
      <c r="C36" s="5">
        <f t="shared" si="1"/>
        <v>-0.10001034994662811</v>
      </c>
      <c r="D36" s="5">
        <f t="shared" si="2"/>
        <v>-6.0794817550005823E-3</v>
      </c>
      <c r="E36" s="5">
        <f t="shared" si="3"/>
        <v>0.20853062331878516</v>
      </c>
      <c r="F36" s="5">
        <f t="shared" si="4"/>
        <v>2.8389426431196647E-2</v>
      </c>
      <c r="G36" s="5">
        <f t="shared" si="5"/>
        <v>7.0108381893738567E-2</v>
      </c>
      <c r="H36" s="5">
        <f t="shared" si="6"/>
        <v>7.1261860417353787E-2</v>
      </c>
      <c r="I36" s="5">
        <f t="shared" si="7"/>
        <v>0.14914355901103077</v>
      </c>
      <c r="J36" s="5">
        <f t="shared" si="8"/>
        <v>0.14931720446790347</v>
      </c>
      <c r="K36" s="5">
        <f t="shared" si="9"/>
        <v>0.21270943622732127</v>
      </c>
      <c r="L36" s="5">
        <f t="shared" si="10"/>
        <v>0.17446616108399099</v>
      </c>
      <c r="M36" s="5">
        <f t="shared" si="11"/>
        <v>0.15545477290515716</v>
      </c>
      <c r="N36" s="5">
        <f t="shared" si="12"/>
        <v>0.10895164651585239</v>
      </c>
      <c r="O36" s="5">
        <f t="shared" si="13"/>
        <v>0.12717868193026244</v>
      </c>
      <c r="P36" s="5">
        <f t="shared" si="14"/>
        <v>0.11168638170217562</v>
      </c>
      <c r="Q36" s="5">
        <f t="shared" si="15"/>
        <v>0.11473594685239107</v>
      </c>
      <c r="R36" s="5">
        <f t="shared" si="16"/>
        <v>0.10754475666271389</v>
      </c>
      <c r="S36" s="5">
        <f t="shared" si="17"/>
        <v>0.10270325003887253</v>
      </c>
      <c r="T36" s="5">
        <f t="shared" si="18"/>
        <v>8.8777714604140356E-2</v>
      </c>
      <c r="U36" s="5">
        <f t="shared" si="19"/>
        <v>0.1123533854607507</v>
      </c>
      <c r="V36" s="5">
        <f t="shared" si="20"/>
        <v>7.1549245881271414E-2</v>
      </c>
      <c r="W36" s="5">
        <f t="shared" si="21"/>
        <v>0.13633487045231271</v>
      </c>
      <c r="X36" s="5">
        <f t="shared" si="22"/>
        <v>0.15161372886334779</v>
      </c>
      <c r="Y36" s="5">
        <f t="shared" si="23"/>
        <v>0.14847883200157103</v>
      </c>
      <c r="Z36" s="5">
        <f t="shared" si="24"/>
        <v>0.17079380288171908</v>
      </c>
      <c r="AA36" s="5">
        <f t="shared" si="25"/>
        <v>0.15180141245010709</v>
      </c>
      <c r="AB36" s="5">
        <f t="shared" si="26"/>
        <v>0.14143531420032981</v>
      </c>
      <c r="AC36" s="5">
        <f t="shared" si="27"/>
        <v>0.15568774389346357</v>
      </c>
      <c r="AD36" s="5">
        <f t="shared" si="28"/>
        <v>0.16433527097329934</v>
      </c>
      <c r="AE36" s="5">
        <f t="shared" si="29"/>
        <v>0.16420653248665021</v>
      </c>
      <c r="AF36" s="5">
        <f t="shared" si="30"/>
        <v>0.15684371731736615</v>
      </c>
      <c r="AG36" s="5">
        <f t="shared" si="31"/>
        <v>0.16036822656334021</v>
      </c>
      <c r="AH36" s="5">
        <f>RATE(AH$2,,-$B4,$B36)</f>
        <v>0.1659361301031671</v>
      </c>
      <c r="AI36" s="5">
        <f>RATE(AI$2,,-$B3,$B36)</f>
        <v>0.16173624073612289</v>
      </c>
      <c r="AJ36" s="5"/>
    </row>
    <row r="37" spans="1:36">
      <c r="A37" s="12">
        <v>41365</v>
      </c>
      <c r="B37" s="11">
        <v>18864.75</v>
      </c>
      <c r="C37" s="5">
        <f t="shared" si="1"/>
        <v>7.9333339054762503E-2</v>
      </c>
      <c r="D37" s="5">
        <f t="shared" si="2"/>
        <v>-1.4409398326651368E-2</v>
      </c>
      <c r="E37" s="5">
        <f t="shared" si="3"/>
        <v>2.1612743036378074E-2</v>
      </c>
      <c r="F37" s="5">
        <f t="shared" si="4"/>
        <v>0.17484924655202691</v>
      </c>
      <c r="G37" s="5">
        <f t="shared" si="5"/>
        <v>3.8382118114520331E-2</v>
      </c>
      <c r="H37" s="5">
        <f t="shared" si="6"/>
        <v>7.1640381136112347E-2</v>
      </c>
      <c r="I37" s="5">
        <f t="shared" si="7"/>
        <v>7.2411222701848091E-2</v>
      </c>
      <c r="J37" s="5">
        <f t="shared" si="8"/>
        <v>0.1401761447539093</v>
      </c>
      <c r="K37" s="5">
        <f t="shared" si="9"/>
        <v>0.14132233749944606</v>
      </c>
      <c r="L37" s="5">
        <f t="shared" si="10"/>
        <v>0.19866173187124805</v>
      </c>
      <c r="M37" s="5">
        <f t="shared" si="11"/>
        <v>0.16548185342277616</v>
      </c>
      <c r="N37" s="5">
        <f t="shared" si="12"/>
        <v>0.14891130897895422</v>
      </c>
      <c r="O37" s="5">
        <f t="shared" si="13"/>
        <v>0.10664473988307245</v>
      </c>
      <c r="P37" s="5">
        <f t="shared" si="14"/>
        <v>0.12369190955012452</v>
      </c>
      <c r="Q37" s="5">
        <f t="shared" si="15"/>
        <v>0.10949965782480857</v>
      </c>
      <c r="R37" s="5">
        <f t="shared" si="16"/>
        <v>0.11248965236924914</v>
      </c>
      <c r="S37" s="5">
        <f t="shared" si="17"/>
        <v>0.10586503528098028</v>
      </c>
      <c r="T37" s="5">
        <f t="shared" si="18"/>
        <v>0.10139174673731828</v>
      </c>
      <c r="U37" s="5">
        <f t="shared" si="19"/>
        <v>8.8278588224284471E-2</v>
      </c>
      <c r="V37" s="5">
        <f t="shared" si="20"/>
        <v>0.11067864424976309</v>
      </c>
      <c r="W37" s="5">
        <f t="shared" si="21"/>
        <v>7.1918640786092849E-2</v>
      </c>
      <c r="X37" s="5">
        <f t="shared" si="22"/>
        <v>0.13367975497403375</v>
      </c>
      <c r="Y37" s="5">
        <f t="shared" si="23"/>
        <v>0.14837271863837537</v>
      </c>
      <c r="Z37" s="5">
        <f t="shared" si="24"/>
        <v>0.14551123538593497</v>
      </c>
      <c r="AA37" s="5">
        <f t="shared" si="25"/>
        <v>0.16699077258992673</v>
      </c>
      <c r="AB37" s="5">
        <f t="shared" si="26"/>
        <v>0.14892623042769357</v>
      </c>
      <c r="AC37" s="5">
        <f t="shared" si="27"/>
        <v>0.13907275319451098</v>
      </c>
      <c r="AD37" s="5">
        <f t="shared" si="28"/>
        <v>0.15286998386977474</v>
      </c>
      <c r="AE37" s="5">
        <f t="shared" si="29"/>
        <v>0.16129564224868589</v>
      </c>
      <c r="AF37" s="5">
        <f t="shared" si="30"/>
        <v>0.161272701879772</v>
      </c>
      <c r="AG37" s="5">
        <f t="shared" si="31"/>
        <v>0.15425857188118028</v>
      </c>
      <c r="AH37" s="5">
        <f>RATE(AH$2,,-$B5,$B37)</f>
        <v>0.15774608472624893</v>
      </c>
      <c r="AI37" s="5">
        <f>RATE(AI$2,,-$B4,$B37)</f>
        <v>0.16321241312388643</v>
      </c>
      <c r="AJ37" s="5">
        <f>RATE(AJ$2,,-$B3,$B37)</f>
        <v>0.15922509556997805</v>
      </c>
    </row>
    <row r="38" spans="1:36">
      <c r="A38" s="1"/>
      <c r="B38" s="2"/>
    </row>
    <row r="39" spans="1:36">
      <c r="B39" t="s">
        <v>3</v>
      </c>
      <c r="C39" s="5">
        <f>MAX(C3:C38)</f>
        <v>2.676125367582376</v>
      </c>
      <c r="D39" s="5">
        <f t="shared" ref="D39:AJ39" si="32">MAX(D3:D38)</f>
        <v>1.3673028457137237</v>
      </c>
      <c r="E39" s="5">
        <f t="shared" si="32"/>
        <v>0.82331649772399507</v>
      </c>
      <c r="F39" s="5">
        <f t="shared" si="32"/>
        <v>0.82314753713898026</v>
      </c>
      <c r="G39" s="5">
        <f t="shared" si="32"/>
        <v>0.53758627570371198</v>
      </c>
      <c r="H39" s="5">
        <f t="shared" si="32"/>
        <v>0.45580762906273914</v>
      </c>
      <c r="I39" s="5">
        <f t="shared" si="32"/>
        <v>0.43428632559465719</v>
      </c>
      <c r="J39" s="5">
        <f t="shared" si="32"/>
        <v>0.43298897909937839</v>
      </c>
      <c r="K39" s="5">
        <f t="shared" si="32"/>
        <v>0.39981229126410256</v>
      </c>
      <c r="L39" s="5">
        <f t="shared" si="32"/>
        <v>0.34834120600549962</v>
      </c>
      <c r="M39" s="5">
        <f t="shared" si="32"/>
        <v>0.34114356717390304</v>
      </c>
      <c r="N39" s="5">
        <f t="shared" si="32"/>
        <v>0.34208226139080811</v>
      </c>
      <c r="O39" s="5">
        <f t="shared" si="32"/>
        <v>0.31552911580447573</v>
      </c>
      <c r="P39" s="5">
        <f t="shared" si="32"/>
        <v>0.27322795584591197</v>
      </c>
      <c r="Q39" s="5">
        <f t="shared" si="32"/>
        <v>0.25576829761508002</v>
      </c>
      <c r="R39" s="5">
        <f t="shared" si="32"/>
        <v>0.22792537929360163</v>
      </c>
      <c r="S39" s="5">
        <f t="shared" si="32"/>
        <v>0.21515987876198409</v>
      </c>
      <c r="T39" s="5">
        <f t="shared" si="32"/>
        <v>0.20995413367898408</v>
      </c>
      <c r="U39" s="5">
        <f t="shared" si="32"/>
        <v>0.20005134622057075</v>
      </c>
      <c r="V39" s="5">
        <f t="shared" si="32"/>
        <v>0.20155865885271401</v>
      </c>
      <c r="W39" s="5">
        <f t="shared" si="32"/>
        <v>0.19301937298330182</v>
      </c>
      <c r="X39" s="5">
        <f t="shared" si="32"/>
        <v>0.19109385417666444</v>
      </c>
      <c r="Y39" s="5">
        <f t="shared" si="32"/>
        <v>0.18975186450993148</v>
      </c>
      <c r="Z39" s="5">
        <f t="shared" si="32"/>
        <v>0.18867956175002337</v>
      </c>
      <c r="AA39" s="5">
        <f t="shared" si="32"/>
        <v>0.18754375590824826</v>
      </c>
      <c r="AB39" s="5">
        <f t="shared" si="32"/>
        <v>0.1889463255894962</v>
      </c>
      <c r="AC39" s="5">
        <f t="shared" si="32"/>
        <v>0.18460170137749257</v>
      </c>
      <c r="AD39" s="5">
        <f t="shared" si="32"/>
        <v>0.18703336395794942</v>
      </c>
      <c r="AE39" s="5">
        <f t="shared" si="32"/>
        <v>0.18143811243360236</v>
      </c>
      <c r="AF39" s="5">
        <f t="shared" si="32"/>
        <v>0.17840967836221042</v>
      </c>
      <c r="AG39" s="5">
        <f t="shared" si="32"/>
        <v>0.17571421308753657</v>
      </c>
      <c r="AH39" s="5">
        <f t="shared" si="32"/>
        <v>0.17104133718995479</v>
      </c>
      <c r="AI39" s="5">
        <f t="shared" si="32"/>
        <v>0.16321241312388643</v>
      </c>
      <c r="AJ39" s="5">
        <f t="shared" si="32"/>
        <v>0.15922509556997805</v>
      </c>
    </row>
    <row r="40" spans="1:36">
      <c r="B40" t="s">
        <v>4</v>
      </c>
      <c r="C40" s="5">
        <f>MIN(C3:C38)</f>
        <v>-0.47321929140856817</v>
      </c>
      <c r="D40" s="5">
        <f t="shared" ref="D40:AJ40" si="33">MIN(D3:D38)</f>
        <v>-0.16771298540190546</v>
      </c>
      <c r="E40" s="5">
        <f t="shared" si="33"/>
        <v>-0.15203062116477456</v>
      </c>
      <c r="F40" s="5">
        <f t="shared" si="33"/>
        <v>-6.1108227489579621E-2</v>
      </c>
      <c r="G40" s="5">
        <f t="shared" si="33"/>
        <v>-4.9420953177725102E-2</v>
      </c>
      <c r="H40" s="5">
        <f t="shared" si="33"/>
        <v>-1.7585237752309336E-2</v>
      </c>
      <c r="I40" s="5">
        <f t="shared" si="33"/>
        <v>-2.4581558431178447E-2</v>
      </c>
      <c r="J40" s="5">
        <f t="shared" si="33"/>
        <v>-9.5954738515767919E-3</v>
      </c>
      <c r="K40" s="5">
        <f t="shared" si="33"/>
        <v>-2.2772719747168994E-2</v>
      </c>
      <c r="L40" s="5">
        <f t="shared" si="33"/>
        <v>-2.2349196260213058E-2</v>
      </c>
      <c r="M40" s="5">
        <f t="shared" si="33"/>
        <v>-3.1634602305334825E-2</v>
      </c>
      <c r="N40" s="5">
        <f t="shared" si="33"/>
        <v>2.2649836118594946E-2</v>
      </c>
      <c r="O40" s="5">
        <f t="shared" si="33"/>
        <v>3.196099792394641E-2</v>
      </c>
      <c r="P40" s="5">
        <f t="shared" si="33"/>
        <v>7.1672434679809882E-2</v>
      </c>
      <c r="Q40" s="5">
        <f t="shared" si="33"/>
        <v>6.6290489665394817E-2</v>
      </c>
      <c r="R40" s="5">
        <f t="shared" si="33"/>
        <v>8.2619307494015359E-2</v>
      </c>
      <c r="S40" s="5">
        <f t="shared" si="33"/>
        <v>4.9040696453948832E-2</v>
      </c>
      <c r="T40" s="5">
        <f t="shared" si="33"/>
        <v>8.0540568818720917E-2</v>
      </c>
      <c r="U40" s="5">
        <f t="shared" si="33"/>
        <v>8.1434630795469504E-2</v>
      </c>
      <c r="V40" s="5">
        <f t="shared" si="33"/>
        <v>7.1549245881271414E-2</v>
      </c>
      <c r="W40" s="5">
        <f t="shared" si="33"/>
        <v>7.1918640786092849E-2</v>
      </c>
      <c r="X40" s="5">
        <f t="shared" si="33"/>
        <v>0.13367975497403375</v>
      </c>
      <c r="Y40" s="5">
        <f t="shared" si="33"/>
        <v>0.13296291204842062</v>
      </c>
      <c r="Z40" s="5">
        <f t="shared" si="33"/>
        <v>0.14317858495932026</v>
      </c>
      <c r="AA40" s="5">
        <f t="shared" si="33"/>
        <v>0.15180141245010709</v>
      </c>
      <c r="AB40" s="5">
        <f t="shared" si="33"/>
        <v>0.14143531420032981</v>
      </c>
      <c r="AC40" s="5">
        <f t="shared" si="33"/>
        <v>0.13907275319451098</v>
      </c>
      <c r="AD40" s="5">
        <f t="shared" si="33"/>
        <v>0.15286998386977474</v>
      </c>
      <c r="AE40" s="5">
        <f t="shared" si="33"/>
        <v>0.16129564224868589</v>
      </c>
      <c r="AF40" s="5">
        <f t="shared" si="33"/>
        <v>0.15684371731736615</v>
      </c>
      <c r="AG40" s="5">
        <f t="shared" si="33"/>
        <v>0.15425857188118028</v>
      </c>
      <c r="AH40" s="5">
        <f t="shared" si="33"/>
        <v>0.15774608472624893</v>
      </c>
      <c r="AI40" s="5">
        <f t="shared" si="33"/>
        <v>0.16173624073612289</v>
      </c>
      <c r="AJ40" s="5">
        <f t="shared" si="33"/>
        <v>0.15922509556997805</v>
      </c>
    </row>
  </sheetData>
  <conditionalFormatting sqref="C3:AI37 AJ37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AJ3:AJ36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SIP</vt:lpstr>
      <vt:lpstr>Yearly Rolling</vt:lpstr>
      <vt:lpstr>SIP!sipamt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ifai</dc:creator>
  <cp:lastModifiedBy>rama</cp:lastModifiedBy>
  <dcterms:created xsi:type="dcterms:W3CDTF">2013-03-22T08:56:36Z</dcterms:created>
  <dcterms:modified xsi:type="dcterms:W3CDTF">2013-09-18T08:35:07Z</dcterms:modified>
</cp:coreProperties>
</file>