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reefincal\Chennai\"/>
    </mc:Choice>
  </mc:AlternateContent>
  <bookViews>
    <workbookView xWindow="0" yWindow="0" windowWidth="20490" windowHeight="7695"/>
  </bookViews>
  <sheets>
    <sheet name="Cal FD yield from FD interest" sheetId="1" r:id="rId1"/>
    <sheet name="Cal FD rate from FD yield" sheetId="4" r:id="rId2"/>
  </sheets>
  <definedNames>
    <definedName name="factor1" localSheetId="1">'Cal FD rate from FD yield'!$K$1</definedName>
    <definedName name="factor1">'Cal FD yield from FD interest'!$K$1</definedName>
    <definedName name="fdamt" localSheetId="1">'Cal FD rate from FD yield'!$B$6</definedName>
    <definedName name="fdamt">'Cal FD yield from FD interest'!$B$6</definedName>
    <definedName name="fortax" localSheetId="1">'Cal FD rate from FD yield'!#REF!</definedName>
    <definedName name="fortax">'Cal FD yield from FD interest'!#REF!</definedName>
    <definedName name="installment" localSheetId="1">'Cal FD rate from FD yield'!#REF!</definedName>
    <definedName name="installment">'Cal FD yield from FD interest'!#REF!</definedName>
    <definedName name="raterd" localSheetId="1">'Cal FD rate from FD yield'!$B$10</definedName>
    <definedName name="raterd" localSheetId="0">'Cal FD yield from FD interest'!$B$5</definedName>
    <definedName name="rdura" localSheetId="1">'Cal FD rate from FD yield'!$B$7</definedName>
    <definedName name="rdura" localSheetId="0">'Cal FD yield from FD interest'!$B$7</definedName>
    <definedName name="taxrd" localSheetId="1">'Cal FD rate from FD yield'!#REF!</definedName>
    <definedName name="taxrd" localSheetId="0">'Cal FD yield from FD interest'!#REF!</definedName>
    <definedName name="term" localSheetId="1">'Cal FD rate from FD yield'!$B$9</definedName>
    <definedName name="term">'Cal FD yield from FD interest'!$B$9</definedName>
  </definedNames>
  <calcPr calcId="152511"/>
</workbook>
</file>

<file path=xl/calcChain.xml><?xml version="1.0" encoding="utf-8"?>
<calcChain xmlns="http://schemas.openxmlformats.org/spreadsheetml/2006/main">
  <c r="V15" i="1" l="1"/>
  <c r="V13" i="1"/>
  <c r="A22" i="1"/>
  <c r="V2" i="1"/>
  <c r="V6" i="1"/>
  <c r="J35" i="4" l="1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L19" i="4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L119" i="4" s="1"/>
  <c r="L120" i="4" s="1"/>
  <c r="L121" i="4" s="1"/>
  <c r="L122" i="4" s="1"/>
  <c r="L123" i="4" s="1"/>
  <c r="L124" i="4" s="1"/>
  <c r="L125" i="4" s="1"/>
  <c r="L126" i="4" s="1"/>
  <c r="L127" i="4" s="1"/>
  <c r="L128" i="4" s="1"/>
  <c r="L129" i="4" s="1"/>
  <c r="L130" i="4" s="1"/>
  <c r="L131" i="4" s="1"/>
  <c r="L132" i="4" s="1"/>
  <c r="L133" i="4" s="1"/>
  <c r="L134" i="4" s="1"/>
  <c r="L135" i="4" s="1"/>
  <c r="L136" i="4" s="1"/>
  <c r="L137" i="4" s="1"/>
  <c r="L138" i="4" s="1"/>
  <c r="J19" i="4"/>
  <c r="B19" i="4"/>
  <c r="D4" i="4"/>
  <c r="D5" i="4" s="1"/>
  <c r="L3" i="4"/>
  <c r="L4" i="4" s="1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K2" i="4"/>
  <c r="K1" i="4"/>
  <c r="B10" i="4" s="1"/>
  <c r="D4" i="1"/>
  <c r="F4" i="1" l="1"/>
  <c r="E4" i="1"/>
  <c r="B11" i="4"/>
  <c r="D6" i="4"/>
  <c r="F5" i="4"/>
  <c r="E5" i="4"/>
  <c r="E4" i="4"/>
  <c r="F4" i="4"/>
  <c r="D5" i="1"/>
  <c r="D7" i="4" l="1"/>
  <c r="F6" i="4"/>
  <c r="E6" i="4"/>
  <c r="F5" i="1"/>
  <c r="D6" i="1"/>
  <c r="D8" i="4" l="1"/>
  <c r="F7" i="4"/>
  <c r="E7" i="4"/>
  <c r="F6" i="1"/>
  <c r="D7" i="1"/>
  <c r="D9" i="4" l="1"/>
  <c r="F8" i="4"/>
  <c r="E8" i="4"/>
  <c r="F7" i="1"/>
  <c r="D8" i="1"/>
  <c r="F9" i="4" l="1"/>
  <c r="D10" i="4"/>
  <c r="E9" i="4"/>
  <c r="F8" i="1"/>
  <c r="D9" i="1"/>
  <c r="E10" i="4" l="1"/>
  <c r="D11" i="4"/>
  <c r="F10" i="4"/>
  <c r="F9" i="1"/>
  <c r="D10" i="1"/>
  <c r="D12" i="4" l="1"/>
  <c r="E11" i="4"/>
  <c r="F11" i="4"/>
  <c r="F10" i="1"/>
  <c r="D11" i="1"/>
  <c r="D13" i="4" l="1"/>
  <c r="F12" i="4"/>
  <c r="E12" i="4"/>
  <c r="F11" i="1"/>
  <c r="D12" i="1"/>
  <c r="D14" i="4" l="1"/>
  <c r="F13" i="4"/>
  <c r="E13" i="4"/>
  <c r="F12" i="1"/>
  <c r="D13" i="1"/>
  <c r="D15" i="4" l="1"/>
  <c r="F14" i="4"/>
  <c r="E14" i="4"/>
  <c r="F13" i="1"/>
  <c r="D14" i="1"/>
  <c r="D16" i="4" l="1"/>
  <c r="F15" i="4"/>
  <c r="E15" i="4"/>
  <c r="F14" i="1"/>
  <c r="D15" i="1"/>
  <c r="D17" i="4" l="1"/>
  <c r="F16" i="4"/>
  <c r="E16" i="4"/>
  <c r="F15" i="1"/>
  <c r="D16" i="1"/>
  <c r="D18" i="4" l="1"/>
  <c r="F17" i="4"/>
  <c r="E17" i="4"/>
  <c r="F16" i="1"/>
  <c r="D17" i="1"/>
  <c r="D19" i="4" l="1"/>
  <c r="F18" i="4"/>
  <c r="E18" i="4"/>
  <c r="F17" i="1"/>
  <c r="D18" i="1"/>
  <c r="F19" i="4" l="1"/>
  <c r="D20" i="4"/>
  <c r="E19" i="4"/>
  <c r="F18" i="1"/>
  <c r="D19" i="1"/>
  <c r="D21" i="4" l="1"/>
  <c r="E20" i="4"/>
  <c r="F20" i="4"/>
  <c r="F19" i="1"/>
  <c r="D20" i="1"/>
  <c r="F21" i="4" l="1"/>
  <c r="D22" i="4"/>
  <c r="E21" i="4"/>
  <c r="F20" i="1"/>
  <c r="D21" i="1"/>
  <c r="D23" i="4" l="1"/>
  <c r="E22" i="4"/>
  <c r="F22" i="4"/>
  <c r="F21" i="1"/>
  <c r="D22" i="1"/>
  <c r="F23" i="4" l="1"/>
  <c r="D24" i="4"/>
  <c r="E23" i="4"/>
  <c r="F22" i="1"/>
  <c r="D23" i="1"/>
  <c r="D25" i="4" l="1"/>
  <c r="E24" i="4"/>
  <c r="F24" i="4"/>
  <c r="F23" i="1"/>
  <c r="D24" i="1"/>
  <c r="F25" i="4" l="1"/>
  <c r="D26" i="4"/>
  <c r="E25" i="4"/>
  <c r="F24" i="1"/>
  <c r="D25" i="1"/>
  <c r="D27" i="4" l="1"/>
  <c r="E26" i="4"/>
  <c r="F26" i="4"/>
  <c r="F25" i="1"/>
  <c r="D26" i="1"/>
  <c r="F27" i="4" l="1"/>
  <c r="D28" i="4"/>
  <c r="E27" i="4"/>
  <c r="F26" i="1"/>
  <c r="D27" i="1"/>
  <c r="D29" i="4" l="1"/>
  <c r="E28" i="4"/>
  <c r="F28" i="4"/>
  <c r="F27" i="1"/>
  <c r="D28" i="1"/>
  <c r="F29" i="4" l="1"/>
  <c r="D30" i="4"/>
  <c r="E29" i="4"/>
  <c r="F28" i="1"/>
  <c r="D29" i="1"/>
  <c r="D31" i="4" l="1"/>
  <c r="E30" i="4"/>
  <c r="F30" i="4"/>
  <c r="F29" i="1"/>
  <c r="D30" i="1"/>
  <c r="F31" i="4" l="1"/>
  <c r="D32" i="4"/>
  <c r="E31" i="4"/>
  <c r="F30" i="1"/>
  <c r="D31" i="1"/>
  <c r="D33" i="4" l="1"/>
  <c r="E32" i="4"/>
  <c r="F32" i="4"/>
  <c r="E31" i="1"/>
  <c r="F31" i="1"/>
  <c r="D32" i="1"/>
  <c r="F33" i="4" l="1"/>
  <c r="D34" i="4"/>
  <c r="E33" i="4"/>
  <c r="E32" i="1"/>
  <c r="F32" i="1"/>
  <c r="D33" i="1"/>
  <c r="D35" i="4" l="1"/>
  <c r="E34" i="4"/>
  <c r="F34" i="4"/>
  <c r="E33" i="1"/>
  <c r="F33" i="1"/>
  <c r="D34" i="1"/>
  <c r="F35" i="4" l="1"/>
  <c r="D36" i="4"/>
  <c r="E35" i="4"/>
  <c r="E34" i="1"/>
  <c r="F34" i="1"/>
  <c r="D35" i="1"/>
  <c r="E36" i="4" l="1"/>
  <c r="D37" i="4"/>
  <c r="F36" i="4"/>
  <c r="E35" i="1"/>
  <c r="F35" i="1"/>
  <c r="D36" i="1"/>
  <c r="E37" i="4" l="1"/>
  <c r="D38" i="4"/>
  <c r="F37" i="4"/>
  <c r="E36" i="1"/>
  <c r="F36" i="1"/>
  <c r="D37" i="1"/>
  <c r="E38" i="4" l="1"/>
  <c r="D39" i="4"/>
  <c r="F38" i="4"/>
  <c r="E37" i="1"/>
  <c r="F37" i="1"/>
  <c r="D38" i="1"/>
  <c r="E39" i="4" l="1"/>
  <c r="D40" i="4"/>
  <c r="F39" i="4"/>
  <c r="E38" i="1"/>
  <c r="F38" i="1"/>
  <c r="D39" i="1"/>
  <c r="E40" i="4" l="1"/>
  <c r="D41" i="4"/>
  <c r="F40" i="4"/>
  <c r="E39" i="1"/>
  <c r="F39" i="1"/>
  <c r="D40" i="1"/>
  <c r="E41" i="4" l="1"/>
  <c r="D42" i="4"/>
  <c r="F41" i="4"/>
  <c r="E40" i="1"/>
  <c r="F40" i="1"/>
  <c r="D41" i="1"/>
  <c r="E42" i="4" l="1"/>
  <c r="D43" i="4"/>
  <c r="F42" i="4"/>
  <c r="E41" i="1"/>
  <c r="F41" i="1"/>
  <c r="D42" i="1"/>
  <c r="E43" i="4" l="1"/>
  <c r="D44" i="4"/>
  <c r="F43" i="4"/>
  <c r="E42" i="1"/>
  <c r="F42" i="1"/>
  <c r="D43" i="1"/>
  <c r="E44" i="4" l="1"/>
  <c r="D45" i="4"/>
  <c r="F44" i="4"/>
  <c r="E43" i="1"/>
  <c r="F43" i="1"/>
  <c r="D44" i="1"/>
  <c r="E45" i="4" l="1"/>
  <c r="D46" i="4"/>
  <c r="F45" i="4"/>
  <c r="E44" i="1"/>
  <c r="F44" i="1"/>
  <c r="D45" i="1"/>
  <c r="E46" i="4" l="1"/>
  <c r="D47" i="4"/>
  <c r="F46" i="4"/>
  <c r="E45" i="1"/>
  <c r="F45" i="1"/>
  <c r="D46" i="1"/>
  <c r="E47" i="4" l="1"/>
  <c r="D48" i="4"/>
  <c r="F47" i="4"/>
  <c r="E46" i="1"/>
  <c r="F46" i="1"/>
  <c r="D47" i="1"/>
  <c r="E48" i="4" l="1"/>
  <c r="D49" i="4"/>
  <c r="F48" i="4"/>
  <c r="E47" i="1"/>
  <c r="F47" i="1"/>
  <c r="D48" i="1"/>
  <c r="E49" i="4" l="1"/>
  <c r="D50" i="4"/>
  <c r="F49" i="4"/>
  <c r="E48" i="1"/>
  <c r="F48" i="1"/>
  <c r="D49" i="1"/>
  <c r="E50" i="4" l="1"/>
  <c r="D51" i="4"/>
  <c r="F50" i="4"/>
  <c r="E49" i="1"/>
  <c r="F49" i="1"/>
  <c r="D50" i="1"/>
  <c r="E51" i="4" l="1"/>
  <c r="D52" i="4"/>
  <c r="F51" i="4"/>
  <c r="E50" i="1"/>
  <c r="F50" i="1"/>
  <c r="D51" i="1"/>
  <c r="E52" i="4" l="1"/>
  <c r="D53" i="4"/>
  <c r="F52" i="4"/>
  <c r="E51" i="1"/>
  <c r="F51" i="1"/>
  <c r="D52" i="1"/>
  <c r="E53" i="4" l="1"/>
  <c r="D54" i="4"/>
  <c r="F53" i="4"/>
  <c r="E52" i="1"/>
  <c r="F52" i="1"/>
  <c r="D53" i="1"/>
  <c r="E54" i="4" l="1"/>
  <c r="D55" i="4"/>
  <c r="F54" i="4"/>
  <c r="E53" i="1"/>
  <c r="F53" i="1"/>
  <c r="D54" i="1"/>
  <c r="E55" i="4" l="1"/>
  <c r="D56" i="4"/>
  <c r="F55" i="4"/>
  <c r="E54" i="1"/>
  <c r="F54" i="1"/>
  <c r="D55" i="1"/>
  <c r="E56" i="4" l="1"/>
  <c r="D57" i="4"/>
  <c r="F56" i="4"/>
  <c r="E55" i="1"/>
  <c r="F55" i="1"/>
  <c r="D56" i="1"/>
  <c r="E57" i="4" l="1"/>
  <c r="D58" i="4"/>
  <c r="F57" i="4"/>
  <c r="E56" i="1"/>
  <c r="F56" i="1"/>
  <c r="D57" i="1"/>
  <c r="E58" i="4" l="1"/>
  <c r="D59" i="4"/>
  <c r="F58" i="4"/>
  <c r="E57" i="1"/>
  <c r="F57" i="1"/>
  <c r="D58" i="1"/>
  <c r="E59" i="4" l="1"/>
  <c r="D60" i="4"/>
  <c r="F59" i="4"/>
  <c r="E58" i="1"/>
  <c r="F58" i="1"/>
  <c r="D59" i="1"/>
  <c r="E60" i="4" l="1"/>
  <c r="D61" i="4"/>
  <c r="F60" i="4"/>
  <c r="E59" i="1"/>
  <c r="F59" i="1"/>
  <c r="D60" i="1"/>
  <c r="E61" i="4" l="1"/>
  <c r="D62" i="4"/>
  <c r="F61" i="4"/>
  <c r="E60" i="1"/>
  <c r="F60" i="1"/>
  <c r="D61" i="1"/>
  <c r="E62" i="4" l="1"/>
  <c r="D63" i="4"/>
  <c r="F62" i="4"/>
  <c r="E61" i="1"/>
  <c r="F61" i="1"/>
  <c r="D62" i="1"/>
  <c r="E63" i="4" l="1"/>
  <c r="D64" i="4"/>
  <c r="F63" i="4"/>
  <c r="E62" i="1"/>
  <c r="F62" i="1"/>
  <c r="D63" i="1"/>
  <c r="E64" i="4" l="1"/>
  <c r="D65" i="4"/>
  <c r="F64" i="4"/>
  <c r="E63" i="1"/>
  <c r="F63" i="1"/>
  <c r="D64" i="1"/>
  <c r="E65" i="4" l="1"/>
  <c r="D66" i="4"/>
  <c r="F65" i="4"/>
  <c r="E64" i="1"/>
  <c r="F64" i="1"/>
  <c r="D65" i="1"/>
  <c r="E66" i="4" l="1"/>
  <c r="D67" i="4"/>
  <c r="F66" i="4"/>
  <c r="E65" i="1"/>
  <c r="F65" i="1"/>
  <c r="D66" i="1"/>
  <c r="E67" i="4" l="1"/>
  <c r="D68" i="4"/>
  <c r="F67" i="4"/>
  <c r="E66" i="1"/>
  <c r="F66" i="1"/>
  <c r="D67" i="1"/>
  <c r="E68" i="4" l="1"/>
  <c r="D69" i="4"/>
  <c r="F68" i="4"/>
  <c r="E67" i="1"/>
  <c r="F67" i="1"/>
  <c r="D68" i="1"/>
  <c r="E69" i="4" l="1"/>
  <c r="D70" i="4"/>
  <c r="F69" i="4"/>
  <c r="E68" i="1"/>
  <c r="F68" i="1"/>
  <c r="D69" i="1"/>
  <c r="E70" i="4" l="1"/>
  <c r="D71" i="4"/>
  <c r="F70" i="4"/>
  <c r="E69" i="1"/>
  <c r="F69" i="1"/>
  <c r="D70" i="1"/>
  <c r="E71" i="4" l="1"/>
  <c r="D72" i="4"/>
  <c r="F71" i="4"/>
  <c r="E70" i="1"/>
  <c r="F70" i="1"/>
  <c r="D71" i="1"/>
  <c r="E72" i="4" l="1"/>
  <c r="D73" i="4"/>
  <c r="F72" i="4"/>
  <c r="E71" i="1"/>
  <c r="F71" i="1"/>
  <c r="D72" i="1"/>
  <c r="E73" i="4" l="1"/>
  <c r="D74" i="4"/>
  <c r="F73" i="4"/>
  <c r="E72" i="1"/>
  <c r="F72" i="1"/>
  <c r="D73" i="1"/>
  <c r="E74" i="4" l="1"/>
  <c r="D75" i="4"/>
  <c r="F74" i="4"/>
  <c r="E73" i="1"/>
  <c r="F73" i="1"/>
  <c r="D74" i="1"/>
  <c r="E75" i="4" l="1"/>
  <c r="D76" i="4"/>
  <c r="F75" i="4"/>
  <c r="E74" i="1"/>
  <c r="F74" i="1"/>
  <c r="D75" i="1"/>
  <c r="E76" i="4" l="1"/>
  <c r="D77" i="4"/>
  <c r="F76" i="4"/>
  <c r="E75" i="1"/>
  <c r="F75" i="1"/>
  <c r="D76" i="1"/>
  <c r="E77" i="4" l="1"/>
  <c r="D78" i="4"/>
  <c r="F77" i="4"/>
  <c r="E76" i="1"/>
  <c r="F76" i="1"/>
  <c r="D77" i="1"/>
  <c r="E78" i="4" l="1"/>
  <c r="D79" i="4"/>
  <c r="F78" i="4"/>
  <c r="E77" i="1"/>
  <c r="F77" i="1"/>
  <c r="D78" i="1"/>
  <c r="E79" i="4" l="1"/>
  <c r="D80" i="4"/>
  <c r="F79" i="4"/>
  <c r="E78" i="1"/>
  <c r="F78" i="1"/>
  <c r="D79" i="1"/>
  <c r="E80" i="4" l="1"/>
  <c r="D81" i="4"/>
  <c r="F80" i="4"/>
  <c r="E79" i="1"/>
  <c r="F79" i="1"/>
  <c r="D80" i="1"/>
  <c r="E81" i="4" l="1"/>
  <c r="D82" i="4"/>
  <c r="F81" i="4"/>
  <c r="E80" i="1"/>
  <c r="F80" i="1"/>
  <c r="D81" i="1"/>
  <c r="E82" i="4" l="1"/>
  <c r="D83" i="4"/>
  <c r="F82" i="4"/>
  <c r="E81" i="1"/>
  <c r="F81" i="1"/>
  <c r="D82" i="1"/>
  <c r="E83" i="4" l="1"/>
  <c r="D84" i="4"/>
  <c r="F83" i="4"/>
  <c r="E82" i="1"/>
  <c r="F82" i="1"/>
  <c r="D83" i="1"/>
  <c r="E84" i="4" l="1"/>
  <c r="D85" i="4"/>
  <c r="F84" i="4"/>
  <c r="E83" i="1"/>
  <c r="F83" i="1"/>
  <c r="D84" i="1"/>
  <c r="E85" i="4" l="1"/>
  <c r="D86" i="4"/>
  <c r="F85" i="4"/>
  <c r="E84" i="1"/>
  <c r="F84" i="1"/>
  <c r="D85" i="1"/>
  <c r="E86" i="4" l="1"/>
  <c r="D87" i="4"/>
  <c r="F86" i="4"/>
  <c r="E85" i="1"/>
  <c r="F85" i="1"/>
  <c r="D86" i="1"/>
  <c r="E87" i="4" l="1"/>
  <c r="D88" i="4"/>
  <c r="F87" i="4"/>
  <c r="E86" i="1"/>
  <c r="F86" i="1"/>
  <c r="D87" i="1"/>
  <c r="E88" i="4" l="1"/>
  <c r="D89" i="4"/>
  <c r="F88" i="4"/>
  <c r="E87" i="1"/>
  <c r="F87" i="1"/>
  <c r="D88" i="1"/>
  <c r="E89" i="4" l="1"/>
  <c r="D90" i="4"/>
  <c r="F89" i="4"/>
  <c r="E88" i="1"/>
  <c r="F88" i="1"/>
  <c r="D89" i="1"/>
  <c r="E90" i="4" l="1"/>
  <c r="D91" i="4"/>
  <c r="F90" i="4"/>
  <c r="E89" i="1"/>
  <c r="F89" i="1"/>
  <c r="D90" i="1"/>
  <c r="E91" i="4" l="1"/>
  <c r="D92" i="4"/>
  <c r="F91" i="4"/>
  <c r="E90" i="1"/>
  <c r="F90" i="1"/>
  <c r="D91" i="1"/>
  <c r="E92" i="4" l="1"/>
  <c r="D93" i="4"/>
  <c r="F92" i="4"/>
  <c r="E91" i="1"/>
  <c r="F91" i="1"/>
  <c r="D92" i="1"/>
  <c r="E93" i="4" l="1"/>
  <c r="D94" i="4"/>
  <c r="F93" i="4"/>
  <c r="E92" i="1"/>
  <c r="F92" i="1"/>
  <c r="D93" i="1"/>
  <c r="E94" i="4" l="1"/>
  <c r="D95" i="4"/>
  <c r="F94" i="4"/>
  <c r="E93" i="1"/>
  <c r="F93" i="1"/>
  <c r="D94" i="1"/>
  <c r="E95" i="4" l="1"/>
  <c r="D96" i="4"/>
  <c r="F95" i="4"/>
  <c r="E94" i="1"/>
  <c r="F94" i="1"/>
  <c r="D95" i="1"/>
  <c r="E96" i="4" l="1"/>
  <c r="D97" i="4"/>
  <c r="F96" i="4"/>
  <c r="E95" i="1"/>
  <c r="F95" i="1"/>
  <c r="D96" i="1"/>
  <c r="E97" i="4" l="1"/>
  <c r="D98" i="4"/>
  <c r="F97" i="4"/>
  <c r="E96" i="1"/>
  <c r="F96" i="1"/>
  <c r="D97" i="1"/>
  <c r="E98" i="4" l="1"/>
  <c r="D99" i="4"/>
  <c r="F98" i="4"/>
  <c r="E97" i="1"/>
  <c r="F97" i="1"/>
  <c r="D98" i="1"/>
  <c r="E99" i="4" l="1"/>
  <c r="D100" i="4"/>
  <c r="F99" i="4"/>
  <c r="E98" i="1"/>
  <c r="F98" i="1"/>
  <c r="D99" i="1"/>
  <c r="E100" i="4" l="1"/>
  <c r="D101" i="4"/>
  <c r="F100" i="4"/>
  <c r="E99" i="1"/>
  <c r="F99" i="1"/>
  <c r="D100" i="1"/>
  <c r="E101" i="4" l="1"/>
  <c r="D102" i="4"/>
  <c r="F101" i="4"/>
  <c r="E100" i="1"/>
  <c r="F100" i="1"/>
  <c r="D101" i="1"/>
  <c r="E102" i="4" l="1"/>
  <c r="D103" i="4"/>
  <c r="F102" i="4"/>
  <c r="E101" i="1"/>
  <c r="F101" i="1"/>
  <c r="D102" i="1"/>
  <c r="E103" i="4" l="1"/>
  <c r="D104" i="4"/>
  <c r="F103" i="4"/>
  <c r="E102" i="1"/>
  <c r="F102" i="1"/>
  <c r="D103" i="1"/>
  <c r="E104" i="4" l="1"/>
  <c r="D105" i="4"/>
  <c r="F104" i="4"/>
  <c r="E103" i="1"/>
  <c r="F103" i="1"/>
  <c r="D104" i="1"/>
  <c r="E105" i="4" l="1"/>
  <c r="D106" i="4"/>
  <c r="F105" i="4"/>
  <c r="E104" i="1"/>
  <c r="F104" i="1"/>
  <c r="D105" i="1"/>
  <c r="E106" i="4" l="1"/>
  <c r="D107" i="4"/>
  <c r="F106" i="4"/>
  <c r="E105" i="1"/>
  <c r="F105" i="1"/>
  <c r="D106" i="1"/>
  <c r="E107" i="4" l="1"/>
  <c r="D108" i="4"/>
  <c r="F107" i="4"/>
  <c r="E106" i="1"/>
  <c r="F106" i="1"/>
  <c r="D107" i="1"/>
  <c r="E108" i="4" l="1"/>
  <c r="D109" i="4"/>
  <c r="F108" i="4"/>
  <c r="E107" i="1"/>
  <c r="F107" i="1"/>
  <c r="D108" i="1"/>
  <c r="E109" i="4" l="1"/>
  <c r="D110" i="4"/>
  <c r="F109" i="4"/>
  <c r="E108" i="1"/>
  <c r="F108" i="1"/>
  <c r="D109" i="1"/>
  <c r="E110" i="4" l="1"/>
  <c r="D111" i="4"/>
  <c r="F110" i="4"/>
  <c r="E109" i="1"/>
  <c r="F109" i="1"/>
  <c r="D110" i="1"/>
  <c r="E111" i="4" l="1"/>
  <c r="D112" i="4"/>
  <c r="F111" i="4"/>
  <c r="E110" i="1"/>
  <c r="F110" i="1"/>
  <c r="D111" i="1"/>
  <c r="E112" i="4" l="1"/>
  <c r="D113" i="4"/>
  <c r="F112" i="4"/>
  <c r="E111" i="1"/>
  <c r="F111" i="1"/>
  <c r="D112" i="1"/>
  <c r="E113" i="4" l="1"/>
  <c r="D114" i="4"/>
  <c r="F113" i="4"/>
  <c r="E112" i="1"/>
  <c r="F112" i="1"/>
  <c r="D113" i="1"/>
  <c r="E114" i="4" l="1"/>
  <c r="D115" i="4"/>
  <c r="F114" i="4"/>
  <c r="E113" i="1"/>
  <c r="F113" i="1"/>
  <c r="D114" i="1"/>
  <c r="E115" i="4" l="1"/>
  <c r="D116" i="4"/>
  <c r="F115" i="4"/>
  <c r="E114" i="1"/>
  <c r="F114" i="1"/>
  <c r="D115" i="1"/>
  <c r="E116" i="4" l="1"/>
  <c r="D117" i="4"/>
  <c r="F116" i="4"/>
  <c r="E115" i="1"/>
  <c r="F115" i="1"/>
  <c r="D116" i="1"/>
  <c r="E117" i="4" l="1"/>
  <c r="D118" i="4"/>
  <c r="F117" i="4"/>
  <c r="E116" i="1"/>
  <c r="F116" i="1"/>
  <c r="D117" i="1"/>
  <c r="E118" i="4" l="1"/>
  <c r="D119" i="4"/>
  <c r="F118" i="4"/>
  <c r="E117" i="1"/>
  <c r="F117" i="1"/>
  <c r="D118" i="1"/>
  <c r="E119" i="4" l="1"/>
  <c r="D120" i="4"/>
  <c r="F119" i="4"/>
  <c r="E118" i="1"/>
  <c r="F118" i="1"/>
  <c r="D119" i="1"/>
  <c r="E120" i="4" l="1"/>
  <c r="D121" i="4"/>
  <c r="F120" i="4"/>
  <c r="E119" i="1"/>
  <c r="F119" i="1"/>
  <c r="D120" i="1"/>
  <c r="E121" i="4" l="1"/>
  <c r="D122" i="4"/>
  <c r="F121" i="4"/>
  <c r="E120" i="1"/>
  <c r="F120" i="1"/>
  <c r="D121" i="1"/>
  <c r="E122" i="4" l="1"/>
  <c r="D123" i="4"/>
  <c r="F122" i="4"/>
  <c r="E121" i="1"/>
  <c r="F121" i="1"/>
  <c r="D122" i="1"/>
  <c r="E123" i="4" l="1"/>
  <c r="F123" i="4"/>
  <c r="E122" i="1"/>
  <c r="F122" i="1"/>
  <c r="D123" i="1"/>
  <c r="E123" i="1" l="1"/>
  <c r="F123" i="1"/>
  <c r="L19" i="1" l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B19" i="1"/>
  <c r="L3" i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K2" i="1"/>
  <c r="K1" i="1"/>
  <c r="E28" i="1" l="1"/>
  <c r="E29" i="1"/>
  <c r="E30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B10" i="1"/>
  <c r="B12" i="1"/>
  <c r="J19" i="1" l="1"/>
  <c r="J20" i="1" l="1"/>
  <c r="J21" i="1" l="1"/>
  <c r="J22" i="1" l="1"/>
  <c r="J23" i="1" l="1"/>
  <c r="J24" i="1" l="1"/>
  <c r="J25" i="1" l="1"/>
  <c r="J26" i="1" l="1"/>
  <c r="J27" i="1" l="1"/>
  <c r="J28" i="1" l="1"/>
  <c r="J29" i="1" l="1"/>
  <c r="J30" i="1" l="1"/>
  <c r="J31" i="1" l="1"/>
  <c r="J32" i="1" l="1"/>
  <c r="J33" i="1" l="1"/>
  <c r="J34" i="1" l="1"/>
  <c r="J35" i="1" l="1"/>
</calcChain>
</file>

<file path=xl/sharedStrings.xml><?xml version="1.0" encoding="utf-8"?>
<sst xmlns="http://schemas.openxmlformats.org/spreadsheetml/2006/main" count="51" uniqueCount="30">
  <si>
    <t>Month</t>
  </si>
  <si>
    <t>Investment tenure in months and years</t>
  </si>
  <si>
    <t>Fill only the cells with green background</t>
  </si>
  <si>
    <t>Investment</t>
  </si>
  <si>
    <t>Quarterly</t>
  </si>
  <si>
    <t>Duration of invest. (months)*</t>
  </si>
  <si>
    <t>Years</t>
  </si>
  <si>
    <t>Half-yearly</t>
  </si>
  <si>
    <t>* 2 - 120 months (max. allowed duration)</t>
  </si>
  <si>
    <t>Months</t>
  </si>
  <si>
    <t>Yearly</t>
  </si>
  <si>
    <t>Type of Compounding</t>
  </si>
  <si>
    <t>Monthly</t>
  </si>
  <si>
    <t>Pre-tax Corpus</t>
  </si>
  <si>
    <t>Feedback welcome:  pattu@iitm.ac.in</t>
  </si>
  <si>
    <t>Annualized Yield</t>
  </si>
  <si>
    <t>Use this to convert!</t>
  </si>
  <si>
    <t xml:space="preserve">Enter only months. </t>
  </si>
  <si>
    <t>Annualized</t>
  </si>
  <si>
    <t>Yield</t>
  </si>
  <si>
    <t>The maximumvalue of this graph corresponds to the advertised annualized yield</t>
  </si>
  <si>
    <t>Fixed Deposit Annualized Yield Calculator</t>
  </si>
  <si>
    <t>Interest Rate (constant!)</t>
  </si>
  <si>
    <t>The horizontal red line is the constant rate of interest</t>
  </si>
  <si>
    <t>of interest</t>
  </si>
  <si>
    <t>Annualized Yield (as advertised)</t>
  </si>
  <si>
    <t>Annual interest rate (constant!)</t>
  </si>
  <si>
    <t>Calculate interest rate from FD yield</t>
  </si>
  <si>
    <t xml:space="preserve">Annual </t>
  </si>
  <si>
    <t>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</si>
</sst>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Rs.&quot;\ #,##0;[Red]&quot;Rs.&quot;\ \-#,##0"/>
    <numFmt numFmtId="43" formatCode="_ * #,##0.00_ ;_ * \-#,##0.00_ ;_ * &quot;-&quot;??_ ;_ @_ "/>
    <numFmt numFmtId="164" formatCode="0.0%"/>
    <numFmt numFmtId="165" formatCode="0.0"/>
    <numFmt numFmtId="166" formatCode="0.00000"/>
    <numFmt numFmtId="167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4" xfId="0" applyFont="1" applyFill="1" applyBorder="1" applyAlignment="1">
      <alignment horizontal="center"/>
    </xf>
    <xf numFmtId="0" fontId="0" fillId="4" borderId="0" xfId="0" applyFill="1" applyBorder="1"/>
    <xf numFmtId="0" fontId="0" fillId="0" borderId="0" xfId="0" applyFill="1" applyBorder="1"/>
    <xf numFmtId="0" fontId="3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0" fontId="0" fillId="4" borderId="0" xfId="0" applyFill="1"/>
    <xf numFmtId="0" fontId="3" fillId="5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/>
    <xf numFmtId="0" fontId="0" fillId="0" borderId="8" xfId="0" applyBorder="1"/>
    <xf numFmtId="0" fontId="2" fillId="7" borderId="14" xfId="0" applyFont="1" applyFill="1" applyBorder="1" applyAlignment="1"/>
    <xf numFmtId="0" fontId="3" fillId="9" borderId="5" xfId="0" applyFont="1" applyFill="1" applyBorder="1" applyAlignment="1"/>
    <xf numFmtId="1" fontId="3" fillId="9" borderId="5" xfId="0" applyNumberFormat="1" applyFont="1" applyFill="1" applyBorder="1" applyAlignment="1"/>
    <xf numFmtId="1" fontId="0" fillId="9" borderId="0" xfId="0" applyNumberFormat="1" applyFill="1" applyBorder="1"/>
    <xf numFmtId="0" fontId="3" fillId="9" borderId="0" xfId="0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Border="1"/>
    <xf numFmtId="0" fontId="3" fillId="9" borderId="0" xfId="0" applyFont="1" applyFill="1" applyBorder="1" applyAlignment="1"/>
    <xf numFmtId="1" fontId="3" fillId="9" borderId="5" xfId="0" applyNumberFormat="1" applyFont="1" applyFill="1" applyBorder="1" applyAlignment="1">
      <alignment horizontal="center"/>
    </xf>
    <xf numFmtId="0" fontId="2" fillId="9" borderId="0" xfId="0" applyFont="1" applyFill="1" applyBorder="1" applyAlignment="1"/>
    <xf numFmtId="6" fontId="0" fillId="9" borderId="5" xfId="0" applyNumberFormat="1" applyFill="1" applyBorder="1" applyAlignment="1"/>
    <xf numFmtId="10" fontId="3" fillId="5" borderId="8" xfId="2" applyNumberFormat="1" applyFont="1" applyFill="1" applyBorder="1" applyAlignment="1">
      <alignment horizontal="right"/>
    </xf>
    <xf numFmtId="0" fontId="3" fillId="5" borderId="8" xfId="0" applyFont="1" applyFill="1" applyBorder="1" applyAlignment="1">
      <alignment horizontal="right"/>
    </xf>
    <xf numFmtId="0" fontId="3" fillId="0" borderId="8" xfId="0" applyFont="1" applyBorder="1" applyAlignment="1">
      <alignment horizontal="right"/>
    </xf>
    <xf numFmtId="43" fontId="3" fillId="6" borderId="8" xfId="1" applyFont="1" applyFill="1" applyBorder="1" applyAlignment="1">
      <alignment horizontal="left"/>
    </xf>
    <xf numFmtId="167" fontId="2" fillId="8" borderId="10" xfId="2" applyNumberFormat="1" applyFont="1" applyFill="1" applyBorder="1" applyAlignment="1">
      <alignment horizontal="right"/>
    </xf>
    <xf numFmtId="0" fontId="3" fillId="4" borderId="0" xfId="0" applyFont="1" applyFill="1" applyBorder="1" applyAlignment="1"/>
    <xf numFmtId="1" fontId="4" fillId="4" borderId="0" xfId="2" applyNumberFormat="1" applyFont="1" applyFill="1" applyBorder="1"/>
    <xf numFmtId="9" fontId="0" fillId="4" borderId="0" xfId="0" applyNumberFormat="1" applyFill="1"/>
    <xf numFmtId="1" fontId="3" fillId="4" borderId="0" xfId="0" applyNumberFormat="1" applyFont="1" applyFill="1" applyBorder="1" applyAlignment="1"/>
    <xf numFmtId="164" fontId="4" fillId="4" borderId="0" xfId="2" applyNumberFormat="1" applyFont="1" applyFill="1" applyBorder="1"/>
    <xf numFmtId="0" fontId="0" fillId="4" borderId="0" xfId="0" applyFont="1" applyFill="1"/>
    <xf numFmtId="1" fontId="3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6" fontId="0" fillId="4" borderId="0" xfId="0" applyNumberFormat="1" applyFill="1" applyBorder="1" applyAlignment="1"/>
    <xf numFmtId="166" fontId="4" fillId="4" borderId="0" xfId="0" applyNumberFormat="1" applyFont="1" applyFill="1" applyBorder="1" applyAlignment="1"/>
    <xf numFmtId="43" fontId="3" fillId="4" borderId="0" xfId="1" applyNumberFormat="1" applyFont="1" applyFill="1" applyBorder="1" applyAlignment="1"/>
    <xf numFmtId="0" fontId="2" fillId="4" borderId="0" xfId="0" applyFont="1" applyFill="1" applyBorder="1"/>
    <xf numFmtId="165" fontId="0" fillId="4" borderId="0" xfId="0" applyNumberForma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6" fontId="4" fillId="9" borderId="0" xfId="0" applyNumberFormat="1" applyFont="1" applyFill="1" applyBorder="1" applyAlignment="1"/>
    <xf numFmtId="1" fontId="3" fillId="9" borderId="3" xfId="0" applyNumberFormat="1" applyFont="1" applyFill="1" applyBorder="1" applyAlignment="1"/>
    <xf numFmtId="1" fontId="3" fillId="3" borderId="1" xfId="0" applyNumberFormat="1" applyFont="1" applyFill="1" applyBorder="1" applyAlignment="1"/>
    <xf numFmtId="1" fontId="3" fillId="3" borderId="2" xfId="0" applyNumberFormat="1" applyFont="1" applyFill="1" applyBorder="1" applyAlignment="1"/>
    <xf numFmtId="0" fontId="0" fillId="0" borderId="0" xfId="0"/>
    <xf numFmtId="0" fontId="0" fillId="0" borderId="0" xfId="0" applyFill="1" applyBorder="1"/>
    <xf numFmtId="0" fontId="3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9" borderId="0" xfId="0" applyFill="1"/>
    <xf numFmtId="0" fontId="2" fillId="0" borderId="4" xfId="0" applyFont="1" applyBorder="1"/>
    <xf numFmtId="0" fontId="0" fillId="4" borderId="0" xfId="0" applyFont="1" applyFill="1" applyBorder="1"/>
    <xf numFmtId="167" fontId="4" fillId="4" borderId="4" xfId="2" applyNumberFormat="1" applyFont="1" applyFill="1" applyBorder="1" applyAlignment="1"/>
    <xf numFmtId="0" fontId="3" fillId="4" borderId="0" xfId="0" applyFont="1" applyFill="1" applyBorder="1" applyAlignment="1">
      <alignment horizontal="left"/>
    </xf>
    <xf numFmtId="0" fontId="6" fillId="4" borderId="0" xfId="0" applyFont="1" applyFill="1"/>
    <xf numFmtId="1" fontId="0" fillId="4" borderId="0" xfId="0" applyNumberFormat="1" applyFill="1" applyBorder="1" applyAlignment="1">
      <alignment horizontal="center"/>
    </xf>
    <xf numFmtId="0" fontId="2" fillId="0" borderId="0" xfId="0" applyFont="1" applyBorder="1"/>
    <xf numFmtId="167" fontId="4" fillId="4" borderId="0" xfId="2" applyNumberFormat="1" applyFont="1" applyFill="1" applyBorder="1" applyAlignment="1"/>
    <xf numFmtId="0" fontId="3" fillId="4" borderId="15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7" fillId="4" borderId="0" xfId="0" applyFont="1" applyFill="1" applyBorder="1" applyAlignment="1"/>
    <xf numFmtId="0" fontId="2" fillId="10" borderId="14" xfId="0" applyFont="1" applyFill="1" applyBorder="1" applyAlignment="1"/>
    <xf numFmtId="9" fontId="2" fillId="11" borderId="0" xfId="0" applyNumberFormat="1" applyFont="1" applyFill="1"/>
    <xf numFmtId="10" fontId="3" fillId="8" borderId="8" xfId="2" applyNumberFormat="1" applyFont="1" applyFill="1" applyBorder="1" applyAlignment="1">
      <alignment horizontal="right"/>
    </xf>
    <xf numFmtId="167" fontId="2" fillId="4" borderId="10" xfId="2" applyNumberFormat="1" applyFont="1" applyFill="1" applyBorder="1" applyAlignment="1">
      <alignment horizontal="right"/>
    </xf>
    <xf numFmtId="0" fontId="3" fillId="7" borderId="16" xfId="0" applyFont="1" applyFill="1" applyBorder="1" applyAlignment="1">
      <alignment horizontal="left"/>
    </xf>
    <xf numFmtId="0" fontId="2" fillId="0" borderId="7" xfId="0" applyFont="1" applyBorder="1"/>
    <xf numFmtId="167" fontId="4" fillId="4" borderId="7" xfId="2" applyNumberFormat="1" applyFont="1" applyFill="1" applyBorder="1" applyAlignment="1"/>
    <xf numFmtId="0" fontId="0" fillId="4" borderId="4" xfId="0" applyFont="1" applyFill="1" applyBorder="1"/>
    <xf numFmtId="0" fontId="3" fillId="4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164" fontId="0" fillId="4" borderId="0" xfId="2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Annualized Yield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yVal>
            <c:numRef>
              <c:f>'Cal FD yield from FD interest'!$E$4:$E$123</c:f>
              <c:numCache>
                <c:formatCode>0.000%</c:formatCode>
                <c:ptCount val="120"/>
                <c:pt idx="0">
                  <c:v>7.9535601652416688E-2</c:v>
                </c:pt>
                <c:pt idx="1">
                  <c:v>7.9799181316174472E-2</c:v>
                </c:pt>
                <c:pt idx="2">
                  <c:v>8.0063925644775047E-2</c:v>
                </c:pt>
                <c:pt idx="3">
                  <c:v>8.0329840427735943E-2</c:v>
                </c:pt>
                <c:pt idx="4">
                  <c:v>8.0596931485275997E-2</c:v>
                </c:pt>
                <c:pt idx="5">
                  <c:v>8.0865204668481017E-2</c:v>
                </c:pt>
                <c:pt idx="6">
                  <c:v>8.1134665859475846E-2</c:v>
                </c:pt>
                <c:pt idx="7">
                  <c:v>8.1405320971593365E-2</c:v>
                </c:pt>
                <c:pt idx="8">
                  <c:v>8.167717594955004E-2</c:v>
                </c:pt>
                <c:pt idx="9">
                  <c:v>8.1950236769618004E-2</c:v>
                </c:pt>
                <c:pt idx="10">
                  <c:v>8.2224509439798948E-2</c:v>
                </c:pt>
                <c:pt idx="11">
                  <c:v>8.2500000000000018E-2</c:v>
                </c:pt>
                <c:pt idx="12">
                  <c:v>8.2776714522210873E-2</c:v>
                </c:pt>
                <c:pt idx="13">
                  <c:v>8.3054659110679857E-2</c:v>
                </c:pt>
                <c:pt idx="14">
                  <c:v>8.333383990209367E-2</c:v>
                </c:pt>
                <c:pt idx="15">
                  <c:v>8.3614263065755923E-2</c:v>
                </c:pt>
                <c:pt idx="16">
                  <c:v>8.3895934803767933E-2</c:v>
                </c:pt>
                <c:pt idx="17">
                  <c:v>8.4178861351210291E-2</c:v>
                </c:pt>
                <c:pt idx="18">
                  <c:v>8.4463048976325103E-2</c:v>
                </c:pt>
                <c:pt idx="19">
                  <c:v>8.4748503980699885E-2</c:v>
                </c:pt>
                <c:pt idx="20">
                  <c:v>8.5035232699451999E-2</c:v>
                </c:pt>
                <c:pt idx="21">
                  <c:v>8.5323241501414321E-2</c:v>
                </c:pt>
                <c:pt idx="22">
                  <c:v>8.5612536789321986E-2</c:v>
                </c:pt>
                <c:pt idx="23">
                  <c:v>8.5903124999999969E-2</c:v>
                </c:pt>
                <c:pt idx="24">
                  <c:v>8.6195012604552479E-2</c:v>
                </c:pt>
                <c:pt idx="25">
                  <c:v>8.6488206108552096E-2</c:v>
                </c:pt>
                <c:pt idx="26">
                  <c:v>8.678271205223137E-2</c:v>
                </c:pt>
                <c:pt idx="27">
                  <c:v>8.7078537010674764E-2</c:v>
                </c:pt>
                <c:pt idx="28">
                  <c:v>8.7375687594011778E-2</c:v>
                </c:pt>
                <c:pt idx="29">
                  <c:v>8.7674170447611124E-2</c:v>
                </c:pt>
                <c:pt idx="30">
                  <c:v>8.7973992252276326E-2</c:v>
                </c:pt>
                <c:pt idx="31">
                  <c:v>8.8275159724442276E-2</c:v>
                </c:pt>
                <c:pt idx="32">
                  <c:v>8.8577679616372543E-2</c:v>
                </c:pt>
                <c:pt idx="33">
                  <c:v>8.8881558716358319E-2</c:v>
                </c:pt>
                <c:pt idx="34">
                  <c:v>8.9186803848918431E-2</c:v>
                </c:pt>
                <c:pt idx="35">
                  <c:v>8.949342187500002E-2</c:v>
                </c:pt>
                <c:pt idx="36">
                  <c:v>8.9801419692181125E-2</c:v>
                </c:pt>
                <c:pt idx="37">
                  <c:v>9.0110804234873637E-2</c:v>
                </c:pt>
                <c:pt idx="38">
                  <c:v>9.0421582474528042E-2</c:v>
                </c:pt>
                <c:pt idx="39">
                  <c:v>9.0733761419838868E-2</c:v>
                </c:pt>
                <c:pt idx="40">
                  <c:v>9.104734811695156E-2</c:v>
                </c:pt>
                <c:pt idx="41">
                  <c:v>9.1362349649670715E-2</c:v>
                </c:pt>
                <c:pt idx="42">
                  <c:v>9.1678773139668948E-2</c:v>
                </c:pt>
                <c:pt idx="43">
                  <c:v>9.1996625746697341E-2</c:v>
                </c:pt>
                <c:pt idx="44">
                  <c:v>9.2315914668797086E-2</c:v>
                </c:pt>
                <c:pt idx="45">
                  <c:v>9.2636647142512379E-2</c:v>
                </c:pt>
                <c:pt idx="46">
                  <c:v>9.2958830443104198E-2</c:v>
                </c:pt>
                <c:pt idx="47">
                  <c:v>9.3282471884765572E-2</c:v>
                </c:pt>
                <c:pt idx="48">
                  <c:v>9.3607578820838477E-2</c:v>
                </c:pt>
                <c:pt idx="49">
                  <c:v>9.3934158644030583E-2</c:v>
                </c:pt>
                <c:pt idx="50">
                  <c:v>9.4262218786635071E-2</c:v>
                </c:pt>
                <c:pt idx="51">
                  <c:v>9.4591766720750439E-2</c:v>
                </c:pt>
                <c:pt idx="52">
                  <c:v>9.4922809958501955E-2</c:v>
                </c:pt>
                <c:pt idx="53">
                  <c:v>9.5255356052264428E-2</c:v>
                </c:pt>
                <c:pt idx="54">
                  <c:v>9.5589412594886167E-2</c:v>
                </c:pt>
                <c:pt idx="55">
                  <c:v>9.5924987219914173E-2</c:v>
                </c:pt>
                <c:pt idx="56">
                  <c:v>9.6262087601820687E-2</c:v>
                </c:pt>
                <c:pt idx="57">
                  <c:v>9.6600721456231109E-2</c:v>
                </c:pt>
                <c:pt idx="58">
                  <c:v>9.6940896540153088E-2</c:v>
                </c:pt>
                <c:pt idx="59">
                  <c:v>9.7282620652207011E-2</c:v>
                </c:pt>
                <c:pt idx="60">
                  <c:v>9.7625901632857781E-2</c:v>
                </c:pt>
                <c:pt idx="61">
                  <c:v>9.7970747364647642E-2</c:v>
                </c:pt>
                <c:pt idx="62">
                  <c:v>9.831716577243102E-2</c:v>
                </c:pt>
                <c:pt idx="63">
                  <c:v>9.8665164823610027E-2</c:v>
                </c:pt>
                <c:pt idx="64">
                  <c:v>9.9014752528371608E-2</c:v>
                </c:pt>
                <c:pt idx="65">
                  <c:v>9.9365936939926028E-2</c:v>
                </c:pt>
                <c:pt idx="66">
                  <c:v>9.9718726154746806E-2</c:v>
                </c:pt>
                <c:pt idx="67">
                  <c:v>0.10007312831281172</c:v>
                </c:pt>
                <c:pt idx="68">
                  <c:v>0.10042915159784549</c:v>
                </c:pt>
                <c:pt idx="69">
                  <c:v>0.10078680423756387</c:v>
                </c:pt>
                <c:pt idx="70">
                  <c:v>0.1011460945039187</c:v>
                </c:pt>
                <c:pt idx="71">
                  <c:v>0.10150703071334503</c:v>
                </c:pt>
                <c:pt idx="72">
                  <c:v>0.10186962122700934</c:v>
                </c:pt>
                <c:pt idx="73">
                  <c:v>0.1022338744510585</c:v>
                </c:pt>
                <c:pt idx="74">
                  <c:v>0.10259979883687155</c:v>
                </c:pt>
                <c:pt idx="75">
                  <c:v>0.10296740288131186</c:v>
                </c:pt>
                <c:pt idx="76">
                  <c:v>0.10333669512698114</c:v>
                </c:pt>
                <c:pt idx="77">
                  <c:v>0.10370768416247457</c:v>
                </c:pt>
                <c:pt idx="78">
                  <c:v>0.10408037862263798</c:v>
                </c:pt>
                <c:pt idx="79">
                  <c:v>0.10445478718882589</c:v>
                </c:pt>
                <c:pt idx="80">
                  <c:v>0.10483091858916144</c:v>
                </c:pt>
                <c:pt idx="81">
                  <c:v>0.10520878159879758</c:v>
                </c:pt>
                <c:pt idx="82">
                  <c:v>0.10558838504017992</c:v>
                </c:pt>
                <c:pt idx="83">
                  <c:v>0.10596973778331087</c:v>
                </c:pt>
                <c:pt idx="84">
                  <c:v>0.10635284874601585</c:v>
                </c:pt>
                <c:pt idx="85">
                  <c:v>0.10673772689420978</c:v>
                </c:pt>
                <c:pt idx="86">
                  <c:v>0.10712438124216678</c:v>
                </c:pt>
                <c:pt idx="87">
                  <c:v>0.10751282085279013</c:v>
                </c:pt>
                <c:pt idx="88">
                  <c:v>0.10790305483788422</c:v>
                </c:pt>
                <c:pt idx="89">
                  <c:v>0.10829509235842823</c:v>
                </c:pt>
                <c:pt idx="90">
                  <c:v>0.10868894262485103</c:v>
                </c:pt>
                <c:pt idx="91">
                  <c:v>0.10908461489730785</c:v>
                </c:pt>
                <c:pt idx="92">
                  <c:v>0.10948211848595857</c:v>
                </c:pt>
                <c:pt idx="93">
                  <c:v>0.10988146275124754</c:v>
                </c:pt>
                <c:pt idx="94">
                  <c:v>0.11028265710418492</c:v>
                </c:pt>
                <c:pt idx="95">
                  <c:v>0.11068571100662974</c:v>
                </c:pt>
                <c:pt idx="96">
                  <c:v>0.11109063397157509</c:v>
                </c:pt>
                <c:pt idx="97">
                  <c:v>0.11149743556343326</c:v>
                </c:pt>
                <c:pt idx="98">
                  <c:v>0.11190612539832487</c:v>
                </c:pt>
                <c:pt idx="99">
                  <c:v>0.11231671314436786</c:v>
                </c:pt>
                <c:pt idx="100">
                  <c:v>0.11272920852196891</c:v>
                </c:pt>
                <c:pt idx="101">
                  <c:v>0.11314362130411641</c:v>
                </c:pt>
                <c:pt idx="102">
                  <c:v>0.11355996131667487</c:v>
                </c:pt>
                <c:pt idx="103">
                  <c:v>0.11397823843868163</c:v>
                </c:pt>
                <c:pt idx="104">
                  <c:v>0.11439846260264441</c:v>
                </c:pt>
                <c:pt idx="105">
                  <c:v>0.11482064379484143</c:v>
                </c:pt>
                <c:pt idx="106">
                  <c:v>0.11524479205562257</c:v>
                </c:pt>
                <c:pt idx="107">
                  <c:v>0.11567091747971261</c:v>
                </c:pt>
                <c:pt idx="108">
                  <c:v>0.11609903021651666</c:v>
                </c:pt>
                <c:pt idx="109">
                  <c:v>0.11652914047042558</c:v>
                </c:pt>
                <c:pt idx="110">
                  <c:v>0.11696125850112596</c:v>
                </c:pt>
                <c:pt idx="111">
                  <c:v>0.11739539462390915</c:v>
                </c:pt>
                <c:pt idx="112">
                  <c:v>0.1178315592099838</c:v>
                </c:pt>
                <c:pt idx="113">
                  <c:v>0.11826976268678957</c:v>
                </c:pt>
                <c:pt idx="114">
                  <c:v>0.11871001553831269</c:v>
                </c:pt>
                <c:pt idx="115">
                  <c:v>0.11915232830540325</c:v>
                </c:pt>
                <c:pt idx="116">
                  <c:v>0.11959671158609467</c:v>
                </c:pt>
                <c:pt idx="117">
                  <c:v>0.12004317603592443</c:v>
                </c:pt>
                <c:pt idx="118">
                  <c:v>0.12049173236825733</c:v>
                </c:pt>
                <c:pt idx="119">
                  <c:v>0.12094239135461002</c:v>
                </c:pt>
              </c:numCache>
            </c:numRef>
          </c:yVal>
          <c:smooth val="0"/>
        </c:ser>
        <c:ser>
          <c:idx val="0"/>
          <c:order val="1"/>
          <c:tx>
            <c:v>Rate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'Cal FD yield from FD interest'!$D$4:$D$123</c:f>
              <c:numCache>
                <c:formatCode>0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xVal>
          <c:yVal>
            <c:numRef>
              <c:f>'Cal FD yield from FD interest'!$F$4:$F$123</c:f>
              <c:numCache>
                <c:formatCode>0.000%</c:formatCode>
                <c:ptCount val="120"/>
                <c:pt idx="0">
                  <c:v>8.2500000000000004E-2</c:v>
                </c:pt>
                <c:pt idx="1">
                  <c:v>8.2500000000000004E-2</c:v>
                </c:pt>
                <c:pt idx="2">
                  <c:v>8.2500000000000004E-2</c:v>
                </c:pt>
                <c:pt idx="3">
                  <c:v>8.2500000000000004E-2</c:v>
                </c:pt>
                <c:pt idx="4">
                  <c:v>8.2500000000000004E-2</c:v>
                </c:pt>
                <c:pt idx="5">
                  <c:v>8.2500000000000004E-2</c:v>
                </c:pt>
                <c:pt idx="6">
                  <c:v>8.2500000000000004E-2</c:v>
                </c:pt>
                <c:pt idx="7">
                  <c:v>8.2500000000000004E-2</c:v>
                </c:pt>
                <c:pt idx="8">
                  <c:v>8.2500000000000004E-2</c:v>
                </c:pt>
                <c:pt idx="9">
                  <c:v>8.2500000000000004E-2</c:v>
                </c:pt>
                <c:pt idx="10">
                  <c:v>8.2500000000000004E-2</c:v>
                </c:pt>
                <c:pt idx="11">
                  <c:v>8.2500000000000004E-2</c:v>
                </c:pt>
                <c:pt idx="12">
                  <c:v>8.2500000000000004E-2</c:v>
                </c:pt>
                <c:pt idx="13">
                  <c:v>8.2500000000000004E-2</c:v>
                </c:pt>
                <c:pt idx="14">
                  <c:v>8.2500000000000004E-2</c:v>
                </c:pt>
                <c:pt idx="15">
                  <c:v>8.2500000000000004E-2</c:v>
                </c:pt>
                <c:pt idx="16">
                  <c:v>8.2500000000000004E-2</c:v>
                </c:pt>
                <c:pt idx="17">
                  <c:v>8.2500000000000004E-2</c:v>
                </c:pt>
                <c:pt idx="18">
                  <c:v>8.2500000000000004E-2</c:v>
                </c:pt>
                <c:pt idx="19">
                  <c:v>8.2500000000000004E-2</c:v>
                </c:pt>
                <c:pt idx="20">
                  <c:v>8.2500000000000004E-2</c:v>
                </c:pt>
                <c:pt idx="21">
                  <c:v>8.2500000000000004E-2</c:v>
                </c:pt>
                <c:pt idx="22">
                  <c:v>8.2500000000000004E-2</c:v>
                </c:pt>
                <c:pt idx="23">
                  <c:v>8.2500000000000004E-2</c:v>
                </c:pt>
                <c:pt idx="24">
                  <c:v>8.2500000000000004E-2</c:v>
                </c:pt>
                <c:pt idx="25">
                  <c:v>8.2500000000000004E-2</c:v>
                </c:pt>
                <c:pt idx="26">
                  <c:v>8.2500000000000004E-2</c:v>
                </c:pt>
                <c:pt idx="27">
                  <c:v>8.2500000000000004E-2</c:v>
                </c:pt>
                <c:pt idx="28">
                  <c:v>8.2500000000000004E-2</c:v>
                </c:pt>
                <c:pt idx="29">
                  <c:v>8.2500000000000004E-2</c:v>
                </c:pt>
                <c:pt idx="30">
                  <c:v>8.2500000000000004E-2</c:v>
                </c:pt>
                <c:pt idx="31">
                  <c:v>8.2500000000000004E-2</c:v>
                </c:pt>
                <c:pt idx="32">
                  <c:v>8.2500000000000004E-2</c:v>
                </c:pt>
                <c:pt idx="33">
                  <c:v>8.2500000000000004E-2</c:v>
                </c:pt>
                <c:pt idx="34">
                  <c:v>8.2500000000000004E-2</c:v>
                </c:pt>
                <c:pt idx="35">
                  <c:v>8.2500000000000004E-2</c:v>
                </c:pt>
                <c:pt idx="36">
                  <c:v>8.2500000000000004E-2</c:v>
                </c:pt>
                <c:pt idx="37">
                  <c:v>8.2500000000000004E-2</c:v>
                </c:pt>
                <c:pt idx="38">
                  <c:v>8.2500000000000004E-2</c:v>
                </c:pt>
                <c:pt idx="39">
                  <c:v>8.2500000000000004E-2</c:v>
                </c:pt>
                <c:pt idx="40">
                  <c:v>8.2500000000000004E-2</c:v>
                </c:pt>
                <c:pt idx="41">
                  <c:v>8.2500000000000004E-2</c:v>
                </c:pt>
                <c:pt idx="42">
                  <c:v>8.2500000000000004E-2</c:v>
                </c:pt>
                <c:pt idx="43">
                  <c:v>8.2500000000000004E-2</c:v>
                </c:pt>
                <c:pt idx="44">
                  <c:v>8.2500000000000004E-2</c:v>
                </c:pt>
                <c:pt idx="45">
                  <c:v>8.2500000000000004E-2</c:v>
                </c:pt>
                <c:pt idx="46">
                  <c:v>8.2500000000000004E-2</c:v>
                </c:pt>
                <c:pt idx="47">
                  <c:v>8.2500000000000004E-2</c:v>
                </c:pt>
                <c:pt idx="48">
                  <c:v>8.2500000000000004E-2</c:v>
                </c:pt>
                <c:pt idx="49">
                  <c:v>8.2500000000000004E-2</c:v>
                </c:pt>
                <c:pt idx="50">
                  <c:v>8.2500000000000004E-2</c:v>
                </c:pt>
                <c:pt idx="51">
                  <c:v>8.2500000000000004E-2</c:v>
                </c:pt>
                <c:pt idx="52">
                  <c:v>8.2500000000000004E-2</c:v>
                </c:pt>
                <c:pt idx="53">
                  <c:v>8.2500000000000004E-2</c:v>
                </c:pt>
                <c:pt idx="54">
                  <c:v>8.2500000000000004E-2</c:v>
                </c:pt>
                <c:pt idx="55">
                  <c:v>8.2500000000000004E-2</c:v>
                </c:pt>
                <c:pt idx="56">
                  <c:v>8.2500000000000004E-2</c:v>
                </c:pt>
                <c:pt idx="57">
                  <c:v>8.2500000000000004E-2</c:v>
                </c:pt>
                <c:pt idx="58">
                  <c:v>8.2500000000000004E-2</c:v>
                </c:pt>
                <c:pt idx="59">
                  <c:v>8.2500000000000004E-2</c:v>
                </c:pt>
                <c:pt idx="60">
                  <c:v>8.2500000000000004E-2</c:v>
                </c:pt>
                <c:pt idx="61">
                  <c:v>8.2500000000000004E-2</c:v>
                </c:pt>
                <c:pt idx="62">
                  <c:v>8.2500000000000004E-2</c:v>
                </c:pt>
                <c:pt idx="63">
                  <c:v>8.2500000000000004E-2</c:v>
                </c:pt>
                <c:pt idx="64">
                  <c:v>8.2500000000000004E-2</c:v>
                </c:pt>
                <c:pt idx="65">
                  <c:v>8.2500000000000004E-2</c:v>
                </c:pt>
                <c:pt idx="66">
                  <c:v>8.2500000000000004E-2</c:v>
                </c:pt>
                <c:pt idx="67">
                  <c:v>8.2500000000000004E-2</c:v>
                </c:pt>
                <c:pt idx="68">
                  <c:v>8.2500000000000004E-2</c:v>
                </c:pt>
                <c:pt idx="69">
                  <c:v>8.2500000000000004E-2</c:v>
                </c:pt>
                <c:pt idx="70">
                  <c:v>8.2500000000000004E-2</c:v>
                </c:pt>
                <c:pt idx="71">
                  <c:v>8.2500000000000004E-2</c:v>
                </c:pt>
                <c:pt idx="72">
                  <c:v>8.2500000000000004E-2</c:v>
                </c:pt>
                <c:pt idx="73">
                  <c:v>8.2500000000000004E-2</c:v>
                </c:pt>
                <c:pt idx="74">
                  <c:v>8.2500000000000004E-2</c:v>
                </c:pt>
                <c:pt idx="75">
                  <c:v>8.2500000000000004E-2</c:v>
                </c:pt>
                <c:pt idx="76">
                  <c:v>8.2500000000000004E-2</c:v>
                </c:pt>
                <c:pt idx="77">
                  <c:v>8.2500000000000004E-2</c:v>
                </c:pt>
                <c:pt idx="78">
                  <c:v>8.2500000000000004E-2</c:v>
                </c:pt>
                <c:pt idx="79">
                  <c:v>8.2500000000000004E-2</c:v>
                </c:pt>
                <c:pt idx="80">
                  <c:v>8.2500000000000004E-2</c:v>
                </c:pt>
                <c:pt idx="81">
                  <c:v>8.2500000000000004E-2</c:v>
                </c:pt>
                <c:pt idx="82">
                  <c:v>8.2500000000000004E-2</c:v>
                </c:pt>
                <c:pt idx="83">
                  <c:v>8.2500000000000004E-2</c:v>
                </c:pt>
                <c:pt idx="84">
                  <c:v>8.2500000000000004E-2</c:v>
                </c:pt>
                <c:pt idx="85">
                  <c:v>8.2500000000000004E-2</c:v>
                </c:pt>
                <c:pt idx="86">
                  <c:v>8.2500000000000004E-2</c:v>
                </c:pt>
                <c:pt idx="87">
                  <c:v>8.2500000000000004E-2</c:v>
                </c:pt>
                <c:pt idx="88">
                  <c:v>8.2500000000000004E-2</c:v>
                </c:pt>
                <c:pt idx="89">
                  <c:v>8.2500000000000004E-2</c:v>
                </c:pt>
                <c:pt idx="90">
                  <c:v>8.2500000000000004E-2</c:v>
                </c:pt>
                <c:pt idx="91">
                  <c:v>8.2500000000000004E-2</c:v>
                </c:pt>
                <c:pt idx="92">
                  <c:v>8.2500000000000004E-2</c:v>
                </c:pt>
                <c:pt idx="93">
                  <c:v>8.2500000000000004E-2</c:v>
                </c:pt>
                <c:pt idx="94">
                  <c:v>8.2500000000000004E-2</c:v>
                </c:pt>
                <c:pt idx="95">
                  <c:v>8.2500000000000004E-2</c:v>
                </c:pt>
                <c:pt idx="96">
                  <c:v>8.2500000000000004E-2</c:v>
                </c:pt>
                <c:pt idx="97">
                  <c:v>8.2500000000000004E-2</c:v>
                </c:pt>
                <c:pt idx="98">
                  <c:v>8.2500000000000004E-2</c:v>
                </c:pt>
                <c:pt idx="99">
                  <c:v>8.2500000000000004E-2</c:v>
                </c:pt>
                <c:pt idx="100">
                  <c:v>8.2500000000000004E-2</c:v>
                </c:pt>
                <c:pt idx="101">
                  <c:v>8.2500000000000004E-2</c:v>
                </c:pt>
                <c:pt idx="102">
                  <c:v>8.2500000000000004E-2</c:v>
                </c:pt>
                <c:pt idx="103">
                  <c:v>8.2500000000000004E-2</c:v>
                </c:pt>
                <c:pt idx="104">
                  <c:v>8.2500000000000004E-2</c:v>
                </c:pt>
                <c:pt idx="105">
                  <c:v>8.2500000000000004E-2</c:v>
                </c:pt>
                <c:pt idx="106">
                  <c:v>8.2500000000000004E-2</c:v>
                </c:pt>
                <c:pt idx="107">
                  <c:v>8.2500000000000004E-2</c:v>
                </c:pt>
                <c:pt idx="108">
                  <c:v>8.2500000000000004E-2</c:v>
                </c:pt>
                <c:pt idx="109">
                  <c:v>8.2500000000000004E-2</c:v>
                </c:pt>
                <c:pt idx="110">
                  <c:v>8.2500000000000004E-2</c:v>
                </c:pt>
                <c:pt idx="111">
                  <c:v>8.2500000000000004E-2</c:v>
                </c:pt>
                <c:pt idx="112">
                  <c:v>8.2500000000000004E-2</c:v>
                </c:pt>
                <c:pt idx="113">
                  <c:v>8.2500000000000004E-2</c:v>
                </c:pt>
                <c:pt idx="114">
                  <c:v>8.2500000000000004E-2</c:v>
                </c:pt>
                <c:pt idx="115">
                  <c:v>8.2500000000000004E-2</c:v>
                </c:pt>
                <c:pt idx="116">
                  <c:v>8.2500000000000004E-2</c:v>
                </c:pt>
                <c:pt idx="117">
                  <c:v>8.2500000000000004E-2</c:v>
                </c:pt>
                <c:pt idx="118">
                  <c:v>8.2500000000000004E-2</c:v>
                </c:pt>
                <c:pt idx="119">
                  <c:v>8.2500000000000004E-2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970656"/>
        <c:axId val="439971832"/>
      </c:scatterChart>
      <c:valAx>
        <c:axId val="439970656"/>
        <c:scaling>
          <c:orientation val="minMax"/>
          <c:max val="120"/>
          <c:min val="1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9971832"/>
        <c:crosses val="autoZero"/>
        <c:crossBetween val="midCat"/>
        <c:majorUnit val="2"/>
      </c:valAx>
      <c:valAx>
        <c:axId val="439971832"/>
        <c:scaling>
          <c:orientation val="minMax"/>
          <c:max val="0.12659834419174332"/>
          <c:min val="8.1357920391547267E-2"/>
        </c:scaling>
        <c:delete val="0"/>
        <c:axPos val="l"/>
        <c:majorGridlines/>
        <c:numFmt formatCode="0.000%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39970656"/>
        <c:crosses val="autoZero"/>
        <c:crossBetween val="midCat"/>
      </c:valAx>
      <c:spPr>
        <a:ln w="25400">
          <a:solidFill>
            <a:sysClr val="windowText" lastClr="000000"/>
          </a:solidFill>
        </a:ln>
        <a:scene3d>
          <a:camera prst="orthographicFront"/>
          <a:lightRig rig="threePt" dir="t"/>
        </a:scene3d>
        <a:sp3d prstMaterial="matte">
          <a:bevelB/>
        </a:sp3d>
      </c:spPr>
    </c:plotArea>
    <c:plotVisOnly val="0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106680</xdr:colOff>
      <xdr:row>0</xdr:row>
      <xdr:rowOff>76200</xdr:rowOff>
    </xdr:from>
    <xdr:to>
      <xdr:col>17</xdr:col>
      <xdr:colOff>381000</xdr:colOff>
      <xdr:row>16</xdr:row>
      <xdr:rowOff>175260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38"/>
  <sheetViews>
    <sheetView tabSelected="1" workbookViewId="0">
      <selection activeCell="V15" sqref="V15"/>
    </sheetView>
  </sheetViews>
  <sheetFormatPr defaultRowHeight="15" x14ac:dyDescent="0.25"/>
  <cols>
    <col min="1" max="1" width="26.28515625" customWidth="1"/>
    <col min="2" max="2" width="10.140625" bestFit="1" customWidth="1"/>
    <col min="3" max="3" width="0.7109375" customWidth="1"/>
    <col min="4" max="4" width="6.7109375" bestFit="1" customWidth="1"/>
    <col min="5" max="5" width="10.28515625" bestFit="1" customWidth="1"/>
    <col min="6" max="6" width="10.28515625" style="48" hidden="1" customWidth="1"/>
    <col min="7" max="7" width="10.5703125" customWidth="1"/>
    <col min="8" max="8" width="8.7109375" customWidth="1"/>
    <col min="9" max="9" width="16.28515625" customWidth="1"/>
    <col min="10" max="10" width="0.140625" customWidth="1"/>
    <col min="11" max="11" width="8.85546875" style="3" hidden="1" customWidth="1"/>
    <col min="12" max="12" width="8.85546875" hidden="1" customWidth="1"/>
    <col min="13" max="13" width="0.140625" hidden="1" customWidth="1"/>
    <col min="14" max="14" width="8.85546875" hidden="1" customWidth="1"/>
    <col min="15" max="18" width="8.85546875" customWidth="1"/>
    <col min="19" max="19" width="5" customWidth="1"/>
    <col min="20" max="20" width="6.28515625" customWidth="1"/>
    <col min="21" max="21" width="5" customWidth="1"/>
    <col min="22" max="22" width="9.7109375" customWidth="1"/>
    <col min="23" max="24" width="5" customWidth="1"/>
    <col min="25" max="30" width="8.85546875" customWidth="1"/>
  </cols>
  <sheetData>
    <row r="1" spans="1:32" x14ac:dyDescent="0.25">
      <c r="A1" s="79" t="s">
        <v>21</v>
      </c>
      <c r="B1" s="80"/>
      <c r="C1" s="15"/>
      <c r="D1" s="51" t="s">
        <v>0</v>
      </c>
      <c r="E1" s="55" t="s">
        <v>18</v>
      </c>
      <c r="F1" s="61"/>
      <c r="G1" s="30"/>
      <c r="H1" s="30"/>
      <c r="I1" s="30"/>
      <c r="J1" s="4"/>
      <c r="K1" s="31">
        <f>IF(term="Quarterly",4,IF(term="Half-yearly",2,IF(term="Yearly",1,IF(term="Monthly",12))))</f>
        <v>1</v>
      </c>
      <c r="L1" s="8">
        <v>1</v>
      </c>
      <c r="M1" s="8"/>
      <c r="N1" s="3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2" x14ac:dyDescent="0.25">
      <c r="A2" s="81" t="s">
        <v>1</v>
      </c>
      <c r="B2" s="82"/>
      <c r="C2" s="16"/>
      <c r="D2" s="51"/>
      <c r="E2" s="55" t="s">
        <v>19</v>
      </c>
      <c r="F2" s="61"/>
      <c r="G2" s="33"/>
      <c r="H2" s="33"/>
      <c r="I2" s="33"/>
      <c r="J2" s="4"/>
      <c r="K2" s="31">
        <f>IF(term="Quarterly",3,IF(term="Half-yearly",6,IF(term="Yearly",12,IF(term="Monthly",1))))</f>
        <v>12</v>
      </c>
      <c r="L2" s="8">
        <v>2</v>
      </c>
      <c r="M2" s="8"/>
      <c r="N2" s="32"/>
      <c r="O2" s="8"/>
      <c r="P2" s="8"/>
      <c r="Q2" s="8"/>
      <c r="R2" s="8"/>
      <c r="S2" s="8"/>
      <c r="T2" s="8"/>
      <c r="U2" s="8"/>
      <c r="V2" s="8">
        <f>100*(1+8.5%)^10</f>
        <v>226.09834419174334</v>
      </c>
      <c r="W2" s="8"/>
      <c r="X2" s="8"/>
      <c r="Y2" s="8"/>
      <c r="Z2" s="8"/>
      <c r="AA2" s="8"/>
      <c r="AB2" s="8"/>
      <c r="AC2" s="8"/>
      <c r="AD2" s="8"/>
      <c r="AE2" s="8"/>
      <c r="AF2" s="3"/>
    </row>
    <row r="3" spans="1:32" ht="15" hidden="1" customHeight="1" x14ac:dyDescent="0.25">
      <c r="A3" s="12"/>
      <c r="B3" s="13"/>
      <c r="C3" s="17"/>
      <c r="D3" s="2"/>
      <c r="E3" s="56"/>
      <c r="F3" s="56"/>
      <c r="G3" s="2"/>
      <c r="H3" s="2"/>
      <c r="I3" s="2"/>
      <c r="J3" s="4"/>
      <c r="K3" s="34"/>
      <c r="L3" s="8">
        <f>L2+1</f>
        <v>3</v>
      </c>
      <c r="M3" s="8"/>
      <c r="N3" s="3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2" x14ac:dyDescent="0.25">
      <c r="A4" s="83" t="s">
        <v>2</v>
      </c>
      <c r="B4" s="84"/>
      <c r="C4" s="16"/>
      <c r="D4" s="52">
        <f t="shared" ref="D4:D35" si="0">IF(D3&lt;rdura,D3+1,"")</f>
        <v>1</v>
      </c>
      <c r="E4" s="57">
        <f t="shared" ref="E4:E35" si="1">IF(D4="","", ((1+raterd/factor1)^(factor1*D4/12)-1)/(D4/12))</f>
        <v>7.9535601652416688E-2</v>
      </c>
      <c r="F4" s="62">
        <f t="shared" ref="F4:F35" si="2">IF(D4="","",  raterd)</f>
        <v>8.2500000000000004E-2</v>
      </c>
      <c r="G4" s="33"/>
      <c r="H4" s="33"/>
      <c r="I4" s="33"/>
      <c r="J4" s="4"/>
      <c r="K4" s="34"/>
      <c r="L4" s="8">
        <f t="shared" ref="L4:L67" si="3">L3+1</f>
        <v>4</v>
      </c>
      <c r="M4" s="8"/>
      <c r="N4" s="32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2" x14ac:dyDescent="0.25">
      <c r="A5" s="11" t="s">
        <v>22</v>
      </c>
      <c r="B5" s="25">
        <v>8.2500000000000004E-2</v>
      </c>
      <c r="C5" s="18"/>
      <c r="D5" s="52">
        <f t="shared" si="0"/>
        <v>2</v>
      </c>
      <c r="E5" s="57">
        <f t="shared" si="1"/>
        <v>7.9799181316174472E-2</v>
      </c>
      <c r="F5" s="62">
        <f t="shared" si="2"/>
        <v>8.2500000000000004E-2</v>
      </c>
      <c r="G5" s="8"/>
      <c r="H5" s="8"/>
      <c r="I5" s="4"/>
      <c r="J5" s="4"/>
      <c r="K5" s="2"/>
      <c r="L5" s="8">
        <f t="shared" si="3"/>
        <v>5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2" x14ac:dyDescent="0.25">
      <c r="A6" s="10" t="s">
        <v>3</v>
      </c>
      <c r="B6" s="26">
        <v>1212</v>
      </c>
      <c r="C6" s="19"/>
      <c r="D6" s="52">
        <f t="shared" si="0"/>
        <v>3</v>
      </c>
      <c r="E6" s="57">
        <f t="shared" si="1"/>
        <v>8.0063925644775047E-2</v>
      </c>
      <c r="F6" s="62">
        <f t="shared" si="2"/>
        <v>8.2500000000000004E-2</v>
      </c>
      <c r="G6" s="8"/>
      <c r="H6" s="8"/>
      <c r="I6" s="5"/>
      <c r="J6" s="35"/>
      <c r="K6" s="2"/>
      <c r="L6" s="8">
        <f t="shared" si="3"/>
        <v>6</v>
      </c>
      <c r="M6" s="8" t="s">
        <v>4</v>
      </c>
      <c r="N6" s="8"/>
      <c r="O6" s="8"/>
      <c r="P6" s="8"/>
      <c r="Q6" s="8"/>
      <c r="R6" s="8"/>
      <c r="S6" s="8"/>
      <c r="T6" s="8"/>
      <c r="U6" s="8"/>
      <c r="V6" s="85">
        <f>(V2-100)/100</f>
        <v>1.2609834419174333</v>
      </c>
      <c r="W6" s="8"/>
      <c r="X6" s="8"/>
      <c r="Y6" s="8"/>
      <c r="Z6" s="8"/>
      <c r="AA6" s="8"/>
      <c r="AB6" s="8"/>
      <c r="AC6" s="8"/>
      <c r="AD6" s="8"/>
      <c r="AE6" s="8"/>
    </row>
    <row r="7" spans="1:32" x14ac:dyDescent="0.25">
      <c r="A7" s="11" t="s">
        <v>5</v>
      </c>
      <c r="B7" s="26">
        <v>120</v>
      </c>
      <c r="C7" s="20"/>
      <c r="D7" s="52">
        <f t="shared" si="0"/>
        <v>4</v>
      </c>
      <c r="E7" s="57">
        <f t="shared" si="1"/>
        <v>8.0329840427735943E-2</v>
      </c>
      <c r="F7" s="62">
        <f t="shared" si="2"/>
        <v>8.2500000000000004E-2</v>
      </c>
      <c r="G7" s="8"/>
      <c r="H7" s="8"/>
      <c r="I7" s="5"/>
      <c r="J7" s="35"/>
      <c r="K7" s="2"/>
      <c r="L7" s="8">
        <f t="shared" si="3"/>
        <v>7</v>
      </c>
      <c r="M7" s="8" t="s">
        <v>7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2" x14ac:dyDescent="0.25">
      <c r="A8" s="11" t="s">
        <v>8</v>
      </c>
      <c r="B8" s="27"/>
      <c r="C8" s="21"/>
      <c r="D8" s="52">
        <f t="shared" si="0"/>
        <v>5</v>
      </c>
      <c r="E8" s="57">
        <f t="shared" si="1"/>
        <v>8.0596931485275997E-2</v>
      </c>
      <c r="F8" s="62">
        <f t="shared" si="2"/>
        <v>8.2500000000000004E-2</v>
      </c>
      <c r="G8" s="8"/>
      <c r="H8" s="8"/>
      <c r="I8" s="7"/>
      <c r="J8" s="35"/>
      <c r="K8" s="2"/>
      <c r="L8" s="8">
        <f t="shared" si="3"/>
        <v>8</v>
      </c>
      <c r="M8" s="8" t="s">
        <v>10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2" x14ac:dyDescent="0.25">
      <c r="A9" s="10" t="s">
        <v>11</v>
      </c>
      <c r="B9" s="26" t="s">
        <v>10</v>
      </c>
      <c r="C9" s="22"/>
      <c r="D9" s="52">
        <f t="shared" si="0"/>
        <v>6</v>
      </c>
      <c r="E9" s="57">
        <f t="shared" si="1"/>
        <v>8.0865204668481017E-2</v>
      </c>
      <c r="F9" s="62">
        <f t="shared" si="2"/>
        <v>8.2500000000000004E-2</v>
      </c>
      <c r="G9" s="36"/>
      <c r="H9" s="36"/>
      <c r="I9" s="36"/>
      <c r="J9" s="35"/>
      <c r="K9" s="2"/>
      <c r="L9" s="8">
        <f t="shared" si="3"/>
        <v>9</v>
      </c>
      <c r="M9" s="8" t="s">
        <v>12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2" x14ac:dyDescent="0.25">
      <c r="A10" s="10" t="s">
        <v>13</v>
      </c>
      <c r="B10" s="28">
        <f>fdamt*(1+raterd/factor1)^(factor1*rdura/12)</f>
        <v>2677.8217832178734</v>
      </c>
      <c r="C10" s="20"/>
      <c r="D10" s="52">
        <f t="shared" si="0"/>
        <v>7</v>
      </c>
      <c r="E10" s="57">
        <f t="shared" si="1"/>
        <v>8.1134665859475846E-2</v>
      </c>
      <c r="F10" s="62">
        <f t="shared" si="2"/>
        <v>8.2500000000000004E-2</v>
      </c>
      <c r="G10" s="2"/>
      <c r="H10" s="2"/>
      <c r="I10" s="2"/>
      <c r="J10" s="5"/>
      <c r="K10" s="2"/>
      <c r="L10" s="8">
        <f t="shared" si="3"/>
        <v>10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2" x14ac:dyDescent="0.25">
      <c r="A11" s="76"/>
      <c r="B11" s="77"/>
      <c r="C11" s="23"/>
      <c r="D11" s="52">
        <f t="shared" si="0"/>
        <v>8</v>
      </c>
      <c r="E11" s="57">
        <f t="shared" si="1"/>
        <v>8.1405320971593365E-2</v>
      </c>
      <c r="F11" s="62">
        <f t="shared" si="2"/>
        <v>8.2500000000000004E-2</v>
      </c>
      <c r="G11" s="37"/>
      <c r="H11" s="37"/>
      <c r="I11" s="37"/>
      <c r="J11" s="5"/>
      <c r="K11" s="2"/>
      <c r="L11" s="8">
        <f t="shared" si="3"/>
        <v>11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2" ht="15.75" thickBot="1" x14ac:dyDescent="0.3">
      <c r="A12" s="14" t="s">
        <v>15</v>
      </c>
      <c r="B12" s="29">
        <f>((1+raterd/factor1)^(factor1*rdura/12)-1)/(rdura/12)</f>
        <v>0.12094239135461002</v>
      </c>
      <c r="C12" s="24"/>
      <c r="D12" s="52">
        <f t="shared" si="0"/>
        <v>9</v>
      </c>
      <c r="E12" s="57">
        <f t="shared" si="1"/>
        <v>8.167717594955004E-2</v>
      </c>
      <c r="F12" s="62">
        <f t="shared" si="2"/>
        <v>8.2500000000000004E-2</v>
      </c>
      <c r="G12" s="38"/>
      <c r="H12" s="38"/>
      <c r="I12" s="38"/>
      <c r="J12" s="4"/>
      <c r="K12" s="2"/>
      <c r="L12" s="8">
        <f t="shared" si="3"/>
        <v>12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2" ht="15.75" thickBot="1" x14ac:dyDescent="0.3">
      <c r="A13" s="4"/>
      <c r="B13" s="43"/>
      <c r="C13" s="44"/>
      <c r="D13" s="52">
        <f t="shared" si="0"/>
        <v>10</v>
      </c>
      <c r="E13" s="57">
        <f t="shared" si="1"/>
        <v>8.1950236769618004E-2</v>
      </c>
      <c r="F13" s="62">
        <f t="shared" si="2"/>
        <v>8.2500000000000004E-2</v>
      </c>
      <c r="G13" s="39"/>
      <c r="H13" s="39"/>
      <c r="I13" s="39"/>
      <c r="J13" s="4"/>
      <c r="K13" s="2"/>
      <c r="L13" s="8">
        <f t="shared" si="3"/>
        <v>13</v>
      </c>
      <c r="M13" s="8"/>
      <c r="N13" s="8"/>
      <c r="O13" s="8"/>
      <c r="P13" s="8"/>
      <c r="Q13" s="8"/>
      <c r="R13" s="8"/>
      <c r="S13" s="8"/>
      <c r="T13" s="8"/>
      <c r="U13" s="8"/>
      <c r="V13" s="8">
        <f>((1+8.5%)^(1/12)-1)/(1/12)</f>
        <v>8.1857920391547268E-2</v>
      </c>
      <c r="W13" s="8"/>
      <c r="X13" s="8"/>
      <c r="Y13" s="8"/>
      <c r="Z13" s="8"/>
      <c r="AA13" s="8"/>
      <c r="AB13" s="8"/>
      <c r="AC13" s="8"/>
      <c r="AD13" s="8"/>
      <c r="AE13" s="8"/>
    </row>
    <row r="14" spans="1:32" ht="15.75" thickBot="1" x14ac:dyDescent="0.3">
      <c r="A14" s="46" t="s">
        <v>14</v>
      </c>
      <c r="B14" s="47"/>
      <c r="C14" s="45"/>
      <c r="D14" s="52">
        <f t="shared" si="0"/>
        <v>11</v>
      </c>
      <c r="E14" s="57">
        <f t="shared" si="1"/>
        <v>8.2224509439798948E-2</v>
      </c>
      <c r="F14" s="62">
        <f t="shared" si="2"/>
        <v>8.2500000000000004E-2</v>
      </c>
      <c r="G14" s="33"/>
      <c r="H14" s="4"/>
      <c r="I14" s="8"/>
      <c r="J14" s="4"/>
      <c r="K14" s="2"/>
      <c r="L14" s="8">
        <f t="shared" si="3"/>
        <v>14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2" x14ac:dyDescent="0.25">
      <c r="A15" s="78"/>
      <c r="B15" s="78"/>
      <c r="C15" s="54"/>
      <c r="D15" s="52">
        <f t="shared" si="0"/>
        <v>12</v>
      </c>
      <c r="E15" s="57">
        <f t="shared" si="1"/>
        <v>8.2500000000000018E-2</v>
      </c>
      <c r="F15" s="62">
        <f t="shared" si="2"/>
        <v>8.2500000000000004E-2</v>
      </c>
      <c r="G15" s="2"/>
      <c r="H15" s="8"/>
      <c r="I15" s="8"/>
      <c r="J15" s="40"/>
      <c r="K15" s="2"/>
      <c r="L15" s="8">
        <f t="shared" si="3"/>
        <v>15</v>
      </c>
      <c r="M15" s="8"/>
      <c r="N15" s="8"/>
      <c r="O15" s="8"/>
      <c r="P15" s="8"/>
      <c r="Q15" s="8"/>
      <c r="R15" s="8"/>
      <c r="S15" s="8"/>
      <c r="T15" s="8"/>
      <c r="U15" s="8"/>
      <c r="V15" s="8">
        <f>((1+raterd)^(3)-1)/3</f>
        <v>8.949342187500002E-2</v>
      </c>
      <c r="W15" s="8"/>
      <c r="X15" s="8"/>
      <c r="Y15" s="8"/>
      <c r="Z15" s="8"/>
      <c r="AA15" s="8"/>
      <c r="AB15" s="8"/>
      <c r="AC15" s="8"/>
      <c r="AD15" s="8"/>
      <c r="AE15" s="8"/>
    </row>
    <row r="16" spans="1:32" x14ac:dyDescent="0.25">
      <c r="A16" s="74" t="s">
        <v>17</v>
      </c>
      <c r="B16" s="74"/>
      <c r="C16" s="18"/>
      <c r="D16" s="52">
        <f t="shared" si="0"/>
        <v>13</v>
      </c>
      <c r="E16" s="57">
        <f t="shared" si="1"/>
        <v>8.2776714522210873E-2</v>
      </c>
      <c r="F16" s="62">
        <f t="shared" si="2"/>
        <v>8.2500000000000004E-2</v>
      </c>
      <c r="G16" s="2"/>
      <c r="H16" s="8"/>
      <c r="I16" s="8"/>
      <c r="J16" s="40"/>
      <c r="K16" s="2"/>
      <c r="L16" s="8">
        <f t="shared" si="3"/>
        <v>16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25">
      <c r="A17" s="75" t="s">
        <v>16</v>
      </c>
      <c r="B17" s="75"/>
      <c r="C17" s="18"/>
      <c r="D17" s="52">
        <f t="shared" si="0"/>
        <v>14</v>
      </c>
      <c r="E17" s="57">
        <f t="shared" si="1"/>
        <v>8.3054659110679857E-2</v>
      </c>
      <c r="F17" s="62">
        <f t="shared" si="2"/>
        <v>8.2500000000000004E-2</v>
      </c>
      <c r="G17" s="2"/>
      <c r="H17" s="8"/>
      <c r="I17" s="8"/>
      <c r="J17" s="2"/>
      <c r="K17" s="2"/>
      <c r="L17" s="8">
        <f t="shared" si="3"/>
        <v>17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x14ac:dyDescent="0.25">
      <c r="A18" s="1" t="s">
        <v>6</v>
      </c>
      <c r="B18" s="9">
        <v>6</v>
      </c>
      <c r="C18" s="18"/>
      <c r="D18" s="52">
        <f t="shared" si="0"/>
        <v>15</v>
      </c>
      <c r="E18" s="57">
        <f t="shared" si="1"/>
        <v>8.333383990209367E-2</v>
      </c>
      <c r="F18" s="62">
        <f t="shared" si="2"/>
        <v>8.2500000000000004E-2</v>
      </c>
      <c r="G18" s="63" t="s">
        <v>20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x14ac:dyDescent="0.25">
      <c r="A19" s="1" t="s">
        <v>9</v>
      </c>
      <c r="B19" s="6">
        <f>12*B18</f>
        <v>72</v>
      </c>
      <c r="C19" s="18"/>
      <c r="D19" s="52">
        <f t="shared" si="0"/>
        <v>16</v>
      </c>
      <c r="E19" s="57">
        <f t="shared" si="1"/>
        <v>8.3614263065755923E-2</v>
      </c>
      <c r="F19" s="62">
        <f t="shared" si="2"/>
        <v>8.2500000000000004E-2</v>
      </c>
      <c r="G19" s="65" t="s">
        <v>23</v>
      </c>
      <c r="H19" s="41"/>
      <c r="I19" s="2"/>
      <c r="J19" s="42" t="e">
        <f>IF(#REF!="","",#REF!+#REF!+#REF!)</f>
        <v>#REF!</v>
      </c>
      <c r="K19" s="2"/>
      <c r="L19" s="2">
        <f t="shared" si="3"/>
        <v>1</v>
      </c>
      <c r="M19" s="2"/>
      <c r="N19" s="2"/>
      <c r="O19" s="64" t="s">
        <v>24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x14ac:dyDescent="0.25">
      <c r="A20" s="2"/>
      <c r="B20" s="2"/>
      <c r="C20" s="20"/>
      <c r="D20" s="52">
        <f t="shared" si="0"/>
        <v>17</v>
      </c>
      <c r="E20" s="57">
        <f t="shared" si="1"/>
        <v>8.3895934803767933E-2</v>
      </c>
      <c r="F20" s="62">
        <f t="shared" si="2"/>
        <v>8.2500000000000004E-2</v>
      </c>
      <c r="G20" s="64"/>
      <c r="H20" s="42"/>
      <c r="I20" s="2"/>
      <c r="J20" s="42" t="e">
        <f>IF(#REF!="","",J19+#REF!+#REF!)</f>
        <v>#REF!</v>
      </c>
      <c r="K20" s="2"/>
      <c r="L20" s="2">
        <f t="shared" si="3"/>
        <v>2</v>
      </c>
      <c r="M20" s="2"/>
      <c r="N20" s="2"/>
      <c r="O20" s="2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1" x14ac:dyDescent="0.25">
      <c r="A21" s="2"/>
      <c r="B21" s="2"/>
      <c r="C21" s="20"/>
      <c r="D21" s="52">
        <f t="shared" si="0"/>
        <v>18</v>
      </c>
      <c r="E21" s="57">
        <f t="shared" si="1"/>
        <v>8.4178861351210291E-2</v>
      </c>
      <c r="F21" s="62">
        <f t="shared" si="2"/>
        <v>8.2500000000000004E-2</v>
      </c>
      <c r="G21" s="2"/>
      <c r="H21" s="2"/>
      <c r="I21" s="2"/>
      <c r="J21" s="42" t="e">
        <f>IF(#REF!="","",J20+#REF!+#REF!)</f>
        <v>#REF!</v>
      </c>
      <c r="K21" s="2"/>
      <c r="L21" s="2">
        <f t="shared" si="3"/>
        <v>3</v>
      </c>
      <c r="M21" s="2"/>
      <c r="N21" s="2"/>
      <c r="O21" s="2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1" x14ac:dyDescent="0.25">
      <c r="A22" s="2">
        <f>factor1</f>
        <v>1</v>
      </c>
      <c r="B22" s="2"/>
      <c r="C22" s="20"/>
      <c r="D22" s="52">
        <f t="shared" si="0"/>
        <v>19</v>
      </c>
      <c r="E22" s="57">
        <f t="shared" si="1"/>
        <v>8.4463048976325103E-2</v>
      </c>
      <c r="F22" s="62">
        <f t="shared" si="2"/>
        <v>8.2500000000000004E-2</v>
      </c>
      <c r="G22" s="2"/>
      <c r="H22" s="2"/>
      <c r="I22" s="2"/>
      <c r="J22" s="42" t="e">
        <f>IF(#REF!="","",J21+#REF!+#REF!)</f>
        <v>#REF!</v>
      </c>
      <c r="K22" s="2"/>
      <c r="L22" s="2">
        <f t="shared" si="3"/>
        <v>4</v>
      </c>
      <c r="M22" s="2"/>
      <c r="N22" s="2"/>
      <c r="O22" s="2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1" x14ac:dyDescent="0.25">
      <c r="A23" s="2"/>
      <c r="B23" s="2"/>
      <c r="C23" s="20"/>
      <c r="D23" s="52">
        <f t="shared" si="0"/>
        <v>20</v>
      </c>
      <c r="E23" s="57">
        <f t="shared" si="1"/>
        <v>8.4748503980699885E-2</v>
      </c>
      <c r="F23" s="62">
        <f t="shared" si="2"/>
        <v>8.2500000000000004E-2</v>
      </c>
      <c r="G23" s="2"/>
      <c r="H23" s="2"/>
      <c r="I23" s="2"/>
      <c r="J23" s="42" t="e">
        <f>IF(#REF!="","",J22+#REF!+#REF!)</f>
        <v>#REF!</v>
      </c>
      <c r="K23" s="2"/>
      <c r="L23" s="2">
        <f t="shared" si="3"/>
        <v>5</v>
      </c>
      <c r="M23" s="2"/>
      <c r="N23" s="2"/>
      <c r="O23" s="2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1" x14ac:dyDescent="0.25">
      <c r="A24" s="2"/>
      <c r="B24" s="2"/>
      <c r="C24" s="20"/>
      <c r="D24" s="52">
        <f t="shared" si="0"/>
        <v>21</v>
      </c>
      <c r="E24" s="57">
        <f t="shared" si="1"/>
        <v>8.5035232699451999E-2</v>
      </c>
      <c r="F24" s="62">
        <f t="shared" si="2"/>
        <v>8.2500000000000004E-2</v>
      </c>
      <c r="G24" s="8"/>
      <c r="H24" s="8"/>
      <c r="I24" s="2"/>
      <c r="J24" s="42" t="e">
        <f>IF(#REF!="","",J23+#REF!+#REF!)</f>
        <v>#REF!</v>
      </c>
      <c r="K24" s="2"/>
      <c r="L24" s="2">
        <f t="shared" si="3"/>
        <v>6</v>
      </c>
      <c r="M24" s="2"/>
      <c r="N24" s="2"/>
      <c r="O24" s="2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1" x14ac:dyDescent="0.25">
      <c r="A25" s="2"/>
      <c r="B25" s="2"/>
      <c r="C25" s="20"/>
      <c r="D25" s="52">
        <f t="shared" si="0"/>
        <v>22</v>
      </c>
      <c r="E25" s="57">
        <f t="shared" si="1"/>
        <v>8.5323241501414321E-2</v>
      </c>
      <c r="F25" s="62">
        <f t="shared" si="2"/>
        <v>8.2500000000000004E-2</v>
      </c>
      <c r="G25" s="8"/>
      <c r="H25" s="8"/>
      <c r="I25" s="2"/>
      <c r="J25" s="42" t="e">
        <f>IF(#REF!="","",J24+#REF!+#REF!)</f>
        <v>#REF!</v>
      </c>
      <c r="K25" s="2"/>
      <c r="L25" s="2">
        <f t="shared" si="3"/>
        <v>7</v>
      </c>
      <c r="M25" s="2"/>
      <c r="N25" s="2"/>
      <c r="O25" s="2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1" x14ac:dyDescent="0.25">
      <c r="A26" s="2"/>
      <c r="B26" s="2"/>
      <c r="C26" s="20"/>
      <c r="D26" s="52">
        <f t="shared" si="0"/>
        <v>23</v>
      </c>
      <c r="E26" s="57">
        <f t="shared" si="1"/>
        <v>8.5612536789321986E-2</v>
      </c>
      <c r="F26" s="62">
        <f t="shared" si="2"/>
        <v>8.2500000000000004E-2</v>
      </c>
      <c r="G26" s="8"/>
      <c r="H26" s="8"/>
      <c r="I26" s="2"/>
      <c r="J26" s="42" t="e">
        <f>IF(#REF!="","",J25+#REF!+#REF!)</f>
        <v>#REF!</v>
      </c>
      <c r="K26" s="2"/>
      <c r="L26" s="2">
        <f t="shared" si="3"/>
        <v>8</v>
      </c>
      <c r="M26" s="2"/>
      <c r="N26" s="2"/>
      <c r="O26" s="2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1" x14ac:dyDescent="0.25">
      <c r="A27" s="8"/>
      <c r="B27" s="8"/>
      <c r="C27" s="54"/>
      <c r="D27" s="52">
        <f t="shared" si="0"/>
        <v>24</v>
      </c>
      <c r="E27" s="57">
        <f t="shared" si="1"/>
        <v>8.5903124999999969E-2</v>
      </c>
      <c r="F27" s="62">
        <f t="shared" si="2"/>
        <v>8.2500000000000004E-2</v>
      </c>
      <c r="G27" s="8"/>
      <c r="H27" s="8"/>
      <c r="I27" s="2"/>
      <c r="J27" s="42" t="e">
        <f>IF(#REF!="","",J26+#REF!+#REF!)</f>
        <v>#REF!</v>
      </c>
      <c r="K27" s="2"/>
      <c r="L27" s="2">
        <f t="shared" si="3"/>
        <v>9</v>
      </c>
      <c r="M27" s="2"/>
      <c r="N27" s="2"/>
      <c r="O27" s="2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1" x14ac:dyDescent="0.25">
      <c r="A28" s="8"/>
      <c r="B28" s="8"/>
      <c r="C28" s="54"/>
      <c r="D28" s="52">
        <f t="shared" si="0"/>
        <v>25</v>
      </c>
      <c r="E28" s="57">
        <f t="shared" si="1"/>
        <v>8.6195012604552479E-2</v>
      </c>
      <c r="F28" s="62">
        <f t="shared" si="2"/>
        <v>8.2500000000000004E-2</v>
      </c>
      <c r="G28" s="8"/>
      <c r="H28" s="8"/>
      <c r="I28" s="2"/>
      <c r="J28" s="42" t="e">
        <f>IF(#REF!="","",J27+#REF!+#REF!)</f>
        <v>#REF!</v>
      </c>
      <c r="K28" s="2"/>
      <c r="L28" s="2">
        <f t="shared" si="3"/>
        <v>10</v>
      </c>
      <c r="M28" s="2"/>
      <c r="N28" s="2"/>
      <c r="O28" s="2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1" x14ac:dyDescent="0.25">
      <c r="A29" s="8"/>
      <c r="B29" s="8"/>
      <c r="C29" s="54"/>
      <c r="D29" s="52">
        <f t="shared" si="0"/>
        <v>26</v>
      </c>
      <c r="E29" s="57">
        <f t="shared" si="1"/>
        <v>8.6488206108552096E-2</v>
      </c>
      <c r="F29" s="62">
        <f t="shared" si="2"/>
        <v>8.2500000000000004E-2</v>
      </c>
      <c r="G29" s="8"/>
      <c r="H29" s="8"/>
      <c r="I29" s="2"/>
      <c r="J29" s="42" t="e">
        <f>IF(#REF!="","",J28+#REF!+#REF!)</f>
        <v>#REF!</v>
      </c>
      <c r="K29" s="2"/>
      <c r="L29" s="2">
        <f t="shared" si="3"/>
        <v>11</v>
      </c>
      <c r="M29" s="2"/>
      <c r="N29" s="2"/>
      <c r="O29" s="2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1" x14ac:dyDescent="0.25">
      <c r="A30" s="8"/>
      <c r="B30" s="8"/>
      <c r="C30" s="54"/>
      <c r="D30" s="52">
        <f t="shared" si="0"/>
        <v>27</v>
      </c>
      <c r="E30" s="57">
        <f t="shared" si="1"/>
        <v>8.678271205223137E-2</v>
      </c>
      <c r="F30" s="62">
        <f t="shared" si="2"/>
        <v>8.2500000000000004E-2</v>
      </c>
      <c r="G30" s="8"/>
      <c r="H30" s="8"/>
      <c r="I30" s="2"/>
      <c r="J30" s="42" t="e">
        <f>IF(#REF!="","",J29+#REF!+#REF!)</f>
        <v>#REF!</v>
      </c>
      <c r="K30" s="2"/>
      <c r="L30" s="2">
        <f t="shared" si="3"/>
        <v>12</v>
      </c>
      <c r="M30" s="2"/>
      <c r="N30" s="2"/>
      <c r="O30" s="2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1" x14ac:dyDescent="0.25">
      <c r="A31" s="8"/>
      <c r="B31" s="8"/>
      <c r="C31" s="54"/>
      <c r="D31" s="52">
        <f t="shared" si="0"/>
        <v>28</v>
      </c>
      <c r="E31" s="57">
        <f t="shared" si="1"/>
        <v>8.7078537010674764E-2</v>
      </c>
      <c r="F31" s="62">
        <f t="shared" si="2"/>
        <v>8.2500000000000004E-2</v>
      </c>
      <c r="G31" s="8"/>
      <c r="H31" s="8"/>
      <c r="I31" s="2"/>
      <c r="J31" s="42" t="e">
        <f>IF(#REF!="","",J30+#REF!+#REF!)</f>
        <v>#REF!</v>
      </c>
      <c r="K31" s="2"/>
      <c r="L31" s="2">
        <f t="shared" si="3"/>
        <v>13</v>
      </c>
      <c r="M31" s="2"/>
      <c r="N31" s="2"/>
      <c r="O31" s="2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1" x14ac:dyDescent="0.25">
      <c r="A32" s="8"/>
      <c r="B32" s="8"/>
      <c r="C32" s="54"/>
      <c r="D32" s="52">
        <f t="shared" si="0"/>
        <v>29</v>
      </c>
      <c r="E32" s="57">
        <f t="shared" si="1"/>
        <v>8.7375687594011778E-2</v>
      </c>
      <c r="F32" s="62">
        <f t="shared" si="2"/>
        <v>8.2500000000000004E-2</v>
      </c>
      <c r="G32" s="8"/>
      <c r="H32" s="8"/>
      <c r="I32" s="2"/>
      <c r="J32" s="42" t="e">
        <f>IF(#REF!="","",J31+#REF!+#REF!)</f>
        <v>#REF!</v>
      </c>
      <c r="K32" s="2"/>
      <c r="L32" s="2">
        <f t="shared" si="3"/>
        <v>14</v>
      </c>
      <c r="M32" s="2"/>
      <c r="N32" s="2"/>
      <c r="O32" s="2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x14ac:dyDescent="0.25">
      <c r="A33" s="8"/>
      <c r="B33" s="8"/>
      <c r="C33" s="54"/>
      <c r="D33" s="52">
        <f t="shared" si="0"/>
        <v>30</v>
      </c>
      <c r="E33" s="57">
        <f t="shared" si="1"/>
        <v>8.7674170447611124E-2</v>
      </c>
      <c r="F33" s="62">
        <f t="shared" si="2"/>
        <v>8.2500000000000004E-2</v>
      </c>
      <c r="G33" s="8"/>
      <c r="H33" s="8"/>
      <c r="I33" s="2"/>
      <c r="J33" s="42" t="e">
        <f>IF(#REF!="","",J32+#REF!+#REF!)</f>
        <v>#REF!</v>
      </c>
      <c r="K33" s="2"/>
      <c r="L33" s="2">
        <f t="shared" si="3"/>
        <v>15</v>
      </c>
      <c r="M33" s="2"/>
      <c r="N33" s="2"/>
      <c r="O33" s="2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x14ac:dyDescent="0.25">
      <c r="A34" s="8"/>
      <c r="B34" s="8"/>
      <c r="C34" s="54"/>
      <c r="D34" s="52">
        <f t="shared" si="0"/>
        <v>31</v>
      </c>
      <c r="E34" s="57">
        <f t="shared" si="1"/>
        <v>8.7973992252276326E-2</v>
      </c>
      <c r="F34" s="62">
        <f t="shared" si="2"/>
        <v>8.2500000000000004E-2</v>
      </c>
      <c r="G34" s="8"/>
      <c r="H34" s="8"/>
      <c r="I34" s="2"/>
      <c r="J34" s="42" t="e">
        <f>IF(#REF!="","",J33+#REF!+#REF!)</f>
        <v>#REF!</v>
      </c>
      <c r="K34" s="2"/>
      <c r="L34" s="2">
        <f t="shared" si="3"/>
        <v>16</v>
      </c>
      <c r="M34" s="2"/>
      <c r="N34" s="2"/>
      <c r="O34" s="2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x14ac:dyDescent="0.25">
      <c r="A35" s="8"/>
      <c r="B35" s="8"/>
      <c r="C35" s="54"/>
      <c r="D35" s="52">
        <f t="shared" si="0"/>
        <v>32</v>
      </c>
      <c r="E35" s="57">
        <f t="shared" si="1"/>
        <v>8.8275159724442276E-2</v>
      </c>
      <c r="F35" s="62">
        <f t="shared" si="2"/>
        <v>8.2500000000000004E-2</v>
      </c>
      <c r="G35" s="8"/>
      <c r="H35" s="8"/>
      <c r="I35" s="2"/>
      <c r="J35" s="42" t="e">
        <f>IF(#REF!="","",J34+#REF!+#REF!)</f>
        <v>#REF!</v>
      </c>
      <c r="K35" s="2"/>
      <c r="L35" s="2">
        <f t="shared" si="3"/>
        <v>17</v>
      </c>
      <c r="M35" s="2"/>
      <c r="N35" s="2"/>
      <c r="O35" s="2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x14ac:dyDescent="0.25">
      <c r="A36" s="8"/>
      <c r="B36" s="8"/>
      <c r="C36" s="54"/>
      <c r="D36" s="52">
        <f t="shared" ref="D36:D67" si="4">IF(D35&lt;rdura,D35+1,"")</f>
        <v>33</v>
      </c>
      <c r="E36" s="57">
        <f t="shared" ref="E36:E67" si="5">IF(D36="","", ((1+raterd/factor1)^(factor1*D36/12)-1)/(D36/12))</f>
        <v>8.8577679616372543E-2</v>
      </c>
      <c r="F36" s="62">
        <f t="shared" ref="F36:F67" si="6">IF(D36="","",  raterd)</f>
        <v>8.2500000000000004E-2</v>
      </c>
      <c r="G36" s="8"/>
      <c r="H36" s="8"/>
      <c r="I36" s="2"/>
      <c r="J36" s="2"/>
      <c r="K36" s="2"/>
      <c r="L36" s="2">
        <f t="shared" si="3"/>
        <v>18</v>
      </c>
      <c r="M36" s="2"/>
      <c r="N36" s="2"/>
      <c r="O36" s="2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x14ac:dyDescent="0.25">
      <c r="A37" s="8"/>
      <c r="B37" s="8"/>
      <c r="C37" s="54"/>
      <c r="D37" s="52">
        <f t="shared" si="4"/>
        <v>34</v>
      </c>
      <c r="E37" s="57">
        <f t="shared" si="5"/>
        <v>8.8881558716358319E-2</v>
      </c>
      <c r="F37" s="62">
        <f t="shared" si="6"/>
        <v>8.2500000000000004E-2</v>
      </c>
      <c r="G37" s="8"/>
      <c r="H37" s="8"/>
      <c r="I37" s="8"/>
      <c r="J37" s="8"/>
      <c r="K37" s="2"/>
      <c r="L37" s="8">
        <f t="shared" si="3"/>
        <v>19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x14ac:dyDescent="0.25">
      <c r="A38" s="8"/>
      <c r="B38" s="8"/>
      <c r="C38" s="54"/>
      <c r="D38" s="52">
        <f t="shared" si="4"/>
        <v>35</v>
      </c>
      <c r="E38" s="57">
        <f t="shared" si="5"/>
        <v>8.9186803848918431E-2</v>
      </c>
      <c r="F38" s="62">
        <f t="shared" si="6"/>
        <v>8.2500000000000004E-2</v>
      </c>
      <c r="G38" s="8"/>
      <c r="H38" s="8"/>
      <c r="I38" s="8"/>
      <c r="J38" s="8"/>
      <c r="K38" s="2"/>
      <c r="L38" s="8">
        <f t="shared" si="3"/>
        <v>20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x14ac:dyDescent="0.25">
      <c r="A39" s="8"/>
      <c r="B39" s="8"/>
      <c r="C39" s="54"/>
      <c r="D39" s="52">
        <f t="shared" si="4"/>
        <v>36</v>
      </c>
      <c r="E39" s="57">
        <f t="shared" si="5"/>
        <v>8.949342187500002E-2</v>
      </c>
      <c r="F39" s="62">
        <f t="shared" si="6"/>
        <v>8.2500000000000004E-2</v>
      </c>
      <c r="G39" s="8"/>
      <c r="H39" s="8"/>
      <c r="I39" s="8"/>
      <c r="J39" s="8"/>
      <c r="K39" s="2"/>
      <c r="L39" s="8">
        <f t="shared" si="3"/>
        <v>21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x14ac:dyDescent="0.25">
      <c r="A40" s="8"/>
      <c r="B40" s="8"/>
      <c r="C40" s="54"/>
      <c r="D40" s="52">
        <f t="shared" si="4"/>
        <v>37</v>
      </c>
      <c r="E40" s="57">
        <f t="shared" si="5"/>
        <v>8.9801419692181125E-2</v>
      </c>
      <c r="F40" s="62">
        <f t="shared" si="6"/>
        <v>8.2500000000000004E-2</v>
      </c>
      <c r="G40" s="8"/>
      <c r="H40" s="8"/>
      <c r="I40" s="8"/>
      <c r="J40" s="8"/>
      <c r="K40" s="2"/>
      <c r="L40" s="8">
        <f t="shared" si="3"/>
        <v>22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x14ac:dyDescent="0.25">
      <c r="A41" s="8"/>
      <c r="B41" s="8"/>
      <c r="C41" s="54"/>
      <c r="D41" s="52">
        <f t="shared" si="4"/>
        <v>38</v>
      </c>
      <c r="E41" s="57">
        <f t="shared" si="5"/>
        <v>9.0110804234873637E-2</v>
      </c>
      <c r="F41" s="62">
        <f t="shared" si="6"/>
        <v>8.2500000000000004E-2</v>
      </c>
      <c r="G41" s="8"/>
      <c r="H41" s="8"/>
      <c r="I41" s="8"/>
      <c r="J41" s="8"/>
      <c r="K41" s="2"/>
      <c r="L41" s="8">
        <f t="shared" si="3"/>
        <v>23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x14ac:dyDescent="0.25">
      <c r="A42" s="8"/>
      <c r="B42" s="8"/>
      <c r="C42" s="54"/>
      <c r="D42" s="52">
        <f t="shared" si="4"/>
        <v>39</v>
      </c>
      <c r="E42" s="57">
        <f t="shared" si="5"/>
        <v>9.0421582474528042E-2</v>
      </c>
      <c r="F42" s="62">
        <f t="shared" si="6"/>
        <v>8.2500000000000004E-2</v>
      </c>
      <c r="G42" s="8"/>
      <c r="H42" s="8"/>
      <c r="I42" s="8"/>
      <c r="J42" s="8"/>
      <c r="K42" s="2"/>
      <c r="L42" s="8">
        <f t="shared" si="3"/>
        <v>24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x14ac:dyDescent="0.25">
      <c r="A43" s="8"/>
      <c r="B43" s="8"/>
      <c r="C43" s="54"/>
      <c r="D43" s="52">
        <f t="shared" si="4"/>
        <v>40</v>
      </c>
      <c r="E43" s="57">
        <f t="shared" si="5"/>
        <v>9.0733761419838868E-2</v>
      </c>
      <c r="F43" s="62">
        <f t="shared" si="6"/>
        <v>8.2500000000000004E-2</v>
      </c>
      <c r="G43" s="8"/>
      <c r="H43" s="8"/>
      <c r="I43" s="8"/>
      <c r="J43" s="8"/>
      <c r="K43" s="2"/>
      <c r="L43" s="8">
        <f t="shared" si="3"/>
        <v>25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x14ac:dyDescent="0.25">
      <c r="A44" s="8"/>
      <c r="B44" s="8"/>
      <c r="C44" s="54"/>
      <c r="D44" s="52">
        <f t="shared" si="4"/>
        <v>41</v>
      </c>
      <c r="E44" s="57">
        <f t="shared" si="5"/>
        <v>9.104734811695156E-2</v>
      </c>
      <c r="F44" s="62">
        <f t="shared" si="6"/>
        <v>8.2500000000000004E-2</v>
      </c>
      <c r="G44" s="8"/>
      <c r="H44" s="8"/>
      <c r="I44" s="8"/>
      <c r="J44" s="8"/>
      <c r="K44" s="2"/>
      <c r="L44" s="8">
        <f t="shared" si="3"/>
        <v>26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x14ac:dyDescent="0.25">
      <c r="A45" s="8"/>
      <c r="B45" s="8"/>
      <c r="C45" s="54"/>
      <c r="D45" s="52">
        <f t="shared" si="4"/>
        <v>42</v>
      </c>
      <c r="E45" s="57">
        <f t="shared" si="5"/>
        <v>9.1362349649670715E-2</v>
      </c>
      <c r="F45" s="62">
        <f t="shared" si="6"/>
        <v>8.2500000000000004E-2</v>
      </c>
      <c r="G45" s="8"/>
      <c r="H45" s="8"/>
      <c r="I45" s="8"/>
      <c r="J45" s="8"/>
      <c r="K45" s="2"/>
      <c r="L45" s="8">
        <f t="shared" si="3"/>
        <v>27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x14ac:dyDescent="0.25">
      <c r="A46" s="8"/>
      <c r="B46" s="8"/>
      <c r="C46" s="54"/>
      <c r="D46" s="52">
        <f t="shared" si="4"/>
        <v>43</v>
      </c>
      <c r="E46" s="57">
        <f t="shared" si="5"/>
        <v>9.1678773139668948E-2</v>
      </c>
      <c r="F46" s="62">
        <f t="shared" si="6"/>
        <v>8.2500000000000004E-2</v>
      </c>
      <c r="G46" s="8"/>
      <c r="H46" s="8"/>
      <c r="I46" s="8"/>
      <c r="J46" s="8"/>
      <c r="K46" s="2"/>
      <c r="L46" s="8">
        <f t="shared" si="3"/>
        <v>28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x14ac:dyDescent="0.25">
      <c r="A47" s="8"/>
      <c r="B47" s="8"/>
      <c r="C47" s="54"/>
      <c r="D47" s="52">
        <f t="shared" si="4"/>
        <v>44</v>
      </c>
      <c r="E47" s="57">
        <f t="shared" si="5"/>
        <v>9.1996625746697341E-2</v>
      </c>
      <c r="F47" s="62">
        <f t="shared" si="6"/>
        <v>8.2500000000000004E-2</v>
      </c>
      <c r="G47" s="8"/>
      <c r="H47" s="8"/>
      <c r="I47" s="8"/>
      <c r="J47" s="8"/>
      <c r="K47" s="2"/>
      <c r="L47" s="8">
        <f t="shared" si="3"/>
        <v>29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x14ac:dyDescent="0.25">
      <c r="A48" s="8"/>
      <c r="B48" s="8"/>
      <c r="C48" s="54"/>
      <c r="D48" s="52">
        <f t="shared" si="4"/>
        <v>45</v>
      </c>
      <c r="E48" s="57">
        <f t="shared" si="5"/>
        <v>9.2315914668797086E-2</v>
      </c>
      <c r="F48" s="62">
        <f t="shared" si="6"/>
        <v>8.2500000000000004E-2</v>
      </c>
      <c r="G48" s="8"/>
      <c r="H48" s="8"/>
      <c r="I48" s="8"/>
      <c r="J48" s="8"/>
      <c r="K48" s="2"/>
      <c r="L48" s="8">
        <f t="shared" si="3"/>
        <v>30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x14ac:dyDescent="0.25">
      <c r="A49" s="8"/>
      <c r="B49" s="8"/>
      <c r="C49" s="54"/>
      <c r="D49" s="52">
        <f t="shared" si="4"/>
        <v>46</v>
      </c>
      <c r="E49" s="57">
        <f t="shared" si="5"/>
        <v>9.2636647142512379E-2</v>
      </c>
      <c r="F49" s="62">
        <f t="shared" si="6"/>
        <v>8.2500000000000004E-2</v>
      </c>
      <c r="G49" s="8"/>
      <c r="H49" s="8"/>
      <c r="I49" s="8"/>
      <c r="J49" s="8"/>
      <c r="K49" s="2"/>
      <c r="L49" s="8">
        <f t="shared" si="3"/>
        <v>31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x14ac:dyDescent="0.25">
      <c r="A50" s="8"/>
      <c r="B50" s="8"/>
      <c r="C50" s="54"/>
      <c r="D50" s="52">
        <f t="shared" si="4"/>
        <v>47</v>
      </c>
      <c r="E50" s="57">
        <f t="shared" si="5"/>
        <v>9.2958830443104198E-2</v>
      </c>
      <c r="F50" s="62">
        <f t="shared" si="6"/>
        <v>8.2500000000000004E-2</v>
      </c>
      <c r="G50" s="8"/>
      <c r="H50" s="8"/>
      <c r="I50" s="8"/>
      <c r="J50" s="8"/>
      <c r="K50" s="2"/>
      <c r="L50" s="8">
        <f t="shared" si="3"/>
        <v>32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x14ac:dyDescent="0.25">
      <c r="A51" s="8"/>
      <c r="B51" s="8"/>
      <c r="C51" s="54"/>
      <c r="D51" s="52">
        <f t="shared" si="4"/>
        <v>48</v>
      </c>
      <c r="E51" s="57">
        <f t="shared" si="5"/>
        <v>9.3282471884765572E-2</v>
      </c>
      <c r="F51" s="62">
        <f t="shared" si="6"/>
        <v>8.2500000000000004E-2</v>
      </c>
      <c r="G51" s="8"/>
      <c r="H51" s="8"/>
      <c r="I51" s="8"/>
      <c r="J51" s="8"/>
      <c r="K51" s="2"/>
      <c r="L51" s="8">
        <f t="shared" si="3"/>
        <v>33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x14ac:dyDescent="0.25">
      <c r="A52" s="8"/>
      <c r="B52" s="8"/>
      <c r="C52" s="54"/>
      <c r="D52" s="52">
        <f t="shared" si="4"/>
        <v>49</v>
      </c>
      <c r="E52" s="57">
        <f t="shared" si="5"/>
        <v>9.3607578820838477E-2</v>
      </c>
      <c r="F52" s="62">
        <f t="shared" si="6"/>
        <v>8.2500000000000004E-2</v>
      </c>
      <c r="G52" s="8"/>
      <c r="H52" s="8"/>
      <c r="I52" s="8"/>
      <c r="J52" s="8"/>
      <c r="K52" s="2"/>
      <c r="L52" s="8">
        <f t="shared" si="3"/>
        <v>34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x14ac:dyDescent="0.25">
      <c r="A53" s="8"/>
      <c r="B53" s="8"/>
      <c r="C53" s="54"/>
      <c r="D53" s="52">
        <f t="shared" si="4"/>
        <v>50</v>
      </c>
      <c r="E53" s="57">
        <f t="shared" si="5"/>
        <v>9.3934158644030583E-2</v>
      </c>
      <c r="F53" s="62">
        <f t="shared" si="6"/>
        <v>8.2500000000000004E-2</v>
      </c>
      <c r="G53" s="8"/>
      <c r="H53" s="8"/>
      <c r="I53" s="8"/>
      <c r="J53" s="8"/>
      <c r="K53" s="2"/>
      <c r="L53" s="8">
        <f t="shared" si="3"/>
        <v>35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x14ac:dyDescent="0.25">
      <c r="A54" s="8"/>
      <c r="B54" s="8"/>
      <c r="C54" s="54"/>
      <c r="D54" s="52">
        <f t="shared" si="4"/>
        <v>51</v>
      </c>
      <c r="E54" s="57">
        <f t="shared" si="5"/>
        <v>9.4262218786635071E-2</v>
      </c>
      <c r="F54" s="62">
        <f t="shared" si="6"/>
        <v>8.2500000000000004E-2</v>
      </c>
      <c r="G54" s="8"/>
      <c r="H54" s="8"/>
      <c r="I54" s="8"/>
      <c r="J54" s="8"/>
      <c r="K54" s="2"/>
      <c r="L54" s="8">
        <f t="shared" si="3"/>
        <v>36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x14ac:dyDescent="0.25">
      <c r="A55" s="8"/>
      <c r="B55" s="8"/>
      <c r="C55" s="54"/>
      <c r="D55" s="52">
        <f t="shared" si="4"/>
        <v>52</v>
      </c>
      <c r="E55" s="57">
        <f t="shared" si="5"/>
        <v>9.4591766720750439E-2</v>
      </c>
      <c r="F55" s="62">
        <f t="shared" si="6"/>
        <v>8.2500000000000004E-2</v>
      </c>
      <c r="G55" s="8"/>
      <c r="H55" s="8"/>
      <c r="I55" s="8"/>
      <c r="J55" s="8"/>
      <c r="K55" s="2"/>
      <c r="L55" s="8">
        <f t="shared" si="3"/>
        <v>37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x14ac:dyDescent="0.25">
      <c r="A56" s="8"/>
      <c r="B56" s="8"/>
      <c r="C56" s="54"/>
      <c r="D56" s="52">
        <f t="shared" si="4"/>
        <v>53</v>
      </c>
      <c r="E56" s="57">
        <f t="shared" si="5"/>
        <v>9.4922809958501955E-2</v>
      </c>
      <c r="F56" s="62">
        <f t="shared" si="6"/>
        <v>8.2500000000000004E-2</v>
      </c>
      <c r="G56" s="8"/>
      <c r="H56" s="8"/>
      <c r="I56" s="8"/>
      <c r="J56" s="8"/>
      <c r="K56" s="2"/>
      <c r="L56" s="8">
        <f t="shared" si="3"/>
        <v>38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x14ac:dyDescent="0.25">
      <c r="A57" s="8"/>
      <c r="B57" s="8"/>
      <c r="C57" s="54"/>
      <c r="D57" s="52">
        <f t="shared" si="4"/>
        <v>54</v>
      </c>
      <c r="E57" s="57">
        <f t="shared" si="5"/>
        <v>9.5255356052264428E-2</v>
      </c>
      <c r="F57" s="62">
        <f t="shared" si="6"/>
        <v>8.2500000000000004E-2</v>
      </c>
      <c r="G57" s="8"/>
      <c r="H57" s="8"/>
      <c r="I57" s="8"/>
      <c r="J57" s="8"/>
      <c r="K57" s="2"/>
      <c r="L57" s="8">
        <f t="shared" si="3"/>
        <v>39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x14ac:dyDescent="0.25">
      <c r="A58" s="8"/>
      <c r="B58" s="8"/>
      <c r="C58" s="54"/>
      <c r="D58" s="52">
        <f t="shared" si="4"/>
        <v>55</v>
      </c>
      <c r="E58" s="57">
        <f t="shared" si="5"/>
        <v>9.5589412594886167E-2</v>
      </c>
      <c r="F58" s="62">
        <f t="shared" si="6"/>
        <v>8.2500000000000004E-2</v>
      </c>
      <c r="G58" s="8"/>
      <c r="H58" s="8"/>
      <c r="I58" s="8"/>
      <c r="J58" s="8"/>
      <c r="K58" s="2"/>
      <c r="L58" s="8">
        <f t="shared" si="3"/>
        <v>40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x14ac:dyDescent="0.25">
      <c r="A59" s="8"/>
      <c r="B59" s="8"/>
      <c r="C59" s="54"/>
      <c r="D59" s="52">
        <f t="shared" si="4"/>
        <v>56</v>
      </c>
      <c r="E59" s="57">
        <f t="shared" si="5"/>
        <v>9.5924987219914173E-2</v>
      </c>
      <c r="F59" s="62">
        <f t="shared" si="6"/>
        <v>8.2500000000000004E-2</v>
      </c>
      <c r="G59" s="8"/>
      <c r="H59" s="8"/>
      <c r="I59" s="8"/>
      <c r="J59" s="8"/>
      <c r="K59" s="2"/>
      <c r="L59" s="8">
        <f t="shared" si="3"/>
        <v>41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x14ac:dyDescent="0.25">
      <c r="A60" s="8"/>
      <c r="B60" s="8"/>
      <c r="C60" s="54"/>
      <c r="D60" s="52">
        <f t="shared" si="4"/>
        <v>57</v>
      </c>
      <c r="E60" s="57">
        <f t="shared" si="5"/>
        <v>9.6262087601820687E-2</v>
      </c>
      <c r="F60" s="62">
        <f t="shared" si="6"/>
        <v>8.2500000000000004E-2</v>
      </c>
      <c r="G60" s="8"/>
      <c r="H60" s="8"/>
      <c r="I60" s="8"/>
      <c r="J60" s="8"/>
      <c r="K60" s="2"/>
      <c r="L60" s="8">
        <f t="shared" si="3"/>
        <v>42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x14ac:dyDescent="0.25">
      <c r="A61" s="8"/>
      <c r="B61" s="8"/>
      <c r="C61" s="54"/>
      <c r="D61" s="52">
        <f t="shared" si="4"/>
        <v>58</v>
      </c>
      <c r="E61" s="57">
        <f t="shared" si="5"/>
        <v>9.6600721456231109E-2</v>
      </c>
      <c r="F61" s="62">
        <f t="shared" si="6"/>
        <v>8.2500000000000004E-2</v>
      </c>
      <c r="G61" s="8"/>
      <c r="H61" s="8"/>
      <c r="I61" s="8"/>
      <c r="J61" s="8"/>
      <c r="K61" s="2"/>
      <c r="L61" s="8">
        <f t="shared" si="3"/>
        <v>43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x14ac:dyDescent="0.25">
      <c r="A62" s="59"/>
      <c r="B62" s="59"/>
      <c r="C62" s="54"/>
      <c r="D62" s="52">
        <f t="shared" si="4"/>
        <v>59</v>
      </c>
      <c r="E62" s="57">
        <f t="shared" si="5"/>
        <v>9.6940896540153088E-2</v>
      </c>
      <c r="F62" s="62">
        <f t="shared" si="6"/>
        <v>8.2500000000000004E-2</v>
      </c>
      <c r="G62" s="8"/>
      <c r="H62" s="8"/>
      <c r="I62" s="8"/>
      <c r="J62" s="8"/>
      <c r="K62" s="2"/>
      <c r="L62" s="8">
        <f t="shared" si="3"/>
        <v>44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x14ac:dyDescent="0.25">
      <c r="A63" s="59"/>
      <c r="B63" s="59"/>
      <c r="C63" s="54"/>
      <c r="D63" s="52">
        <f t="shared" si="4"/>
        <v>60</v>
      </c>
      <c r="E63" s="57">
        <f t="shared" si="5"/>
        <v>9.7282620652207011E-2</v>
      </c>
      <c r="F63" s="62">
        <f t="shared" si="6"/>
        <v>8.2500000000000004E-2</v>
      </c>
      <c r="G63" s="8"/>
      <c r="H63" s="8"/>
      <c r="I63" s="8"/>
      <c r="J63" s="8"/>
      <c r="K63" s="2"/>
      <c r="L63" s="8">
        <f t="shared" si="3"/>
        <v>45</v>
      </c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30" x14ac:dyDescent="0.25">
      <c r="A64" s="59"/>
      <c r="B64" s="59"/>
      <c r="C64" s="54"/>
      <c r="D64" s="52">
        <f t="shared" si="4"/>
        <v>61</v>
      </c>
      <c r="E64" s="57">
        <f t="shared" si="5"/>
        <v>9.7625901632857781E-2</v>
      </c>
      <c r="F64" s="62">
        <f t="shared" si="6"/>
        <v>8.2500000000000004E-2</v>
      </c>
      <c r="G64" s="8"/>
      <c r="H64" s="8"/>
      <c r="I64" s="8"/>
      <c r="J64" s="8"/>
      <c r="K64" s="2"/>
      <c r="L64" s="8">
        <f t="shared" si="3"/>
        <v>46</v>
      </c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x14ac:dyDescent="0.25">
      <c r="A65" s="59"/>
      <c r="B65" s="59"/>
      <c r="C65" s="54"/>
      <c r="D65" s="52">
        <f t="shared" si="4"/>
        <v>62</v>
      </c>
      <c r="E65" s="57">
        <f t="shared" si="5"/>
        <v>9.7970747364647642E-2</v>
      </c>
      <c r="F65" s="62">
        <f t="shared" si="6"/>
        <v>8.2500000000000004E-2</v>
      </c>
      <c r="G65" s="8"/>
      <c r="H65" s="8"/>
      <c r="I65" s="8"/>
      <c r="J65" s="8"/>
      <c r="K65" s="2"/>
      <c r="L65" s="8">
        <f t="shared" si="3"/>
        <v>47</v>
      </c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x14ac:dyDescent="0.25">
      <c r="A66" s="59"/>
      <c r="B66" s="59"/>
      <c r="C66" s="54"/>
      <c r="D66" s="52">
        <f t="shared" si="4"/>
        <v>63</v>
      </c>
      <c r="E66" s="57">
        <f t="shared" si="5"/>
        <v>9.831716577243102E-2</v>
      </c>
      <c r="F66" s="62">
        <f t="shared" si="6"/>
        <v>8.2500000000000004E-2</v>
      </c>
      <c r="G66" s="8"/>
      <c r="H66" s="8"/>
      <c r="I66" s="8"/>
      <c r="J66" s="8"/>
      <c r="K66" s="2"/>
      <c r="L66" s="8">
        <f t="shared" si="3"/>
        <v>48</v>
      </c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x14ac:dyDescent="0.25">
      <c r="A67" s="59"/>
      <c r="B67" s="59"/>
      <c r="C67" s="54"/>
      <c r="D67" s="52">
        <f t="shared" si="4"/>
        <v>64</v>
      </c>
      <c r="E67" s="57">
        <f t="shared" si="5"/>
        <v>9.8665164823610027E-2</v>
      </c>
      <c r="F67" s="62">
        <f t="shared" si="6"/>
        <v>8.2500000000000004E-2</v>
      </c>
      <c r="G67" s="8"/>
      <c r="H67" s="8"/>
      <c r="I67" s="8"/>
      <c r="J67" s="8"/>
      <c r="K67" s="2"/>
      <c r="L67" s="8">
        <f t="shared" si="3"/>
        <v>49</v>
      </c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x14ac:dyDescent="0.25">
      <c r="A68" s="59"/>
      <c r="B68" s="59"/>
      <c r="C68" s="54"/>
      <c r="D68" s="52">
        <f t="shared" ref="D68:D99" si="7">IF(D67&lt;rdura,D67+1,"")</f>
        <v>65</v>
      </c>
      <c r="E68" s="57">
        <f t="shared" ref="E68:E99" si="8">IF(D68="","", ((1+raterd/factor1)^(factor1*D68/12)-1)/(D68/12))</f>
        <v>9.9014752528371608E-2</v>
      </c>
      <c r="F68" s="62">
        <f t="shared" ref="F68:F99" si="9">IF(D68="","",  raterd)</f>
        <v>8.2500000000000004E-2</v>
      </c>
      <c r="G68" s="8"/>
      <c r="H68" s="8"/>
      <c r="I68" s="8"/>
      <c r="J68" s="8"/>
      <c r="K68" s="2"/>
      <c r="L68" s="8">
        <f t="shared" ref="L68:L131" si="10">L67+1</f>
        <v>50</v>
      </c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x14ac:dyDescent="0.25">
      <c r="A69" s="59"/>
      <c r="B69" s="59"/>
      <c r="C69" s="54"/>
      <c r="D69" s="52">
        <f t="shared" si="7"/>
        <v>66</v>
      </c>
      <c r="E69" s="57">
        <f t="shared" si="8"/>
        <v>9.9365936939926028E-2</v>
      </c>
      <c r="F69" s="62">
        <f t="shared" si="9"/>
        <v>8.2500000000000004E-2</v>
      </c>
      <c r="G69" s="8"/>
      <c r="H69" s="8"/>
      <c r="I69" s="8"/>
      <c r="J69" s="8"/>
      <c r="K69" s="2"/>
      <c r="L69" s="8">
        <f t="shared" si="10"/>
        <v>51</v>
      </c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x14ac:dyDescent="0.25">
      <c r="A70" s="59"/>
      <c r="B70" s="59"/>
      <c r="C70" s="54"/>
      <c r="D70" s="52">
        <f t="shared" si="7"/>
        <v>67</v>
      </c>
      <c r="E70" s="57">
        <f t="shared" si="8"/>
        <v>9.9718726154746806E-2</v>
      </c>
      <c r="F70" s="62">
        <f t="shared" si="9"/>
        <v>8.2500000000000004E-2</v>
      </c>
      <c r="G70" s="8"/>
      <c r="H70" s="8"/>
      <c r="I70" s="8"/>
      <c r="J70" s="8"/>
      <c r="K70" s="2"/>
      <c r="L70" s="8">
        <f t="shared" si="10"/>
        <v>52</v>
      </c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x14ac:dyDescent="0.25">
      <c r="A71" s="59"/>
      <c r="B71" s="59"/>
      <c r="C71" s="54"/>
      <c r="D71" s="52">
        <f t="shared" si="7"/>
        <v>68</v>
      </c>
      <c r="E71" s="57">
        <f t="shared" si="8"/>
        <v>0.10007312831281172</v>
      </c>
      <c r="F71" s="62">
        <f t="shared" si="9"/>
        <v>8.2500000000000004E-2</v>
      </c>
      <c r="G71" s="8"/>
      <c r="H71" s="8"/>
      <c r="I71" s="8"/>
      <c r="J71" s="8"/>
      <c r="K71" s="2"/>
      <c r="L71" s="8">
        <f t="shared" si="10"/>
        <v>53</v>
      </c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x14ac:dyDescent="0.25">
      <c r="A72" s="59"/>
      <c r="B72" s="59"/>
      <c r="C72" s="54"/>
      <c r="D72" s="52">
        <f t="shared" si="7"/>
        <v>69</v>
      </c>
      <c r="E72" s="57">
        <f t="shared" si="8"/>
        <v>0.10042915159784549</v>
      </c>
      <c r="F72" s="62">
        <f t="shared" si="9"/>
        <v>8.2500000000000004E-2</v>
      </c>
      <c r="G72" s="8"/>
      <c r="H72" s="8"/>
      <c r="I72" s="8"/>
      <c r="J72" s="8"/>
      <c r="K72" s="2"/>
      <c r="L72" s="8">
        <f t="shared" si="10"/>
        <v>54</v>
      </c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x14ac:dyDescent="0.25">
      <c r="A73" s="59"/>
      <c r="B73" s="59"/>
      <c r="C73" s="54"/>
      <c r="D73" s="52">
        <f t="shared" si="7"/>
        <v>70</v>
      </c>
      <c r="E73" s="57">
        <f t="shared" si="8"/>
        <v>0.10078680423756387</v>
      </c>
      <c r="F73" s="62">
        <f t="shared" si="9"/>
        <v>8.2500000000000004E-2</v>
      </c>
      <c r="G73" s="8"/>
      <c r="H73" s="8"/>
      <c r="I73" s="8"/>
      <c r="J73" s="8"/>
      <c r="K73" s="2"/>
      <c r="L73" s="8">
        <f t="shared" si="10"/>
        <v>55</v>
      </c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x14ac:dyDescent="0.25">
      <c r="A74" s="59"/>
      <c r="B74" s="59"/>
      <c r="C74" s="54"/>
      <c r="D74" s="52">
        <f t="shared" si="7"/>
        <v>71</v>
      </c>
      <c r="E74" s="57">
        <f t="shared" si="8"/>
        <v>0.1011460945039187</v>
      </c>
      <c r="F74" s="62">
        <f t="shared" si="9"/>
        <v>8.2500000000000004E-2</v>
      </c>
      <c r="G74" s="8"/>
      <c r="H74" s="8"/>
      <c r="I74" s="8"/>
      <c r="J74" s="8"/>
      <c r="K74" s="2"/>
      <c r="L74" s="8">
        <f t="shared" si="10"/>
        <v>56</v>
      </c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x14ac:dyDescent="0.25">
      <c r="A75" s="59"/>
      <c r="B75" s="59"/>
      <c r="C75" s="54"/>
      <c r="D75" s="52">
        <f t="shared" si="7"/>
        <v>72</v>
      </c>
      <c r="E75" s="57">
        <f t="shared" si="8"/>
        <v>0.10150703071334503</v>
      </c>
      <c r="F75" s="62">
        <f t="shared" si="9"/>
        <v>8.2500000000000004E-2</v>
      </c>
      <c r="G75" s="8"/>
      <c r="H75" s="8"/>
      <c r="I75" s="8"/>
      <c r="J75" s="8"/>
      <c r="K75" s="2"/>
      <c r="L75" s="8">
        <f t="shared" si="10"/>
        <v>57</v>
      </c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x14ac:dyDescent="0.25">
      <c r="A76" s="59"/>
      <c r="B76" s="59"/>
      <c r="C76" s="54"/>
      <c r="D76" s="52">
        <f t="shared" si="7"/>
        <v>73</v>
      </c>
      <c r="E76" s="57">
        <f t="shared" si="8"/>
        <v>0.10186962122700934</v>
      </c>
      <c r="F76" s="62">
        <f t="shared" si="9"/>
        <v>8.2500000000000004E-2</v>
      </c>
      <c r="G76" s="8"/>
      <c r="H76" s="8"/>
      <c r="I76" s="8"/>
      <c r="J76" s="8"/>
      <c r="K76" s="2"/>
      <c r="L76" s="8">
        <f t="shared" si="10"/>
        <v>58</v>
      </c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x14ac:dyDescent="0.25">
      <c r="A77" s="59"/>
      <c r="B77" s="59"/>
      <c r="C77" s="54"/>
      <c r="D77" s="52">
        <f t="shared" si="7"/>
        <v>74</v>
      </c>
      <c r="E77" s="57">
        <f t="shared" si="8"/>
        <v>0.1022338744510585</v>
      </c>
      <c r="F77" s="62">
        <f t="shared" si="9"/>
        <v>8.2500000000000004E-2</v>
      </c>
      <c r="G77" s="8"/>
      <c r="H77" s="8"/>
      <c r="I77" s="8"/>
      <c r="J77" s="8"/>
      <c r="K77" s="2"/>
      <c r="L77" s="8">
        <f t="shared" si="10"/>
        <v>59</v>
      </c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x14ac:dyDescent="0.25">
      <c r="A78" s="59"/>
      <c r="B78" s="59"/>
      <c r="C78" s="54"/>
      <c r="D78" s="52">
        <f t="shared" si="7"/>
        <v>75</v>
      </c>
      <c r="E78" s="57">
        <f t="shared" si="8"/>
        <v>0.10259979883687155</v>
      </c>
      <c r="F78" s="62">
        <f t="shared" si="9"/>
        <v>8.2500000000000004E-2</v>
      </c>
      <c r="G78" s="8"/>
      <c r="H78" s="8"/>
      <c r="I78" s="8"/>
      <c r="J78" s="8"/>
      <c r="K78" s="2"/>
      <c r="L78" s="8">
        <f t="shared" si="10"/>
        <v>60</v>
      </c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x14ac:dyDescent="0.25">
      <c r="A79" s="59"/>
      <c r="B79" s="59"/>
      <c r="C79" s="54"/>
      <c r="D79" s="52">
        <f t="shared" si="7"/>
        <v>76</v>
      </c>
      <c r="E79" s="57">
        <f t="shared" si="8"/>
        <v>0.10296740288131186</v>
      </c>
      <c r="F79" s="62">
        <f t="shared" si="9"/>
        <v>8.2500000000000004E-2</v>
      </c>
      <c r="G79" s="8"/>
      <c r="H79" s="8"/>
      <c r="I79" s="8"/>
      <c r="J79" s="8"/>
      <c r="K79" s="2"/>
      <c r="L79" s="8">
        <f t="shared" si="10"/>
        <v>61</v>
      </c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x14ac:dyDescent="0.25">
      <c r="A80" s="59"/>
      <c r="B80" s="59"/>
      <c r="C80" s="54"/>
      <c r="D80" s="52">
        <f t="shared" si="7"/>
        <v>77</v>
      </c>
      <c r="E80" s="57">
        <f t="shared" si="8"/>
        <v>0.10333669512698114</v>
      </c>
      <c r="F80" s="62">
        <f t="shared" si="9"/>
        <v>8.2500000000000004E-2</v>
      </c>
      <c r="G80" s="8"/>
      <c r="H80" s="8"/>
      <c r="I80" s="8"/>
      <c r="J80" s="8"/>
      <c r="K80" s="2"/>
      <c r="L80" s="8">
        <f t="shared" si="10"/>
        <v>62</v>
      </c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x14ac:dyDescent="0.25">
      <c r="A81" s="59"/>
      <c r="B81" s="59"/>
      <c r="C81" s="54"/>
      <c r="D81" s="52">
        <f t="shared" si="7"/>
        <v>78</v>
      </c>
      <c r="E81" s="57">
        <f t="shared" si="8"/>
        <v>0.10370768416247457</v>
      </c>
      <c r="F81" s="62">
        <f t="shared" si="9"/>
        <v>8.2500000000000004E-2</v>
      </c>
      <c r="G81" s="8"/>
      <c r="H81" s="8"/>
      <c r="I81" s="8"/>
      <c r="J81" s="8"/>
      <c r="K81" s="2"/>
      <c r="L81" s="8">
        <f t="shared" si="10"/>
        <v>63</v>
      </c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x14ac:dyDescent="0.25">
      <c r="A82" s="59"/>
      <c r="B82" s="59"/>
      <c r="C82" s="54"/>
      <c r="D82" s="52">
        <f t="shared" si="7"/>
        <v>79</v>
      </c>
      <c r="E82" s="57">
        <f t="shared" si="8"/>
        <v>0.10408037862263798</v>
      </c>
      <c r="F82" s="62">
        <f t="shared" si="9"/>
        <v>8.2500000000000004E-2</v>
      </c>
      <c r="G82" s="8"/>
      <c r="H82" s="8"/>
      <c r="I82" s="8"/>
      <c r="J82" s="8"/>
      <c r="K82" s="2"/>
      <c r="L82" s="8">
        <f t="shared" si="10"/>
        <v>64</v>
      </c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x14ac:dyDescent="0.25">
      <c r="A83" s="59"/>
      <c r="B83" s="59"/>
      <c r="C83" s="54"/>
      <c r="D83" s="52">
        <f t="shared" si="7"/>
        <v>80</v>
      </c>
      <c r="E83" s="57">
        <f t="shared" si="8"/>
        <v>0.10445478718882589</v>
      </c>
      <c r="F83" s="62">
        <f t="shared" si="9"/>
        <v>8.2500000000000004E-2</v>
      </c>
      <c r="G83" s="8"/>
      <c r="H83" s="8"/>
      <c r="I83" s="8"/>
      <c r="J83" s="8"/>
      <c r="K83" s="2"/>
      <c r="L83" s="8">
        <f t="shared" si="10"/>
        <v>65</v>
      </c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x14ac:dyDescent="0.25">
      <c r="A84" s="59"/>
      <c r="B84" s="59"/>
      <c r="C84" s="54"/>
      <c r="D84" s="52">
        <f t="shared" si="7"/>
        <v>81</v>
      </c>
      <c r="E84" s="57">
        <f t="shared" si="8"/>
        <v>0.10483091858916144</v>
      </c>
      <c r="F84" s="62">
        <f t="shared" si="9"/>
        <v>8.2500000000000004E-2</v>
      </c>
      <c r="G84" s="8"/>
      <c r="H84" s="8"/>
      <c r="I84" s="8"/>
      <c r="J84" s="8"/>
      <c r="K84" s="2"/>
      <c r="L84" s="8">
        <f t="shared" si="10"/>
        <v>66</v>
      </c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x14ac:dyDescent="0.25">
      <c r="A85" s="59"/>
      <c r="B85" s="59"/>
      <c r="C85" s="54"/>
      <c r="D85" s="52">
        <f t="shared" si="7"/>
        <v>82</v>
      </c>
      <c r="E85" s="57">
        <f t="shared" si="8"/>
        <v>0.10520878159879758</v>
      </c>
      <c r="F85" s="62">
        <f t="shared" si="9"/>
        <v>8.2500000000000004E-2</v>
      </c>
      <c r="G85" s="8"/>
      <c r="H85" s="8"/>
      <c r="I85" s="8"/>
      <c r="J85" s="8"/>
      <c r="K85" s="2"/>
      <c r="L85" s="8">
        <f t="shared" si="10"/>
        <v>67</v>
      </c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x14ac:dyDescent="0.25">
      <c r="A86" s="59"/>
      <c r="B86" s="59"/>
      <c r="C86" s="54"/>
      <c r="D86" s="52">
        <f t="shared" si="7"/>
        <v>83</v>
      </c>
      <c r="E86" s="57">
        <f t="shared" si="8"/>
        <v>0.10558838504017992</v>
      </c>
      <c r="F86" s="62">
        <f t="shared" si="9"/>
        <v>8.2500000000000004E-2</v>
      </c>
      <c r="G86" s="8"/>
      <c r="H86" s="8"/>
      <c r="I86" s="8"/>
      <c r="J86" s="8"/>
      <c r="K86" s="2"/>
      <c r="L86" s="8">
        <f t="shared" si="10"/>
        <v>68</v>
      </c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x14ac:dyDescent="0.25">
      <c r="A87" s="59"/>
      <c r="B87" s="59"/>
      <c r="C87" s="54"/>
      <c r="D87" s="52">
        <f t="shared" si="7"/>
        <v>84</v>
      </c>
      <c r="E87" s="57">
        <f t="shared" si="8"/>
        <v>0.10596973778331087</v>
      </c>
      <c r="F87" s="62">
        <f t="shared" si="9"/>
        <v>8.2500000000000004E-2</v>
      </c>
      <c r="G87" s="8"/>
      <c r="H87" s="8"/>
      <c r="I87" s="8"/>
      <c r="J87" s="8"/>
      <c r="K87" s="2"/>
      <c r="L87" s="8">
        <f t="shared" si="10"/>
        <v>69</v>
      </c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x14ac:dyDescent="0.25">
      <c r="A88" s="59"/>
      <c r="B88" s="59"/>
      <c r="C88" s="54"/>
      <c r="D88" s="52">
        <f t="shared" si="7"/>
        <v>85</v>
      </c>
      <c r="E88" s="57">
        <f t="shared" si="8"/>
        <v>0.10635284874601585</v>
      </c>
      <c r="F88" s="62">
        <f t="shared" si="9"/>
        <v>8.2500000000000004E-2</v>
      </c>
      <c r="G88" s="8"/>
      <c r="H88" s="8"/>
      <c r="I88" s="8"/>
      <c r="J88" s="8"/>
      <c r="K88" s="2"/>
      <c r="L88" s="8">
        <f t="shared" si="10"/>
        <v>70</v>
      </c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x14ac:dyDescent="0.25">
      <c r="A89" s="59"/>
      <c r="B89" s="59"/>
      <c r="C89" s="54"/>
      <c r="D89" s="52">
        <f t="shared" si="7"/>
        <v>86</v>
      </c>
      <c r="E89" s="57">
        <f t="shared" si="8"/>
        <v>0.10673772689420978</v>
      </c>
      <c r="F89" s="62">
        <f t="shared" si="9"/>
        <v>8.2500000000000004E-2</v>
      </c>
      <c r="G89" s="8"/>
      <c r="H89" s="8"/>
      <c r="I89" s="8"/>
      <c r="J89" s="8"/>
      <c r="K89" s="2"/>
      <c r="L89" s="8">
        <f t="shared" si="10"/>
        <v>71</v>
      </c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x14ac:dyDescent="0.25">
      <c r="A90" s="59"/>
      <c r="B90" s="59"/>
      <c r="C90" s="54"/>
      <c r="D90" s="52">
        <f t="shared" si="7"/>
        <v>87</v>
      </c>
      <c r="E90" s="57">
        <f t="shared" si="8"/>
        <v>0.10712438124216678</v>
      </c>
      <c r="F90" s="62">
        <f t="shared" si="9"/>
        <v>8.2500000000000004E-2</v>
      </c>
      <c r="G90" s="8"/>
      <c r="H90" s="8"/>
      <c r="I90" s="8"/>
      <c r="J90" s="8"/>
      <c r="K90" s="2"/>
      <c r="L90" s="8">
        <f t="shared" si="10"/>
        <v>72</v>
      </c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x14ac:dyDescent="0.25">
      <c r="A91" s="59"/>
      <c r="B91" s="59"/>
      <c r="C91" s="54"/>
      <c r="D91" s="52">
        <f t="shared" si="7"/>
        <v>88</v>
      </c>
      <c r="E91" s="57">
        <f t="shared" si="8"/>
        <v>0.10751282085279013</v>
      </c>
      <c r="F91" s="62">
        <f t="shared" si="9"/>
        <v>8.2500000000000004E-2</v>
      </c>
      <c r="G91" s="8"/>
      <c r="H91" s="8"/>
      <c r="I91" s="8"/>
      <c r="J91" s="8"/>
      <c r="K91" s="2"/>
      <c r="L91" s="8">
        <f t="shared" si="10"/>
        <v>73</v>
      </c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x14ac:dyDescent="0.25">
      <c r="A92" s="59"/>
      <c r="B92" s="59"/>
      <c r="C92" s="54"/>
      <c r="D92" s="52">
        <f t="shared" si="7"/>
        <v>89</v>
      </c>
      <c r="E92" s="57">
        <f t="shared" si="8"/>
        <v>0.10790305483788422</v>
      </c>
      <c r="F92" s="62">
        <f t="shared" si="9"/>
        <v>8.2500000000000004E-2</v>
      </c>
      <c r="G92" s="8"/>
      <c r="H92" s="8"/>
      <c r="I92" s="8"/>
      <c r="J92" s="8"/>
      <c r="K92" s="2"/>
      <c r="L92" s="8">
        <f t="shared" si="10"/>
        <v>74</v>
      </c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x14ac:dyDescent="0.25">
      <c r="A93" s="59"/>
      <c r="B93" s="59"/>
      <c r="C93" s="54"/>
      <c r="D93" s="52">
        <f t="shared" si="7"/>
        <v>90</v>
      </c>
      <c r="E93" s="57">
        <f t="shared" si="8"/>
        <v>0.10829509235842823</v>
      </c>
      <c r="F93" s="62">
        <f t="shared" si="9"/>
        <v>8.2500000000000004E-2</v>
      </c>
      <c r="G93" s="8"/>
      <c r="H93" s="8"/>
      <c r="I93" s="8"/>
      <c r="J93" s="8"/>
      <c r="K93" s="2"/>
      <c r="L93" s="8">
        <f t="shared" si="10"/>
        <v>75</v>
      </c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x14ac:dyDescent="0.25">
      <c r="A94" s="59"/>
      <c r="B94" s="59"/>
      <c r="C94" s="54"/>
      <c r="D94" s="52">
        <f t="shared" si="7"/>
        <v>91</v>
      </c>
      <c r="E94" s="57">
        <f t="shared" si="8"/>
        <v>0.10868894262485103</v>
      </c>
      <c r="F94" s="62">
        <f t="shared" si="9"/>
        <v>8.2500000000000004E-2</v>
      </c>
      <c r="G94" s="8"/>
      <c r="H94" s="8"/>
      <c r="I94" s="8"/>
      <c r="J94" s="8"/>
      <c r="K94" s="2"/>
      <c r="L94" s="8">
        <f t="shared" si="10"/>
        <v>76</v>
      </c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x14ac:dyDescent="0.25">
      <c r="A95" s="59"/>
      <c r="B95" s="59"/>
      <c r="C95" s="54"/>
      <c r="D95" s="52">
        <f t="shared" si="7"/>
        <v>92</v>
      </c>
      <c r="E95" s="57">
        <f t="shared" si="8"/>
        <v>0.10908461489730785</v>
      </c>
      <c r="F95" s="62">
        <f t="shared" si="9"/>
        <v>8.2500000000000004E-2</v>
      </c>
      <c r="G95" s="8"/>
      <c r="H95" s="8"/>
      <c r="I95" s="8"/>
      <c r="J95" s="8"/>
      <c r="K95" s="2"/>
      <c r="L95" s="8">
        <f t="shared" si="10"/>
        <v>77</v>
      </c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x14ac:dyDescent="0.25">
      <c r="A96" s="59"/>
      <c r="B96" s="59"/>
      <c r="C96" s="54"/>
      <c r="D96" s="52">
        <f t="shared" si="7"/>
        <v>93</v>
      </c>
      <c r="E96" s="57">
        <f t="shared" si="8"/>
        <v>0.10948211848595857</v>
      </c>
      <c r="F96" s="62">
        <f t="shared" si="9"/>
        <v>8.2500000000000004E-2</v>
      </c>
      <c r="G96" s="8"/>
      <c r="H96" s="8"/>
      <c r="I96" s="8"/>
      <c r="J96" s="8"/>
      <c r="K96" s="2"/>
      <c r="L96" s="8">
        <f t="shared" si="10"/>
        <v>78</v>
      </c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x14ac:dyDescent="0.25">
      <c r="A97" s="59"/>
      <c r="B97" s="59"/>
      <c r="C97" s="54"/>
      <c r="D97" s="52">
        <f t="shared" si="7"/>
        <v>94</v>
      </c>
      <c r="E97" s="57">
        <f t="shared" si="8"/>
        <v>0.10988146275124754</v>
      </c>
      <c r="F97" s="62">
        <f t="shared" si="9"/>
        <v>8.2500000000000004E-2</v>
      </c>
      <c r="G97" s="8"/>
      <c r="H97" s="8"/>
      <c r="I97" s="8"/>
      <c r="J97" s="8"/>
      <c r="K97" s="2"/>
      <c r="L97" s="8">
        <f t="shared" si="10"/>
        <v>79</v>
      </c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x14ac:dyDescent="0.25">
      <c r="A98" s="59"/>
      <c r="B98" s="59"/>
      <c r="C98" s="54"/>
      <c r="D98" s="52">
        <f t="shared" si="7"/>
        <v>95</v>
      </c>
      <c r="E98" s="57">
        <f t="shared" si="8"/>
        <v>0.11028265710418492</v>
      </c>
      <c r="F98" s="62">
        <f t="shared" si="9"/>
        <v>8.2500000000000004E-2</v>
      </c>
      <c r="G98" s="8"/>
      <c r="H98" s="8"/>
      <c r="I98" s="8"/>
      <c r="J98" s="8"/>
      <c r="K98" s="2"/>
      <c r="L98" s="8">
        <f t="shared" si="10"/>
        <v>80</v>
      </c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x14ac:dyDescent="0.25">
      <c r="A99" s="59"/>
      <c r="B99" s="59"/>
      <c r="C99" s="54"/>
      <c r="D99" s="52">
        <f t="shared" si="7"/>
        <v>96</v>
      </c>
      <c r="E99" s="57">
        <f t="shared" si="8"/>
        <v>0.11068571100662974</v>
      </c>
      <c r="F99" s="62">
        <f t="shared" si="9"/>
        <v>8.2500000000000004E-2</v>
      </c>
      <c r="G99" s="8"/>
      <c r="H99" s="8"/>
      <c r="I99" s="8"/>
      <c r="J99" s="8"/>
      <c r="K99" s="2"/>
      <c r="L99" s="8">
        <f t="shared" si="10"/>
        <v>81</v>
      </c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x14ac:dyDescent="0.25">
      <c r="A100" s="59"/>
      <c r="B100" s="59"/>
      <c r="C100" s="54"/>
      <c r="D100" s="52">
        <f t="shared" ref="D100:D123" si="11">IF(D99&lt;rdura,D99+1,"")</f>
        <v>97</v>
      </c>
      <c r="E100" s="57">
        <f t="shared" ref="E100:E123" si="12">IF(D100="","", ((1+raterd/factor1)^(factor1*D100/12)-1)/(D100/12))</f>
        <v>0.11109063397157509</v>
      </c>
      <c r="F100" s="62">
        <f t="shared" ref="F100:F123" si="13">IF(D100="","",  raterd)</f>
        <v>8.2500000000000004E-2</v>
      </c>
      <c r="G100" s="8"/>
      <c r="H100" s="8"/>
      <c r="I100" s="8"/>
      <c r="J100" s="8"/>
      <c r="K100" s="2"/>
      <c r="L100" s="8">
        <f t="shared" si="10"/>
        <v>82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x14ac:dyDescent="0.25">
      <c r="A101" s="59"/>
      <c r="B101" s="59"/>
      <c r="C101" s="54"/>
      <c r="D101" s="52">
        <f t="shared" si="11"/>
        <v>98</v>
      </c>
      <c r="E101" s="57">
        <f t="shared" si="12"/>
        <v>0.11149743556343326</v>
      </c>
      <c r="F101" s="62">
        <f t="shared" si="13"/>
        <v>8.2500000000000004E-2</v>
      </c>
      <c r="G101" s="8"/>
      <c r="H101" s="8"/>
      <c r="I101" s="8"/>
      <c r="J101" s="8"/>
      <c r="K101" s="2"/>
      <c r="L101" s="8">
        <f t="shared" si="10"/>
        <v>83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x14ac:dyDescent="0.25">
      <c r="A102" s="59"/>
      <c r="B102" s="59"/>
      <c r="C102" s="54"/>
      <c r="D102" s="52">
        <f t="shared" si="11"/>
        <v>99</v>
      </c>
      <c r="E102" s="57">
        <f t="shared" si="12"/>
        <v>0.11190612539832487</v>
      </c>
      <c r="F102" s="62">
        <f t="shared" si="13"/>
        <v>8.2500000000000004E-2</v>
      </c>
      <c r="G102" s="8"/>
      <c r="H102" s="8"/>
      <c r="I102" s="8"/>
      <c r="J102" s="8"/>
      <c r="K102" s="2"/>
      <c r="L102" s="8">
        <f t="shared" si="10"/>
        <v>84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x14ac:dyDescent="0.25">
      <c r="A103" s="59"/>
      <c r="B103" s="59"/>
      <c r="C103" s="54"/>
      <c r="D103" s="52">
        <f t="shared" si="11"/>
        <v>100</v>
      </c>
      <c r="E103" s="57">
        <f t="shared" si="12"/>
        <v>0.11231671314436786</v>
      </c>
      <c r="F103" s="62">
        <f t="shared" si="13"/>
        <v>8.2500000000000004E-2</v>
      </c>
      <c r="G103" s="8"/>
      <c r="H103" s="8"/>
      <c r="I103" s="8"/>
      <c r="J103" s="8"/>
      <c r="K103" s="2"/>
      <c r="L103" s="8">
        <f t="shared" si="10"/>
        <v>85</v>
      </c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x14ac:dyDescent="0.25">
      <c r="A104" s="59"/>
      <c r="B104" s="59"/>
      <c r="C104" s="54"/>
      <c r="D104" s="52">
        <f t="shared" si="11"/>
        <v>101</v>
      </c>
      <c r="E104" s="57">
        <f t="shared" si="12"/>
        <v>0.11272920852196891</v>
      </c>
      <c r="F104" s="62">
        <f t="shared" si="13"/>
        <v>8.2500000000000004E-2</v>
      </c>
      <c r="G104" s="8"/>
      <c r="H104" s="8"/>
      <c r="I104" s="8"/>
      <c r="J104" s="8"/>
      <c r="K104" s="2"/>
      <c r="L104" s="8">
        <f t="shared" si="10"/>
        <v>86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x14ac:dyDescent="0.25">
      <c r="A105" s="59"/>
      <c r="B105" s="59"/>
      <c r="C105" s="54"/>
      <c r="D105" s="52">
        <f t="shared" si="11"/>
        <v>102</v>
      </c>
      <c r="E105" s="57">
        <f t="shared" si="12"/>
        <v>0.11314362130411641</v>
      </c>
      <c r="F105" s="62">
        <f t="shared" si="13"/>
        <v>8.2500000000000004E-2</v>
      </c>
      <c r="G105" s="8"/>
      <c r="H105" s="8"/>
      <c r="I105" s="8"/>
      <c r="J105" s="8"/>
      <c r="K105" s="2"/>
      <c r="L105" s="8">
        <f t="shared" si="10"/>
        <v>87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x14ac:dyDescent="0.25">
      <c r="A106" s="59"/>
      <c r="B106" s="59"/>
      <c r="C106" s="54"/>
      <c r="D106" s="52">
        <f t="shared" si="11"/>
        <v>103</v>
      </c>
      <c r="E106" s="57">
        <f t="shared" si="12"/>
        <v>0.11355996131667487</v>
      </c>
      <c r="F106" s="62">
        <f t="shared" si="13"/>
        <v>8.2500000000000004E-2</v>
      </c>
      <c r="G106" s="8"/>
      <c r="H106" s="8"/>
      <c r="I106" s="8"/>
      <c r="J106" s="8"/>
      <c r="K106" s="2"/>
      <c r="L106" s="8">
        <f t="shared" si="10"/>
        <v>88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x14ac:dyDescent="0.25">
      <c r="A107" s="59"/>
      <c r="B107" s="59"/>
      <c r="C107" s="54"/>
      <c r="D107" s="52">
        <f t="shared" si="11"/>
        <v>104</v>
      </c>
      <c r="E107" s="57">
        <f t="shared" si="12"/>
        <v>0.11397823843868163</v>
      </c>
      <c r="F107" s="62">
        <f t="shared" si="13"/>
        <v>8.2500000000000004E-2</v>
      </c>
      <c r="G107" s="8"/>
      <c r="H107" s="8"/>
      <c r="I107" s="8"/>
      <c r="J107" s="8"/>
      <c r="K107" s="2"/>
      <c r="L107" s="8">
        <f t="shared" si="10"/>
        <v>89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x14ac:dyDescent="0.25">
      <c r="A108" s="59"/>
      <c r="B108" s="59"/>
      <c r="C108" s="54"/>
      <c r="D108" s="52">
        <f t="shared" si="11"/>
        <v>105</v>
      </c>
      <c r="E108" s="57">
        <f t="shared" si="12"/>
        <v>0.11439846260264441</v>
      </c>
      <c r="F108" s="62">
        <f t="shared" si="13"/>
        <v>8.2500000000000004E-2</v>
      </c>
      <c r="G108" s="8"/>
      <c r="H108" s="8"/>
      <c r="I108" s="8"/>
      <c r="J108" s="8"/>
      <c r="K108" s="2"/>
      <c r="L108" s="8">
        <f t="shared" si="10"/>
        <v>90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x14ac:dyDescent="0.25">
      <c r="A109" s="59"/>
      <c r="B109" s="59"/>
      <c r="C109" s="54"/>
      <c r="D109" s="52">
        <f t="shared" si="11"/>
        <v>106</v>
      </c>
      <c r="E109" s="57">
        <f t="shared" si="12"/>
        <v>0.11482064379484143</v>
      </c>
      <c r="F109" s="62">
        <f t="shared" si="13"/>
        <v>8.2500000000000004E-2</v>
      </c>
      <c r="G109" s="8"/>
      <c r="H109" s="8"/>
      <c r="I109" s="8"/>
      <c r="J109" s="8"/>
      <c r="K109" s="2"/>
      <c r="L109" s="8">
        <f t="shared" si="10"/>
        <v>91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x14ac:dyDescent="0.25">
      <c r="A110" s="59"/>
      <c r="B110" s="59"/>
      <c r="C110" s="54"/>
      <c r="D110" s="52">
        <f t="shared" si="11"/>
        <v>107</v>
      </c>
      <c r="E110" s="57">
        <f t="shared" si="12"/>
        <v>0.11524479205562257</v>
      </c>
      <c r="F110" s="62">
        <f t="shared" si="13"/>
        <v>8.2500000000000004E-2</v>
      </c>
      <c r="G110" s="8"/>
      <c r="H110" s="8"/>
      <c r="I110" s="8"/>
      <c r="J110" s="8"/>
      <c r="K110" s="2"/>
      <c r="L110" s="8">
        <f t="shared" si="10"/>
        <v>92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x14ac:dyDescent="0.25">
      <c r="A111" s="59"/>
      <c r="B111" s="59"/>
      <c r="C111" s="54"/>
      <c r="D111" s="52">
        <f t="shared" si="11"/>
        <v>108</v>
      </c>
      <c r="E111" s="57">
        <f t="shared" si="12"/>
        <v>0.11567091747971261</v>
      </c>
      <c r="F111" s="62">
        <f t="shared" si="13"/>
        <v>8.2500000000000004E-2</v>
      </c>
      <c r="G111" s="8"/>
      <c r="H111" s="8"/>
      <c r="I111" s="8"/>
      <c r="J111" s="8"/>
      <c r="K111" s="2"/>
      <c r="L111" s="8">
        <f t="shared" si="10"/>
        <v>93</v>
      </c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x14ac:dyDescent="0.25">
      <c r="A112" s="59"/>
      <c r="B112" s="59"/>
      <c r="C112" s="54"/>
      <c r="D112" s="52">
        <f t="shared" si="11"/>
        <v>109</v>
      </c>
      <c r="E112" s="57">
        <f t="shared" si="12"/>
        <v>0.11609903021651666</v>
      </c>
      <c r="F112" s="62">
        <f t="shared" si="13"/>
        <v>8.2500000000000004E-2</v>
      </c>
      <c r="G112" s="8"/>
      <c r="H112" s="8"/>
      <c r="I112" s="8"/>
      <c r="J112" s="8"/>
      <c r="K112" s="2"/>
      <c r="L112" s="8">
        <f t="shared" si="10"/>
        <v>94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x14ac:dyDescent="0.25">
      <c r="A113" s="59"/>
      <c r="B113" s="59"/>
      <c r="C113" s="54"/>
      <c r="D113" s="52">
        <f t="shared" si="11"/>
        <v>110</v>
      </c>
      <c r="E113" s="57">
        <f t="shared" si="12"/>
        <v>0.11652914047042558</v>
      </c>
      <c r="F113" s="62">
        <f t="shared" si="13"/>
        <v>8.2500000000000004E-2</v>
      </c>
      <c r="G113" s="8"/>
      <c r="H113" s="8"/>
      <c r="I113" s="8"/>
      <c r="J113" s="8"/>
      <c r="K113" s="2"/>
      <c r="L113" s="8">
        <f t="shared" si="10"/>
        <v>95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x14ac:dyDescent="0.25">
      <c r="A114" s="59"/>
      <c r="B114" s="59"/>
      <c r="C114" s="54"/>
      <c r="D114" s="52">
        <f t="shared" si="11"/>
        <v>111</v>
      </c>
      <c r="E114" s="57">
        <f t="shared" si="12"/>
        <v>0.11696125850112596</v>
      </c>
      <c r="F114" s="62">
        <f t="shared" si="13"/>
        <v>8.2500000000000004E-2</v>
      </c>
      <c r="G114" s="8"/>
      <c r="H114" s="8"/>
      <c r="I114" s="8"/>
      <c r="J114" s="8"/>
      <c r="K114" s="2"/>
      <c r="L114" s="8">
        <f t="shared" si="10"/>
        <v>96</v>
      </c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x14ac:dyDescent="0.25">
      <c r="A115" s="59"/>
      <c r="B115" s="59"/>
      <c r="C115" s="54"/>
      <c r="D115" s="52">
        <f t="shared" si="11"/>
        <v>112</v>
      </c>
      <c r="E115" s="57">
        <f t="shared" si="12"/>
        <v>0.11739539462390915</v>
      </c>
      <c r="F115" s="62">
        <f t="shared" si="13"/>
        <v>8.2500000000000004E-2</v>
      </c>
      <c r="G115" s="8"/>
      <c r="H115" s="8"/>
      <c r="I115" s="8"/>
      <c r="J115" s="8"/>
      <c r="K115" s="2"/>
      <c r="L115" s="8">
        <f t="shared" si="10"/>
        <v>97</v>
      </c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x14ac:dyDescent="0.25">
      <c r="A116" s="59"/>
      <c r="B116" s="59"/>
      <c r="C116" s="54"/>
      <c r="D116" s="52">
        <f t="shared" si="11"/>
        <v>113</v>
      </c>
      <c r="E116" s="57">
        <f t="shared" si="12"/>
        <v>0.1178315592099838</v>
      </c>
      <c r="F116" s="62">
        <f t="shared" si="13"/>
        <v>8.2500000000000004E-2</v>
      </c>
      <c r="G116" s="8"/>
      <c r="H116" s="8"/>
      <c r="I116" s="8"/>
      <c r="J116" s="8"/>
      <c r="K116" s="2"/>
      <c r="L116" s="8">
        <f t="shared" si="10"/>
        <v>98</v>
      </c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x14ac:dyDescent="0.25">
      <c r="A117" s="59"/>
      <c r="B117" s="59"/>
      <c r="C117" s="54"/>
      <c r="D117" s="52">
        <f t="shared" si="11"/>
        <v>114</v>
      </c>
      <c r="E117" s="57">
        <f t="shared" si="12"/>
        <v>0.11826976268678957</v>
      </c>
      <c r="F117" s="62">
        <f t="shared" si="13"/>
        <v>8.2500000000000004E-2</v>
      </c>
      <c r="G117" s="8"/>
      <c r="H117" s="8"/>
      <c r="I117" s="8"/>
      <c r="J117" s="8"/>
      <c r="K117" s="2"/>
      <c r="L117" s="8">
        <f t="shared" si="10"/>
        <v>99</v>
      </c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x14ac:dyDescent="0.25">
      <c r="A118" s="59"/>
      <c r="B118" s="59"/>
      <c r="C118" s="54"/>
      <c r="D118" s="52">
        <f t="shared" si="11"/>
        <v>115</v>
      </c>
      <c r="E118" s="57">
        <f t="shared" si="12"/>
        <v>0.11871001553831269</v>
      </c>
      <c r="F118" s="62">
        <f t="shared" si="13"/>
        <v>8.2500000000000004E-2</v>
      </c>
      <c r="G118" s="8"/>
      <c r="H118" s="8"/>
      <c r="I118" s="8"/>
      <c r="J118" s="8"/>
      <c r="K118" s="2"/>
      <c r="L118" s="8">
        <f t="shared" si="10"/>
        <v>100</v>
      </c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x14ac:dyDescent="0.25">
      <c r="A119" s="59"/>
      <c r="B119" s="59"/>
      <c r="C119" s="54"/>
      <c r="D119" s="52">
        <f t="shared" si="11"/>
        <v>116</v>
      </c>
      <c r="E119" s="57">
        <f t="shared" si="12"/>
        <v>0.11915232830540325</v>
      </c>
      <c r="F119" s="62">
        <f t="shared" si="13"/>
        <v>8.2500000000000004E-2</v>
      </c>
      <c r="G119" s="8"/>
      <c r="H119" s="8"/>
      <c r="I119" s="8"/>
      <c r="J119" s="8"/>
      <c r="K119" s="2"/>
      <c r="L119" s="8">
        <f t="shared" si="10"/>
        <v>101</v>
      </c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x14ac:dyDescent="0.25">
      <c r="A120" s="59"/>
      <c r="B120" s="59"/>
      <c r="C120" s="54"/>
      <c r="D120" s="52">
        <f t="shared" si="11"/>
        <v>117</v>
      </c>
      <c r="E120" s="57">
        <f t="shared" si="12"/>
        <v>0.11959671158609467</v>
      </c>
      <c r="F120" s="62">
        <f t="shared" si="13"/>
        <v>8.2500000000000004E-2</v>
      </c>
      <c r="G120" s="8"/>
      <c r="H120" s="8"/>
      <c r="I120" s="8"/>
      <c r="J120" s="8"/>
      <c r="K120" s="2"/>
      <c r="L120" s="8">
        <f t="shared" si="10"/>
        <v>102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x14ac:dyDescent="0.25">
      <c r="A121" s="59"/>
      <c r="B121" s="59"/>
      <c r="C121" s="54"/>
      <c r="D121" s="52">
        <f t="shared" si="11"/>
        <v>118</v>
      </c>
      <c r="E121" s="57">
        <f t="shared" si="12"/>
        <v>0.12004317603592443</v>
      </c>
      <c r="F121" s="62">
        <f t="shared" si="13"/>
        <v>8.2500000000000004E-2</v>
      </c>
      <c r="G121" s="8"/>
      <c r="H121" s="8"/>
      <c r="I121" s="8"/>
      <c r="J121" s="8"/>
      <c r="K121" s="2"/>
      <c r="L121" s="8">
        <f t="shared" si="10"/>
        <v>103</v>
      </c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x14ac:dyDescent="0.25">
      <c r="A122" s="59"/>
      <c r="B122" s="59"/>
      <c r="C122" s="54"/>
      <c r="D122" s="52">
        <f t="shared" si="11"/>
        <v>119</v>
      </c>
      <c r="E122" s="57">
        <f t="shared" si="12"/>
        <v>0.12049173236825733</v>
      </c>
      <c r="F122" s="62">
        <f t="shared" si="13"/>
        <v>8.2500000000000004E-2</v>
      </c>
      <c r="G122" s="8"/>
      <c r="H122" s="8"/>
      <c r="I122" s="8"/>
      <c r="J122" s="8"/>
      <c r="K122" s="2"/>
      <c r="L122" s="8">
        <f t="shared" si="10"/>
        <v>104</v>
      </c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x14ac:dyDescent="0.25">
      <c r="A123" s="59"/>
      <c r="B123" s="59"/>
      <c r="C123" s="54"/>
      <c r="D123" s="52">
        <f t="shared" si="11"/>
        <v>120</v>
      </c>
      <c r="E123" s="57">
        <f t="shared" si="12"/>
        <v>0.12094239135461002</v>
      </c>
      <c r="F123" s="62">
        <f t="shared" si="13"/>
        <v>8.2500000000000004E-2</v>
      </c>
      <c r="G123" s="8"/>
      <c r="H123" s="8"/>
      <c r="I123" s="8"/>
      <c r="J123" s="8"/>
      <c r="K123" s="2"/>
      <c r="L123" s="8">
        <f t="shared" si="10"/>
        <v>105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x14ac:dyDescent="0.25">
      <c r="B124" s="8"/>
      <c r="C124" s="8"/>
      <c r="D124" s="60"/>
      <c r="E124" s="8"/>
      <c r="F124" s="8"/>
      <c r="G124" s="8"/>
      <c r="H124" s="8"/>
      <c r="I124" s="8"/>
      <c r="J124" s="8"/>
      <c r="K124" s="2"/>
      <c r="L124" s="8">
        <f t="shared" si="10"/>
        <v>106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x14ac:dyDescent="0.25">
      <c r="A125" s="8"/>
      <c r="B125" s="8"/>
      <c r="C125" s="8"/>
      <c r="D125" s="60"/>
      <c r="E125" s="8"/>
      <c r="F125" s="8"/>
      <c r="G125" s="8"/>
      <c r="H125" s="8"/>
      <c r="I125" s="8"/>
      <c r="J125" s="8"/>
      <c r="K125" s="2"/>
      <c r="L125" s="8">
        <f t="shared" si="10"/>
        <v>107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x14ac:dyDescent="0.25">
      <c r="D126" s="53"/>
      <c r="L126" s="48">
        <f t="shared" si="10"/>
        <v>108</v>
      </c>
    </row>
    <row r="127" spans="1:22" x14ac:dyDescent="0.25">
      <c r="D127" s="53"/>
      <c r="L127" s="48">
        <f t="shared" si="10"/>
        <v>109</v>
      </c>
    </row>
    <row r="128" spans="1:22" x14ac:dyDescent="0.25">
      <c r="D128" s="53"/>
      <c r="L128" s="48">
        <f t="shared" si="10"/>
        <v>110</v>
      </c>
    </row>
    <row r="129" spans="4:12" x14ac:dyDescent="0.25">
      <c r="D129" s="53"/>
      <c r="L129" s="48">
        <f t="shared" si="10"/>
        <v>111</v>
      </c>
    </row>
    <row r="130" spans="4:12" x14ac:dyDescent="0.25">
      <c r="D130" s="53"/>
      <c r="L130" s="48">
        <f t="shared" si="10"/>
        <v>112</v>
      </c>
    </row>
    <row r="131" spans="4:12" x14ac:dyDescent="0.25">
      <c r="D131" s="53"/>
      <c r="L131" s="48">
        <f t="shared" si="10"/>
        <v>113</v>
      </c>
    </row>
    <row r="132" spans="4:12" x14ac:dyDescent="0.25">
      <c r="L132" s="48">
        <f t="shared" ref="L132:L138" si="14">L131+1</f>
        <v>114</v>
      </c>
    </row>
    <row r="133" spans="4:12" x14ac:dyDescent="0.25">
      <c r="L133" s="48">
        <f t="shared" si="14"/>
        <v>115</v>
      </c>
    </row>
    <row r="134" spans="4:12" x14ac:dyDescent="0.25">
      <c r="L134" s="48">
        <f t="shared" si="14"/>
        <v>116</v>
      </c>
    </row>
    <row r="135" spans="4:12" x14ac:dyDescent="0.25">
      <c r="L135" s="48">
        <f t="shared" si="14"/>
        <v>117</v>
      </c>
    </row>
    <row r="136" spans="4:12" x14ac:dyDescent="0.25">
      <c r="L136" s="48">
        <f t="shared" si="14"/>
        <v>118</v>
      </c>
    </row>
    <row r="137" spans="4:12" x14ac:dyDescent="0.25">
      <c r="L137" s="48">
        <f t="shared" si="14"/>
        <v>119</v>
      </c>
    </row>
    <row r="138" spans="4:12" x14ac:dyDescent="0.25">
      <c r="L138" s="48">
        <f t="shared" si="14"/>
        <v>120</v>
      </c>
    </row>
  </sheetData>
  <mergeCells count="7">
    <mergeCell ref="A16:B16"/>
    <mergeCell ref="A17:B17"/>
    <mergeCell ref="A11:B11"/>
    <mergeCell ref="A15:B15"/>
    <mergeCell ref="A1:B1"/>
    <mergeCell ref="A2:B2"/>
    <mergeCell ref="A4:B4"/>
  </mergeCells>
  <dataValidations count="2">
    <dataValidation type="list" allowBlank="1" showInputMessage="1" showErrorMessage="1" sqref="B9">
      <formula1>$M$6:$M$9</formula1>
    </dataValidation>
    <dataValidation type="list" allowBlank="1" showInputMessage="1" showErrorMessage="1" sqref="B7">
      <formula1>$L$19:$L$138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138"/>
  <sheetViews>
    <sheetView topLeftCell="A16" workbookViewId="0">
      <selection activeCell="O20" sqref="O20"/>
    </sheetView>
  </sheetViews>
  <sheetFormatPr defaultColWidth="8.85546875" defaultRowHeight="15" x14ac:dyDescent="0.25"/>
  <cols>
    <col min="1" max="1" width="28.7109375" style="48" customWidth="1"/>
    <col min="2" max="2" width="10.140625" style="48" bestFit="1" customWidth="1"/>
    <col min="3" max="3" width="0.7109375" style="48" customWidth="1"/>
    <col min="4" max="4" width="6.7109375" style="48" bestFit="1" customWidth="1"/>
    <col min="5" max="5" width="10.28515625" style="48" bestFit="1" customWidth="1"/>
    <col min="6" max="6" width="11.140625" style="48" bestFit="1" customWidth="1"/>
    <col min="7" max="7" width="6" style="48" customWidth="1"/>
    <col min="8" max="8" width="8.7109375" style="48" customWidth="1"/>
    <col min="9" max="9" width="16.28515625" style="48" customWidth="1"/>
    <col min="10" max="10" width="0.140625" style="48" customWidth="1"/>
    <col min="11" max="11" width="8.85546875" style="49" hidden="1" customWidth="1"/>
    <col min="12" max="12" width="8.85546875" style="48" hidden="1" customWidth="1"/>
    <col min="13" max="13" width="0.140625" style="48" hidden="1" customWidth="1"/>
    <col min="14" max="14" width="8.85546875" style="48" hidden="1" customWidth="1"/>
    <col min="15" max="18" width="8.85546875" style="48" customWidth="1"/>
    <col min="19" max="19" width="5" style="48" customWidth="1"/>
    <col min="20" max="20" width="6.28515625" style="48" customWidth="1"/>
    <col min="21" max="21" width="5" style="48" customWidth="1"/>
    <col min="22" max="22" width="9.7109375" style="48" customWidth="1"/>
    <col min="23" max="24" width="5" style="48" customWidth="1"/>
    <col min="25" max="30" width="8.85546875" style="48" customWidth="1"/>
    <col min="31" max="16384" width="8.85546875" style="48"/>
  </cols>
  <sheetData>
    <row r="1" spans="1:32" x14ac:dyDescent="0.25">
      <c r="A1" s="79" t="s">
        <v>27</v>
      </c>
      <c r="B1" s="80"/>
      <c r="C1" s="15"/>
      <c r="D1" s="51" t="s">
        <v>0</v>
      </c>
      <c r="E1" s="71" t="s">
        <v>18</v>
      </c>
      <c r="F1" s="55" t="s">
        <v>28</v>
      </c>
      <c r="G1" s="30"/>
      <c r="H1" s="30"/>
      <c r="I1" s="30"/>
      <c r="J1" s="4"/>
      <c r="K1" s="31">
        <f>IF(term="Quarterly",4,IF(term="Half-yearly",2,IF(term="Yearly",1,IF(term="Monthly",12))))</f>
        <v>4</v>
      </c>
      <c r="L1" s="8">
        <v>1</v>
      </c>
      <c r="M1" s="8"/>
      <c r="N1" s="3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2" x14ac:dyDescent="0.25">
      <c r="A2" s="81" t="s">
        <v>1</v>
      </c>
      <c r="B2" s="82"/>
      <c r="C2" s="16"/>
      <c r="D2" s="51"/>
      <c r="E2" s="71" t="s">
        <v>19</v>
      </c>
      <c r="F2" s="55" t="s">
        <v>29</v>
      </c>
      <c r="G2" s="33"/>
      <c r="H2" s="33"/>
      <c r="I2" s="33"/>
      <c r="J2" s="4"/>
      <c r="K2" s="31">
        <f>IF(term="Quarterly",3,IF(term="Half-yearly",6,IF(term="Yearly",12,IF(term="Monthly",1))))</f>
        <v>3</v>
      </c>
      <c r="L2" s="8">
        <v>2</v>
      </c>
      <c r="M2" s="8"/>
      <c r="N2" s="3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49"/>
    </row>
    <row r="3" spans="1:32" ht="15" hidden="1" customHeight="1" x14ac:dyDescent="0.25">
      <c r="A3" s="12"/>
      <c r="B3" s="13"/>
      <c r="C3" s="17"/>
      <c r="D3" s="2"/>
      <c r="E3" s="56"/>
      <c r="F3" s="73"/>
      <c r="G3" s="2"/>
      <c r="H3" s="2"/>
      <c r="I3" s="2"/>
      <c r="J3" s="4"/>
      <c r="K3" s="34"/>
      <c r="L3" s="8">
        <f>L2+1</f>
        <v>3</v>
      </c>
      <c r="M3" s="8"/>
      <c r="N3" s="3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2" x14ac:dyDescent="0.25">
      <c r="A4" s="83" t="s">
        <v>2</v>
      </c>
      <c r="B4" s="84"/>
      <c r="C4" s="16"/>
      <c r="D4" s="52">
        <f t="shared" ref="D4:D35" si="0">IF(D3&lt;rdura,D3+1,"")</f>
        <v>1</v>
      </c>
      <c r="E4" s="72">
        <f t="shared" ref="E4:E35" si="1">IF(D4="","", ((1+raterd/factor1)^(factor1*D4/12)-1)/(D4/12))</f>
        <v>9.4347916464254666E-2</v>
      </c>
      <c r="F4" s="57">
        <f t="shared" ref="F4:F35" si="2">IF(D4="","",  raterd)</f>
        <v>9.5091654651819901E-2</v>
      </c>
      <c r="G4" s="33"/>
      <c r="H4" s="33"/>
      <c r="I4" s="33"/>
      <c r="J4" s="4"/>
      <c r="K4" s="34"/>
      <c r="L4" s="8">
        <f t="shared" ref="L4:L67" si="3">L3+1</f>
        <v>4</v>
      </c>
      <c r="M4" s="8"/>
      <c r="N4" s="32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2" ht="15.75" thickBot="1" x14ac:dyDescent="0.3">
      <c r="A5" s="66" t="s">
        <v>25</v>
      </c>
      <c r="B5" s="67">
        <v>0.10381</v>
      </c>
      <c r="C5" s="18"/>
      <c r="D5" s="52">
        <f t="shared" si="0"/>
        <v>2</v>
      </c>
      <c r="E5" s="72">
        <f t="shared" si="1"/>
        <v>9.4718813520136003E-2</v>
      </c>
      <c r="F5" s="57">
        <f t="shared" si="2"/>
        <v>9.5091654651819901E-2</v>
      </c>
      <c r="G5" s="8"/>
      <c r="H5" s="8"/>
      <c r="I5" s="4"/>
      <c r="J5" s="4"/>
      <c r="K5" s="2"/>
      <c r="L5" s="8">
        <f t="shared" si="3"/>
        <v>5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2" x14ac:dyDescent="0.25">
      <c r="A6" s="10" t="s">
        <v>3</v>
      </c>
      <c r="B6" s="26">
        <v>100</v>
      </c>
      <c r="C6" s="54"/>
      <c r="D6" s="52">
        <f t="shared" si="0"/>
        <v>3</v>
      </c>
      <c r="E6" s="72">
        <f t="shared" si="1"/>
        <v>9.5091654651819901E-2</v>
      </c>
      <c r="F6" s="57">
        <f t="shared" si="2"/>
        <v>9.5091654651819901E-2</v>
      </c>
      <c r="G6" s="8"/>
      <c r="H6" s="8"/>
      <c r="I6" s="5"/>
      <c r="J6" s="35"/>
      <c r="K6" s="2"/>
      <c r="L6" s="8">
        <f t="shared" si="3"/>
        <v>6</v>
      </c>
      <c r="M6" s="8" t="s">
        <v>4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2" x14ac:dyDescent="0.25">
      <c r="A7" s="11" t="s">
        <v>5</v>
      </c>
      <c r="B7" s="26">
        <v>25</v>
      </c>
      <c r="C7" s="20"/>
      <c r="D7" s="52">
        <f t="shared" si="0"/>
        <v>4</v>
      </c>
      <c r="E7" s="72">
        <f t="shared" si="1"/>
        <v>9.5466451323025003E-2</v>
      </c>
      <c r="F7" s="57">
        <f t="shared" si="2"/>
        <v>9.5091654651819901E-2</v>
      </c>
      <c r="G7" s="8"/>
      <c r="H7" s="8"/>
      <c r="I7" s="5"/>
      <c r="J7" s="35"/>
      <c r="K7" s="2"/>
      <c r="L7" s="8">
        <f t="shared" si="3"/>
        <v>7</v>
      </c>
      <c r="M7" s="8" t="s">
        <v>7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2" x14ac:dyDescent="0.25">
      <c r="A8" s="11" t="s">
        <v>8</v>
      </c>
      <c r="B8" s="27"/>
      <c r="C8" s="21"/>
      <c r="D8" s="52">
        <f t="shared" si="0"/>
        <v>5</v>
      </c>
      <c r="E8" s="72">
        <f t="shared" si="1"/>
        <v>9.5843215069574939E-2</v>
      </c>
      <c r="F8" s="57">
        <f t="shared" si="2"/>
        <v>9.5091654651819901E-2</v>
      </c>
      <c r="G8" s="8"/>
      <c r="H8" s="8"/>
      <c r="I8" s="7"/>
      <c r="J8" s="35"/>
      <c r="K8" s="2"/>
      <c r="L8" s="8">
        <f t="shared" si="3"/>
        <v>8</v>
      </c>
      <c r="M8" s="8" t="s">
        <v>10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2" x14ac:dyDescent="0.25">
      <c r="A9" s="10" t="s">
        <v>11</v>
      </c>
      <c r="B9" s="26" t="s">
        <v>4</v>
      </c>
      <c r="C9" s="22"/>
      <c r="D9" s="52">
        <f t="shared" si="0"/>
        <v>6</v>
      </c>
      <c r="E9" s="72">
        <f t="shared" si="1"/>
        <v>9.6221957499872612E-2</v>
      </c>
      <c r="F9" s="57">
        <f t="shared" si="2"/>
        <v>9.5091654651819901E-2</v>
      </c>
      <c r="G9" s="36"/>
      <c r="H9" s="36"/>
      <c r="I9" s="36"/>
      <c r="J9" s="35"/>
      <c r="K9" s="2"/>
      <c r="L9" s="8">
        <f t="shared" si="3"/>
        <v>9</v>
      </c>
      <c r="M9" s="8" t="s">
        <v>12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2" x14ac:dyDescent="0.25">
      <c r="A10" s="70" t="s">
        <v>26</v>
      </c>
      <c r="B10" s="68">
        <f>(((B5*(rdura/12))+1)^(1/(factor1*rdura/12))-1)*factor1</f>
        <v>9.5091654651819901E-2</v>
      </c>
      <c r="C10" s="20"/>
      <c r="D10" s="52">
        <f t="shared" si="0"/>
        <v>7</v>
      </c>
      <c r="E10" s="72">
        <f t="shared" si="1"/>
        <v>9.6602690295371829E-2</v>
      </c>
      <c r="F10" s="57">
        <f t="shared" si="2"/>
        <v>9.5091654651819901E-2</v>
      </c>
      <c r="G10" s="2"/>
      <c r="H10" s="2"/>
      <c r="I10" s="2"/>
      <c r="J10" s="5"/>
      <c r="K10" s="2"/>
      <c r="L10" s="8">
        <f t="shared" si="3"/>
        <v>10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2" x14ac:dyDescent="0.25">
      <c r="A11" s="10" t="s">
        <v>13</v>
      </c>
      <c r="B11" s="28">
        <f>fdamt*(1+raterd/factor1)^(factor1*rdura/12)</f>
        <v>121.62708333333335</v>
      </c>
      <c r="C11" s="23"/>
      <c r="D11" s="52">
        <f t="shared" si="0"/>
        <v>8</v>
      </c>
      <c r="E11" s="72">
        <f t="shared" si="1"/>
        <v>9.6985425211060239E-2</v>
      </c>
      <c r="F11" s="57">
        <f t="shared" si="2"/>
        <v>9.5091654651819901E-2</v>
      </c>
      <c r="G11" s="37"/>
      <c r="H11" s="37"/>
      <c r="I11" s="37"/>
      <c r="J11" s="5"/>
      <c r="K11" s="2"/>
      <c r="L11" s="8">
        <f t="shared" si="3"/>
        <v>11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2" ht="15.75" thickBot="1" x14ac:dyDescent="0.3">
      <c r="A12" s="8"/>
      <c r="B12" s="69"/>
      <c r="C12" s="24"/>
      <c r="D12" s="52">
        <f t="shared" si="0"/>
        <v>9</v>
      </c>
      <c r="E12" s="72">
        <f t="shared" si="1"/>
        <v>9.7370174075938287E-2</v>
      </c>
      <c r="F12" s="57">
        <f t="shared" si="2"/>
        <v>9.5091654651819901E-2</v>
      </c>
      <c r="G12" s="38"/>
      <c r="H12" s="38"/>
      <c r="I12" s="38"/>
      <c r="J12" s="4"/>
      <c r="K12" s="2"/>
      <c r="L12" s="8">
        <f t="shared" si="3"/>
        <v>12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2" ht="15.75" thickBot="1" x14ac:dyDescent="0.3">
      <c r="A13" s="4"/>
      <c r="B13" s="43"/>
      <c r="C13" s="44"/>
      <c r="D13" s="52">
        <f t="shared" si="0"/>
        <v>10</v>
      </c>
      <c r="E13" s="72">
        <f t="shared" si="1"/>
        <v>9.775694879350709E-2</v>
      </c>
      <c r="F13" s="57">
        <f t="shared" si="2"/>
        <v>9.5091654651819901E-2</v>
      </c>
      <c r="G13" s="39"/>
      <c r="H13" s="39"/>
      <c r="I13" s="39"/>
      <c r="J13" s="4"/>
      <c r="K13" s="2"/>
      <c r="L13" s="8">
        <f t="shared" si="3"/>
        <v>13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2" ht="15.75" thickBot="1" x14ac:dyDescent="0.3">
      <c r="A14" s="46" t="s">
        <v>14</v>
      </c>
      <c r="B14" s="47"/>
      <c r="C14" s="45"/>
      <c r="D14" s="52">
        <f t="shared" si="0"/>
        <v>11</v>
      </c>
      <c r="E14" s="72">
        <f t="shared" si="1"/>
        <v>9.8145761342254487E-2</v>
      </c>
      <c r="F14" s="57">
        <f t="shared" si="2"/>
        <v>9.5091654651819901E-2</v>
      </c>
      <c r="G14" s="33"/>
      <c r="H14" s="4"/>
      <c r="I14" s="8"/>
      <c r="J14" s="4"/>
      <c r="K14" s="2"/>
      <c r="L14" s="8">
        <f t="shared" si="3"/>
        <v>14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2" x14ac:dyDescent="0.25">
      <c r="A15" s="78"/>
      <c r="B15" s="78"/>
      <c r="C15" s="54"/>
      <c r="D15" s="52">
        <f t="shared" si="0"/>
        <v>12</v>
      </c>
      <c r="E15" s="72">
        <f t="shared" si="1"/>
        <v>9.8536623776149357E-2</v>
      </c>
      <c r="F15" s="57">
        <f t="shared" si="2"/>
        <v>9.5091654651819901E-2</v>
      </c>
      <c r="G15" s="2"/>
      <c r="H15" s="8"/>
      <c r="I15" s="8"/>
      <c r="J15" s="40"/>
      <c r="K15" s="2"/>
      <c r="L15" s="8">
        <f t="shared" si="3"/>
        <v>15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2" x14ac:dyDescent="0.25">
      <c r="A16" s="74" t="s">
        <v>17</v>
      </c>
      <c r="B16" s="74"/>
      <c r="C16" s="18"/>
      <c r="D16" s="52">
        <f t="shared" si="0"/>
        <v>13</v>
      </c>
      <c r="E16" s="72">
        <f t="shared" si="1"/>
        <v>9.8929548225134611E-2</v>
      </c>
      <c r="F16" s="57">
        <f t="shared" si="2"/>
        <v>9.5091654651819901E-2</v>
      </c>
      <c r="G16" s="2"/>
      <c r="H16" s="8"/>
      <c r="I16" s="8"/>
      <c r="J16" s="40"/>
      <c r="K16" s="2"/>
      <c r="L16" s="8">
        <f t="shared" si="3"/>
        <v>16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25">
      <c r="A17" s="75" t="s">
        <v>16</v>
      </c>
      <c r="B17" s="75"/>
      <c r="C17" s="18"/>
      <c r="D17" s="52">
        <f t="shared" si="0"/>
        <v>14</v>
      </c>
      <c r="E17" s="72">
        <f t="shared" si="1"/>
        <v>9.9324546895627003E-2</v>
      </c>
      <c r="F17" s="57">
        <f t="shared" si="2"/>
        <v>9.5091654651819901E-2</v>
      </c>
      <c r="G17" s="2"/>
      <c r="H17" s="8"/>
      <c r="I17" s="8"/>
      <c r="J17" s="2"/>
      <c r="K17" s="2"/>
      <c r="L17" s="8">
        <f t="shared" si="3"/>
        <v>17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x14ac:dyDescent="0.25">
      <c r="A18" s="50" t="s">
        <v>6</v>
      </c>
      <c r="B18" s="9">
        <v>6</v>
      </c>
      <c r="C18" s="18"/>
      <c r="D18" s="52">
        <f t="shared" si="0"/>
        <v>15</v>
      </c>
      <c r="E18" s="72">
        <f t="shared" si="1"/>
        <v>9.972163207101907E-2</v>
      </c>
      <c r="F18" s="57">
        <f t="shared" si="2"/>
        <v>9.5091654651819901E-2</v>
      </c>
      <c r="G18" s="58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x14ac:dyDescent="0.25">
      <c r="A19" s="50" t="s">
        <v>9</v>
      </c>
      <c r="B19" s="6">
        <f>12*B18</f>
        <v>72</v>
      </c>
      <c r="C19" s="18"/>
      <c r="D19" s="52">
        <f t="shared" si="0"/>
        <v>16</v>
      </c>
      <c r="E19" s="72">
        <f t="shared" si="1"/>
        <v>0.10012081611218343</v>
      </c>
      <c r="F19" s="57">
        <f t="shared" si="2"/>
        <v>9.5091654651819901E-2</v>
      </c>
      <c r="H19" s="41"/>
      <c r="I19" s="2"/>
      <c r="J19" s="42" t="e">
        <f>IF(#REF!="","",#REF!+#REF!+#REF!)</f>
        <v>#REF!</v>
      </c>
      <c r="K19" s="2"/>
      <c r="L19" s="2">
        <f t="shared" si="3"/>
        <v>1</v>
      </c>
      <c r="M19" s="2"/>
      <c r="N19" s="2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x14ac:dyDescent="0.25">
      <c r="A20" s="2"/>
      <c r="B20" s="2"/>
      <c r="C20" s="20"/>
      <c r="D20" s="52">
        <f t="shared" si="0"/>
        <v>17</v>
      </c>
      <c r="E20" s="72">
        <f t="shared" si="1"/>
        <v>0.10052211145798265</v>
      </c>
      <c r="F20" s="57">
        <f t="shared" si="2"/>
        <v>9.5091654651819901E-2</v>
      </c>
      <c r="G20" s="65"/>
      <c r="H20" s="42"/>
      <c r="I20" s="2"/>
      <c r="J20" s="42" t="e">
        <f>IF(#REF!="","",J19+#REF!+#REF!)</f>
        <v>#REF!</v>
      </c>
      <c r="K20" s="2"/>
      <c r="L20" s="2">
        <f t="shared" si="3"/>
        <v>2</v>
      </c>
      <c r="M20" s="2"/>
      <c r="N20" s="2"/>
      <c r="O20" s="64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1" x14ac:dyDescent="0.25">
      <c r="A21" s="2"/>
      <c r="C21" s="20"/>
      <c r="D21" s="52">
        <f t="shared" si="0"/>
        <v>18</v>
      </c>
      <c r="E21" s="72">
        <f t="shared" si="1"/>
        <v>0.10092553062578036</v>
      </c>
      <c r="F21" s="57">
        <f t="shared" si="2"/>
        <v>9.5091654651819901E-2</v>
      </c>
      <c r="G21" s="2"/>
      <c r="H21" s="2"/>
      <c r="I21" s="2"/>
      <c r="J21" s="42" t="e">
        <f>IF(#REF!="","",J20+#REF!+#REF!)</f>
        <v>#REF!</v>
      </c>
      <c r="K21" s="2"/>
      <c r="L21" s="2">
        <f t="shared" si="3"/>
        <v>3</v>
      </c>
      <c r="M21" s="2"/>
      <c r="N21" s="2"/>
      <c r="O21" s="2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1" x14ac:dyDescent="0.25">
      <c r="A22" s="2"/>
      <c r="B22" s="2"/>
      <c r="C22" s="20"/>
      <c r="D22" s="52">
        <f t="shared" si="0"/>
        <v>19</v>
      </c>
      <c r="E22" s="72">
        <f t="shared" si="1"/>
        <v>0.10133108621195731</v>
      </c>
      <c r="F22" s="57">
        <f t="shared" si="2"/>
        <v>9.5091654651819901E-2</v>
      </c>
      <c r="G22" s="2"/>
      <c r="H22" s="2"/>
      <c r="I22" s="2"/>
      <c r="J22" s="42" t="e">
        <f>IF(#REF!="","",J21+#REF!+#REF!)</f>
        <v>#REF!</v>
      </c>
      <c r="K22" s="2"/>
      <c r="L22" s="2">
        <f t="shared" si="3"/>
        <v>4</v>
      </c>
      <c r="M22" s="2"/>
      <c r="N22" s="2"/>
      <c r="O22" s="2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1" x14ac:dyDescent="0.25">
      <c r="A23" s="2"/>
      <c r="C23" s="20"/>
      <c r="D23" s="52">
        <f t="shared" si="0"/>
        <v>20</v>
      </c>
      <c r="E23" s="72">
        <f t="shared" si="1"/>
        <v>0.10173879089243044</v>
      </c>
      <c r="F23" s="57">
        <f t="shared" si="2"/>
        <v>9.5091654651819901E-2</v>
      </c>
      <c r="G23" s="2"/>
      <c r="H23" s="2"/>
      <c r="I23" s="2"/>
      <c r="J23" s="42" t="e">
        <f>IF(#REF!="","",J22+#REF!+#REF!)</f>
        <v>#REF!</v>
      </c>
      <c r="K23" s="2"/>
      <c r="L23" s="2">
        <f t="shared" si="3"/>
        <v>5</v>
      </c>
      <c r="M23" s="2"/>
      <c r="N23" s="2"/>
      <c r="O23" s="2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1" x14ac:dyDescent="0.25">
      <c r="A24" s="2"/>
      <c r="B24" s="2"/>
      <c r="C24" s="20"/>
      <c r="D24" s="52">
        <f t="shared" si="0"/>
        <v>21</v>
      </c>
      <c r="E24" s="72">
        <f t="shared" si="1"/>
        <v>0.10214865742317551</v>
      </c>
      <c r="F24" s="57">
        <f t="shared" si="2"/>
        <v>9.5091654651819901E-2</v>
      </c>
      <c r="G24" s="8"/>
      <c r="H24" s="8"/>
      <c r="I24" s="2"/>
      <c r="J24" s="42" t="e">
        <f>IF(#REF!="","",J23+#REF!+#REF!)</f>
        <v>#REF!</v>
      </c>
      <c r="K24" s="2"/>
      <c r="L24" s="2">
        <f t="shared" si="3"/>
        <v>6</v>
      </c>
      <c r="M24" s="2"/>
      <c r="N24" s="2"/>
      <c r="O24" s="2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1" x14ac:dyDescent="0.25">
      <c r="A25" s="2"/>
      <c r="B25" s="2"/>
      <c r="C25" s="20"/>
      <c r="D25" s="52">
        <f t="shared" si="0"/>
        <v>22</v>
      </c>
      <c r="E25" s="72">
        <f t="shared" si="1"/>
        <v>0.10256069864075283</v>
      </c>
      <c r="F25" s="57">
        <f t="shared" si="2"/>
        <v>9.5091654651819901E-2</v>
      </c>
      <c r="G25" s="8"/>
      <c r="H25" s="8"/>
      <c r="I25" s="2"/>
      <c r="J25" s="42" t="e">
        <f>IF(#REF!="","",J24+#REF!+#REF!)</f>
        <v>#REF!</v>
      </c>
      <c r="K25" s="2"/>
      <c r="L25" s="2">
        <f t="shared" si="3"/>
        <v>7</v>
      </c>
      <c r="M25" s="2"/>
      <c r="N25" s="2"/>
      <c r="O25" s="2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1" x14ac:dyDescent="0.25">
      <c r="A26" s="2"/>
      <c r="B26" s="2"/>
      <c r="C26" s="20"/>
      <c r="D26" s="52">
        <f t="shared" si="0"/>
        <v>23</v>
      </c>
      <c r="E26" s="72">
        <f t="shared" si="1"/>
        <v>0.1029749274628371</v>
      </c>
      <c r="F26" s="57">
        <f t="shared" si="2"/>
        <v>9.5091654651819901E-2</v>
      </c>
      <c r="G26" s="8"/>
      <c r="H26" s="8"/>
      <c r="I26" s="2"/>
      <c r="J26" s="42" t="e">
        <f>IF(#REF!="","",J25+#REF!+#REF!)</f>
        <v>#REF!</v>
      </c>
      <c r="K26" s="2"/>
      <c r="L26" s="2">
        <f t="shared" si="3"/>
        <v>8</v>
      </c>
      <c r="M26" s="2"/>
      <c r="N26" s="2"/>
      <c r="O26" s="2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1" x14ac:dyDescent="0.25">
      <c r="A27" s="8"/>
      <c r="B27" s="8"/>
      <c r="C27" s="54"/>
      <c r="D27" s="52">
        <f t="shared" si="0"/>
        <v>24</v>
      </c>
      <c r="E27" s="72">
        <f t="shared" si="1"/>
        <v>0.10339135688875056</v>
      </c>
      <c r="F27" s="57">
        <f t="shared" si="2"/>
        <v>9.5091654651819901E-2</v>
      </c>
      <c r="G27" s="8"/>
      <c r="H27" s="8"/>
      <c r="I27" s="2"/>
      <c r="J27" s="42" t="e">
        <f>IF(#REF!="","",J26+#REF!+#REF!)</f>
        <v>#REF!</v>
      </c>
      <c r="K27" s="2"/>
      <c r="L27" s="2">
        <f t="shared" si="3"/>
        <v>9</v>
      </c>
      <c r="M27" s="2"/>
      <c r="N27" s="2"/>
      <c r="O27" s="2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1" x14ac:dyDescent="0.25">
      <c r="A28" s="8"/>
      <c r="B28" s="8"/>
      <c r="C28" s="54"/>
      <c r="D28" s="52">
        <f t="shared" si="0"/>
        <v>25</v>
      </c>
      <c r="E28" s="72">
        <f t="shared" si="1"/>
        <v>0.10381000000000003</v>
      </c>
      <c r="F28" s="57">
        <f t="shared" si="2"/>
        <v>9.5091654651819901E-2</v>
      </c>
      <c r="G28" s="8"/>
      <c r="H28" s="8"/>
      <c r="I28" s="2"/>
      <c r="J28" s="42" t="e">
        <f>IF(#REF!="","",J27+#REF!+#REF!)</f>
        <v>#REF!</v>
      </c>
      <c r="K28" s="2"/>
      <c r="L28" s="2">
        <f t="shared" si="3"/>
        <v>10</v>
      </c>
      <c r="M28" s="2"/>
      <c r="N28" s="2"/>
      <c r="O28" s="2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1" x14ac:dyDescent="0.25">
      <c r="A29" s="8"/>
      <c r="B29" s="8"/>
      <c r="C29" s="54"/>
      <c r="D29" s="52" t="str">
        <f t="shared" si="0"/>
        <v/>
      </c>
      <c r="E29" s="72" t="str">
        <f t="shared" si="1"/>
        <v/>
      </c>
      <c r="F29" s="57" t="str">
        <f t="shared" si="2"/>
        <v/>
      </c>
      <c r="G29" s="8"/>
      <c r="H29" s="8"/>
      <c r="I29" s="2"/>
      <c r="J29" s="42" t="e">
        <f>IF(#REF!="","",J28+#REF!+#REF!)</f>
        <v>#REF!</v>
      </c>
      <c r="K29" s="2"/>
      <c r="L29" s="2">
        <f t="shared" si="3"/>
        <v>11</v>
      </c>
      <c r="M29" s="2"/>
      <c r="N29" s="2"/>
      <c r="O29" s="2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1" x14ac:dyDescent="0.25">
      <c r="A30" s="8"/>
      <c r="B30" s="8"/>
      <c r="C30" s="54"/>
      <c r="D30" s="52" t="str">
        <f t="shared" si="0"/>
        <v/>
      </c>
      <c r="E30" s="72" t="str">
        <f t="shared" si="1"/>
        <v/>
      </c>
      <c r="F30" s="57" t="str">
        <f t="shared" si="2"/>
        <v/>
      </c>
      <c r="G30" s="8"/>
      <c r="H30" s="8"/>
      <c r="I30" s="2"/>
      <c r="J30" s="42" t="e">
        <f>IF(#REF!="","",J29+#REF!+#REF!)</f>
        <v>#REF!</v>
      </c>
      <c r="K30" s="2"/>
      <c r="L30" s="2">
        <f t="shared" si="3"/>
        <v>12</v>
      </c>
      <c r="M30" s="2"/>
      <c r="N30" s="2"/>
      <c r="O30" s="2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1" x14ac:dyDescent="0.25">
      <c r="A31" s="8"/>
      <c r="B31" s="8"/>
      <c r="C31" s="54"/>
      <c r="D31" s="52" t="str">
        <f t="shared" si="0"/>
        <v/>
      </c>
      <c r="E31" s="72" t="str">
        <f t="shared" si="1"/>
        <v/>
      </c>
      <c r="F31" s="57" t="str">
        <f t="shared" si="2"/>
        <v/>
      </c>
      <c r="G31" s="8"/>
      <c r="H31" s="8"/>
      <c r="I31" s="2"/>
      <c r="J31" s="42" t="e">
        <f>IF(#REF!="","",J30+#REF!+#REF!)</f>
        <v>#REF!</v>
      </c>
      <c r="K31" s="2"/>
      <c r="L31" s="2">
        <f t="shared" si="3"/>
        <v>13</v>
      </c>
      <c r="M31" s="2"/>
      <c r="N31" s="2"/>
      <c r="O31" s="2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1" x14ac:dyDescent="0.25">
      <c r="A32" s="8"/>
      <c r="B32" s="8"/>
      <c r="C32" s="54"/>
      <c r="D32" s="52" t="str">
        <f t="shared" si="0"/>
        <v/>
      </c>
      <c r="E32" s="72" t="str">
        <f t="shared" si="1"/>
        <v/>
      </c>
      <c r="F32" s="57" t="str">
        <f t="shared" si="2"/>
        <v/>
      </c>
      <c r="G32" s="8"/>
      <c r="H32" s="8"/>
      <c r="I32" s="2"/>
      <c r="J32" s="42" t="e">
        <f>IF(#REF!="","",J31+#REF!+#REF!)</f>
        <v>#REF!</v>
      </c>
      <c r="K32" s="2"/>
      <c r="L32" s="2">
        <f t="shared" si="3"/>
        <v>14</v>
      </c>
      <c r="M32" s="2"/>
      <c r="N32" s="2"/>
      <c r="O32" s="2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x14ac:dyDescent="0.25">
      <c r="A33" s="8"/>
      <c r="B33" s="8"/>
      <c r="C33" s="54"/>
      <c r="D33" s="52" t="str">
        <f t="shared" si="0"/>
        <v/>
      </c>
      <c r="E33" s="72" t="str">
        <f t="shared" si="1"/>
        <v/>
      </c>
      <c r="F33" s="57" t="str">
        <f t="shared" si="2"/>
        <v/>
      </c>
      <c r="G33" s="8"/>
      <c r="H33" s="8"/>
      <c r="I33" s="2"/>
      <c r="J33" s="42" t="e">
        <f>IF(#REF!="","",J32+#REF!+#REF!)</f>
        <v>#REF!</v>
      </c>
      <c r="K33" s="2"/>
      <c r="L33" s="2">
        <f t="shared" si="3"/>
        <v>15</v>
      </c>
      <c r="M33" s="2"/>
      <c r="N33" s="2"/>
      <c r="O33" s="2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x14ac:dyDescent="0.25">
      <c r="A34" s="8"/>
      <c r="B34" s="8"/>
      <c r="C34" s="54"/>
      <c r="D34" s="52" t="str">
        <f t="shared" si="0"/>
        <v/>
      </c>
      <c r="E34" s="72" t="str">
        <f t="shared" si="1"/>
        <v/>
      </c>
      <c r="F34" s="57" t="str">
        <f t="shared" si="2"/>
        <v/>
      </c>
      <c r="G34" s="8"/>
      <c r="H34" s="8"/>
      <c r="I34" s="2"/>
      <c r="J34" s="42" t="e">
        <f>IF(#REF!="","",J33+#REF!+#REF!)</f>
        <v>#REF!</v>
      </c>
      <c r="K34" s="2"/>
      <c r="L34" s="2">
        <f t="shared" si="3"/>
        <v>16</v>
      </c>
      <c r="M34" s="2"/>
      <c r="N34" s="2"/>
      <c r="O34" s="2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x14ac:dyDescent="0.25">
      <c r="A35" s="8"/>
      <c r="B35" s="8"/>
      <c r="C35" s="54"/>
      <c r="D35" s="52" t="str">
        <f t="shared" si="0"/>
        <v/>
      </c>
      <c r="E35" s="72" t="str">
        <f t="shared" si="1"/>
        <v/>
      </c>
      <c r="F35" s="57" t="str">
        <f t="shared" si="2"/>
        <v/>
      </c>
      <c r="G35" s="8"/>
      <c r="H35" s="8"/>
      <c r="I35" s="2"/>
      <c r="J35" s="42" t="e">
        <f>IF(#REF!="","",J34+#REF!+#REF!)</f>
        <v>#REF!</v>
      </c>
      <c r="K35" s="2"/>
      <c r="L35" s="2">
        <f t="shared" si="3"/>
        <v>17</v>
      </c>
      <c r="M35" s="2"/>
      <c r="N35" s="2"/>
      <c r="O35" s="2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x14ac:dyDescent="0.25">
      <c r="A36" s="8"/>
      <c r="B36" s="8"/>
      <c r="C36" s="54"/>
      <c r="D36" s="52" t="str">
        <f t="shared" ref="D36:D67" si="4">IF(D35&lt;rdura,D35+1,"")</f>
        <v/>
      </c>
      <c r="E36" s="72" t="str">
        <f t="shared" ref="E36:E67" si="5">IF(D36="","", ((1+raterd/factor1)^(factor1*D36/12)-1)/(D36/12))</f>
        <v/>
      </c>
      <c r="F36" s="57" t="str">
        <f t="shared" ref="F36:F67" si="6">IF(D36="","",  raterd)</f>
        <v/>
      </c>
      <c r="G36" s="8"/>
      <c r="H36" s="8"/>
      <c r="I36" s="2"/>
      <c r="J36" s="2"/>
      <c r="K36" s="2"/>
      <c r="L36" s="2">
        <f t="shared" si="3"/>
        <v>18</v>
      </c>
      <c r="M36" s="2"/>
      <c r="N36" s="2"/>
      <c r="O36" s="2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x14ac:dyDescent="0.25">
      <c r="A37" s="8"/>
      <c r="B37" s="8"/>
      <c r="C37" s="54"/>
      <c r="D37" s="52" t="str">
        <f t="shared" si="4"/>
        <v/>
      </c>
      <c r="E37" s="72" t="str">
        <f t="shared" si="5"/>
        <v/>
      </c>
      <c r="F37" s="57" t="str">
        <f t="shared" si="6"/>
        <v/>
      </c>
      <c r="G37" s="8"/>
      <c r="H37" s="8"/>
      <c r="I37" s="8"/>
      <c r="J37" s="8"/>
      <c r="K37" s="2"/>
      <c r="L37" s="8">
        <f t="shared" si="3"/>
        <v>19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x14ac:dyDescent="0.25">
      <c r="A38" s="8"/>
      <c r="B38" s="8"/>
      <c r="C38" s="54"/>
      <c r="D38" s="52" t="str">
        <f t="shared" si="4"/>
        <v/>
      </c>
      <c r="E38" s="72" t="str">
        <f t="shared" si="5"/>
        <v/>
      </c>
      <c r="F38" s="57" t="str">
        <f t="shared" si="6"/>
        <v/>
      </c>
      <c r="G38" s="8"/>
      <c r="H38" s="8"/>
      <c r="I38" s="8"/>
      <c r="J38" s="8"/>
      <c r="K38" s="2"/>
      <c r="L38" s="8">
        <f t="shared" si="3"/>
        <v>20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x14ac:dyDescent="0.25">
      <c r="A39" s="8"/>
      <c r="B39" s="8"/>
      <c r="C39" s="54"/>
      <c r="D39" s="52" t="str">
        <f t="shared" si="4"/>
        <v/>
      </c>
      <c r="E39" s="72" t="str">
        <f t="shared" si="5"/>
        <v/>
      </c>
      <c r="F39" s="57" t="str">
        <f t="shared" si="6"/>
        <v/>
      </c>
      <c r="G39" s="8"/>
      <c r="H39" s="8"/>
      <c r="I39" s="8"/>
      <c r="J39" s="8"/>
      <c r="K39" s="2"/>
      <c r="L39" s="8">
        <f t="shared" si="3"/>
        <v>21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x14ac:dyDescent="0.25">
      <c r="A40" s="8"/>
      <c r="B40" s="8"/>
      <c r="C40" s="54"/>
      <c r="D40" s="52" t="str">
        <f t="shared" si="4"/>
        <v/>
      </c>
      <c r="E40" s="72" t="str">
        <f t="shared" si="5"/>
        <v/>
      </c>
      <c r="F40" s="57" t="str">
        <f t="shared" si="6"/>
        <v/>
      </c>
      <c r="G40" s="8"/>
      <c r="H40" s="8"/>
      <c r="I40" s="8"/>
      <c r="J40" s="8"/>
      <c r="K40" s="2"/>
      <c r="L40" s="8">
        <f t="shared" si="3"/>
        <v>22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x14ac:dyDescent="0.25">
      <c r="A41" s="8"/>
      <c r="B41" s="8"/>
      <c r="C41" s="54"/>
      <c r="D41" s="52" t="str">
        <f t="shared" si="4"/>
        <v/>
      </c>
      <c r="E41" s="72" t="str">
        <f t="shared" si="5"/>
        <v/>
      </c>
      <c r="F41" s="57" t="str">
        <f t="shared" si="6"/>
        <v/>
      </c>
      <c r="G41" s="8"/>
      <c r="H41" s="8"/>
      <c r="I41" s="8"/>
      <c r="J41" s="8"/>
      <c r="K41" s="2"/>
      <c r="L41" s="8">
        <f t="shared" si="3"/>
        <v>23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x14ac:dyDescent="0.25">
      <c r="A42" s="8"/>
      <c r="B42" s="8"/>
      <c r="C42" s="54"/>
      <c r="D42" s="52" t="str">
        <f t="shared" si="4"/>
        <v/>
      </c>
      <c r="E42" s="72" t="str">
        <f t="shared" si="5"/>
        <v/>
      </c>
      <c r="F42" s="57" t="str">
        <f t="shared" si="6"/>
        <v/>
      </c>
      <c r="G42" s="8"/>
      <c r="H42" s="8"/>
      <c r="I42" s="8"/>
      <c r="J42" s="8"/>
      <c r="K42" s="2"/>
      <c r="L42" s="8">
        <f t="shared" si="3"/>
        <v>24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x14ac:dyDescent="0.25">
      <c r="A43" s="8"/>
      <c r="B43" s="8"/>
      <c r="C43" s="54"/>
      <c r="D43" s="52" t="str">
        <f t="shared" si="4"/>
        <v/>
      </c>
      <c r="E43" s="72" t="str">
        <f t="shared" si="5"/>
        <v/>
      </c>
      <c r="F43" s="57" t="str">
        <f t="shared" si="6"/>
        <v/>
      </c>
      <c r="G43" s="8"/>
      <c r="H43" s="8"/>
      <c r="I43" s="8"/>
      <c r="J43" s="8"/>
      <c r="K43" s="2"/>
      <c r="L43" s="8">
        <f t="shared" si="3"/>
        <v>25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x14ac:dyDescent="0.25">
      <c r="A44" s="8"/>
      <c r="B44" s="8"/>
      <c r="C44" s="54"/>
      <c r="D44" s="52" t="str">
        <f t="shared" si="4"/>
        <v/>
      </c>
      <c r="E44" s="72" t="str">
        <f t="shared" si="5"/>
        <v/>
      </c>
      <c r="F44" s="57" t="str">
        <f t="shared" si="6"/>
        <v/>
      </c>
      <c r="G44" s="8"/>
      <c r="H44" s="8"/>
      <c r="I44" s="8"/>
      <c r="J44" s="8"/>
      <c r="K44" s="2"/>
      <c r="L44" s="8">
        <f t="shared" si="3"/>
        <v>26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x14ac:dyDescent="0.25">
      <c r="A45" s="8"/>
      <c r="B45" s="8"/>
      <c r="C45" s="54"/>
      <c r="D45" s="52" t="str">
        <f t="shared" si="4"/>
        <v/>
      </c>
      <c r="E45" s="72" t="str">
        <f t="shared" si="5"/>
        <v/>
      </c>
      <c r="F45" s="57" t="str">
        <f t="shared" si="6"/>
        <v/>
      </c>
      <c r="G45" s="8"/>
      <c r="H45" s="8"/>
      <c r="I45" s="8"/>
      <c r="J45" s="8"/>
      <c r="K45" s="2"/>
      <c r="L45" s="8">
        <f t="shared" si="3"/>
        <v>27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x14ac:dyDescent="0.25">
      <c r="A46" s="8"/>
      <c r="B46" s="8"/>
      <c r="C46" s="54"/>
      <c r="D46" s="52" t="str">
        <f t="shared" si="4"/>
        <v/>
      </c>
      <c r="E46" s="72" t="str">
        <f t="shared" si="5"/>
        <v/>
      </c>
      <c r="F46" s="57" t="str">
        <f t="shared" si="6"/>
        <v/>
      </c>
      <c r="G46" s="8"/>
      <c r="H46" s="8"/>
      <c r="I46" s="8"/>
      <c r="J46" s="8"/>
      <c r="K46" s="2"/>
      <c r="L46" s="8">
        <f t="shared" si="3"/>
        <v>28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x14ac:dyDescent="0.25">
      <c r="A47" s="8"/>
      <c r="B47" s="8"/>
      <c r="C47" s="54"/>
      <c r="D47" s="52" t="str">
        <f t="shared" si="4"/>
        <v/>
      </c>
      <c r="E47" s="72" t="str">
        <f t="shared" si="5"/>
        <v/>
      </c>
      <c r="F47" s="57" t="str">
        <f t="shared" si="6"/>
        <v/>
      </c>
      <c r="G47" s="8"/>
      <c r="H47" s="8"/>
      <c r="I47" s="8"/>
      <c r="J47" s="8"/>
      <c r="K47" s="2"/>
      <c r="L47" s="8">
        <f t="shared" si="3"/>
        <v>29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x14ac:dyDescent="0.25">
      <c r="A48" s="8"/>
      <c r="B48" s="8"/>
      <c r="C48" s="54"/>
      <c r="D48" s="52" t="str">
        <f t="shared" si="4"/>
        <v/>
      </c>
      <c r="E48" s="72" t="str">
        <f t="shared" si="5"/>
        <v/>
      </c>
      <c r="F48" s="57" t="str">
        <f t="shared" si="6"/>
        <v/>
      </c>
      <c r="G48" s="8"/>
      <c r="H48" s="8"/>
      <c r="I48" s="8"/>
      <c r="J48" s="8"/>
      <c r="K48" s="2"/>
      <c r="L48" s="8">
        <f t="shared" si="3"/>
        <v>30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x14ac:dyDescent="0.25">
      <c r="A49" s="8"/>
      <c r="B49" s="8"/>
      <c r="C49" s="54"/>
      <c r="D49" s="52" t="str">
        <f t="shared" si="4"/>
        <v/>
      </c>
      <c r="E49" s="72" t="str">
        <f t="shared" si="5"/>
        <v/>
      </c>
      <c r="F49" s="57" t="str">
        <f t="shared" si="6"/>
        <v/>
      </c>
      <c r="G49" s="8"/>
      <c r="H49" s="8"/>
      <c r="I49" s="8"/>
      <c r="J49" s="8"/>
      <c r="K49" s="2"/>
      <c r="L49" s="8">
        <f t="shared" si="3"/>
        <v>31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x14ac:dyDescent="0.25">
      <c r="A50" s="8"/>
      <c r="B50" s="8"/>
      <c r="C50" s="54"/>
      <c r="D50" s="52" t="str">
        <f t="shared" si="4"/>
        <v/>
      </c>
      <c r="E50" s="72" t="str">
        <f t="shared" si="5"/>
        <v/>
      </c>
      <c r="F50" s="57" t="str">
        <f t="shared" si="6"/>
        <v/>
      </c>
      <c r="G50" s="8"/>
      <c r="H50" s="8"/>
      <c r="I50" s="8"/>
      <c r="J50" s="8"/>
      <c r="K50" s="2"/>
      <c r="L50" s="8">
        <f t="shared" si="3"/>
        <v>32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x14ac:dyDescent="0.25">
      <c r="A51" s="8"/>
      <c r="B51" s="8"/>
      <c r="C51" s="54"/>
      <c r="D51" s="52" t="str">
        <f t="shared" si="4"/>
        <v/>
      </c>
      <c r="E51" s="72" t="str">
        <f t="shared" si="5"/>
        <v/>
      </c>
      <c r="F51" s="57" t="str">
        <f t="shared" si="6"/>
        <v/>
      </c>
      <c r="G51" s="8"/>
      <c r="H51" s="8"/>
      <c r="I51" s="8"/>
      <c r="J51" s="8"/>
      <c r="K51" s="2"/>
      <c r="L51" s="8">
        <f t="shared" si="3"/>
        <v>33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x14ac:dyDescent="0.25">
      <c r="A52" s="8"/>
      <c r="B52" s="8"/>
      <c r="C52" s="54"/>
      <c r="D52" s="52" t="str">
        <f t="shared" si="4"/>
        <v/>
      </c>
      <c r="E52" s="72" t="str">
        <f t="shared" si="5"/>
        <v/>
      </c>
      <c r="F52" s="57" t="str">
        <f t="shared" si="6"/>
        <v/>
      </c>
      <c r="G52" s="8"/>
      <c r="H52" s="8"/>
      <c r="I52" s="8"/>
      <c r="J52" s="8"/>
      <c r="K52" s="2"/>
      <c r="L52" s="8">
        <f t="shared" si="3"/>
        <v>34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x14ac:dyDescent="0.25">
      <c r="A53" s="8"/>
      <c r="B53" s="8"/>
      <c r="C53" s="54"/>
      <c r="D53" s="52" t="str">
        <f t="shared" si="4"/>
        <v/>
      </c>
      <c r="E53" s="72" t="str">
        <f t="shared" si="5"/>
        <v/>
      </c>
      <c r="F53" s="57" t="str">
        <f t="shared" si="6"/>
        <v/>
      </c>
      <c r="G53" s="8"/>
      <c r="H53" s="8"/>
      <c r="I53" s="8"/>
      <c r="J53" s="8"/>
      <c r="K53" s="2"/>
      <c r="L53" s="8">
        <f t="shared" si="3"/>
        <v>35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x14ac:dyDescent="0.25">
      <c r="A54" s="8"/>
      <c r="B54" s="8"/>
      <c r="C54" s="54"/>
      <c r="D54" s="52" t="str">
        <f t="shared" si="4"/>
        <v/>
      </c>
      <c r="E54" s="72" t="str">
        <f t="shared" si="5"/>
        <v/>
      </c>
      <c r="F54" s="57" t="str">
        <f t="shared" si="6"/>
        <v/>
      </c>
      <c r="G54" s="8"/>
      <c r="H54" s="8"/>
      <c r="I54" s="8"/>
      <c r="J54" s="8"/>
      <c r="K54" s="2"/>
      <c r="L54" s="8">
        <f t="shared" si="3"/>
        <v>36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x14ac:dyDescent="0.25">
      <c r="A55" s="8"/>
      <c r="B55" s="8"/>
      <c r="C55" s="54"/>
      <c r="D55" s="52" t="str">
        <f t="shared" si="4"/>
        <v/>
      </c>
      <c r="E55" s="72" t="str">
        <f t="shared" si="5"/>
        <v/>
      </c>
      <c r="F55" s="57" t="str">
        <f t="shared" si="6"/>
        <v/>
      </c>
      <c r="G55" s="8"/>
      <c r="H55" s="8"/>
      <c r="I55" s="8"/>
      <c r="J55" s="8"/>
      <c r="K55" s="2"/>
      <c r="L55" s="8">
        <f t="shared" si="3"/>
        <v>37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x14ac:dyDescent="0.25">
      <c r="A56" s="8"/>
      <c r="B56" s="8"/>
      <c r="C56" s="54"/>
      <c r="D56" s="52" t="str">
        <f t="shared" si="4"/>
        <v/>
      </c>
      <c r="E56" s="72" t="str">
        <f t="shared" si="5"/>
        <v/>
      </c>
      <c r="F56" s="57" t="str">
        <f t="shared" si="6"/>
        <v/>
      </c>
      <c r="G56" s="8"/>
      <c r="H56" s="8"/>
      <c r="I56" s="8"/>
      <c r="J56" s="8"/>
      <c r="K56" s="2"/>
      <c r="L56" s="8">
        <f t="shared" si="3"/>
        <v>38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x14ac:dyDescent="0.25">
      <c r="A57" s="8"/>
      <c r="B57" s="8"/>
      <c r="C57" s="54"/>
      <c r="D57" s="52" t="str">
        <f t="shared" si="4"/>
        <v/>
      </c>
      <c r="E57" s="72" t="str">
        <f t="shared" si="5"/>
        <v/>
      </c>
      <c r="F57" s="57" t="str">
        <f t="shared" si="6"/>
        <v/>
      </c>
      <c r="G57" s="8"/>
      <c r="H57" s="8"/>
      <c r="I57" s="8"/>
      <c r="J57" s="8"/>
      <c r="K57" s="2"/>
      <c r="L57" s="8">
        <f t="shared" si="3"/>
        <v>39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x14ac:dyDescent="0.25">
      <c r="A58" s="8"/>
      <c r="B58" s="8"/>
      <c r="C58" s="54"/>
      <c r="D58" s="52" t="str">
        <f t="shared" si="4"/>
        <v/>
      </c>
      <c r="E58" s="72" t="str">
        <f t="shared" si="5"/>
        <v/>
      </c>
      <c r="F58" s="57" t="str">
        <f t="shared" si="6"/>
        <v/>
      </c>
      <c r="G58" s="8"/>
      <c r="H58" s="8"/>
      <c r="I58" s="8"/>
      <c r="J58" s="8"/>
      <c r="K58" s="2"/>
      <c r="L58" s="8">
        <f t="shared" si="3"/>
        <v>40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x14ac:dyDescent="0.25">
      <c r="A59" s="8"/>
      <c r="B59" s="8"/>
      <c r="C59" s="54"/>
      <c r="D59" s="52" t="str">
        <f t="shared" si="4"/>
        <v/>
      </c>
      <c r="E59" s="72" t="str">
        <f t="shared" si="5"/>
        <v/>
      </c>
      <c r="F59" s="57" t="str">
        <f t="shared" si="6"/>
        <v/>
      </c>
      <c r="G59" s="8"/>
      <c r="H59" s="8"/>
      <c r="I59" s="8"/>
      <c r="J59" s="8"/>
      <c r="K59" s="2"/>
      <c r="L59" s="8">
        <f t="shared" si="3"/>
        <v>41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x14ac:dyDescent="0.25">
      <c r="A60" s="8"/>
      <c r="B60" s="8"/>
      <c r="C60" s="54"/>
      <c r="D60" s="52" t="str">
        <f t="shared" si="4"/>
        <v/>
      </c>
      <c r="E60" s="72" t="str">
        <f t="shared" si="5"/>
        <v/>
      </c>
      <c r="F60" s="57" t="str">
        <f t="shared" si="6"/>
        <v/>
      </c>
      <c r="G60" s="8"/>
      <c r="H60" s="8"/>
      <c r="I60" s="8"/>
      <c r="J60" s="8"/>
      <c r="K60" s="2"/>
      <c r="L60" s="8">
        <f t="shared" si="3"/>
        <v>42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x14ac:dyDescent="0.25">
      <c r="A61" s="8"/>
      <c r="B61" s="8"/>
      <c r="C61" s="54"/>
      <c r="D61" s="52" t="str">
        <f t="shared" si="4"/>
        <v/>
      </c>
      <c r="E61" s="72" t="str">
        <f t="shared" si="5"/>
        <v/>
      </c>
      <c r="F61" s="57" t="str">
        <f t="shared" si="6"/>
        <v/>
      </c>
      <c r="G61" s="8"/>
      <c r="H61" s="8"/>
      <c r="I61" s="8"/>
      <c r="J61" s="8"/>
      <c r="K61" s="2"/>
      <c r="L61" s="8">
        <f t="shared" si="3"/>
        <v>43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x14ac:dyDescent="0.25">
      <c r="A62" s="59"/>
      <c r="B62" s="59"/>
      <c r="C62" s="54"/>
      <c r="D62" s="52" t="str">
        <f t="shared" si="4"/>
        <v/>
      </c>
      <c r="E62" s="72" t="str">
        <f t="shared" si="5"/>
        <v/>
      </c>
      <c r="F62" s="57" t="str">
        <f t="shared" si="6"/>
        <v/>
      </c>
      <c r="G62" s="8"/>
      <c r="H62" s="8"/>
      <c r="I62" s="8"/>
      <c r="J62" s="8"/>
      <c r="K62" s="2"/>
      <c r="L62" s="8">
        <f t="shared" si="3"/>
        <v>44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x14ac:dyDescent="0.25">
      <c r="A63" s="59"/>
      <c r="B63" s="59"/>
      <c r="C63" s="54"/>
      <c r="D63" s="52" t="str">
        <f t="shared" si="4"/>
        <v/>
      </c>
      <c r="E63" s="72" t="str">
        <f t="shared" si="5"/>
        <v/>
      </c>
      <c r="F63" s="57" t="str">
        <f t="shared" si="6"/>
        <v/>
      </c>
      <c r="G63" s="8"/>
      <c r="H63" s="8"/>
      <c r="I63" s="8"/>
      <c r="J63" s="8"/>
      <c r="K63" s="2"/>
      <c r="L63" s="8">
        <f t="shared" si="3"/>
        <v>45</v>
      </c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30" x14ac:dyDescent="0.25">
      <c r="A64" s="59"/>
      <c r="B64" s="59"/>
      <c r="C64" s="54"/>
      <c r="D64" s="52" t="str">
        <f t="shared" si="4"/>
        <v/>
      </c>
      <c r="E64" s="72" t="str">
        <f t="shared" si="5"/>
        <v/>
      </c>
      <c r="F64" s="57" t="str">
        <f t="shared" si="6"/>
        <v/>
      </c>
      <c r="G64" s="8"/>
      <c r="H64" s="8"/>
      <c r="I64" s="8"/>
      <c r="J64" s="8"/>
      <c r="K64" s="2"/>
      <c r="L64" s="8">
        <f t="shared" si="3"/>
        <v>46</v>
      </c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x14ac:dyDescent="0.25">
      <c r="A65" s="59"/>
      <c r="B65" s="59"/>
      <c r="C65" s="54"/>
      <c r="D65" s="52" t="str">
        <f t="shared" si="4"/>
        <v/>
      </c>
      <c r="E65" s="72" t="str">
        <f t="shared" si="5"/>
        <v/>
      </c>
      <c r="F65" s="57" t="str">
        <f t="shared" si="6"/>
        <v/>
      </c>
      <c r="G65" s="8"/>
      <c r="H65" s="8"/>
      <c r="I65" s="8"/>
      <c r="J65" s="8"/>
      <c r="K65" s="2"/>
      <c r="L65" s="8">
        <f t="shared" si="3"/>
        <v>47</v>
      </c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x14ac:dyDescent="0.25">
      <c r="A66" s="59"/>
      <c r="B66" s="59"/>
      <c r="C66" s="54"/>
      <c r="D66" s="52" t="str">
        <f t="shared" si="4"/>
        <v/>
      </c>
      <c r="E66" s="72" t="str">
        <f t="shared" si="5"/>
        <v/>
      </c>
      <c r="F66" s="57" t="str">
        <f t="shared" si="6"/>
        <v/>
      </c>
      <c r="G66" s="8"/>
      <c r="H66" s="8"/>
      <c r="I66" s="8"/>
      <c r="J66" s="8"/>
      <c r="K66" s="2"/>
      <c r="L66" s="8">
        <f t="shared" si="3"/>
        <v>48</v>
      </c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x14ac:dyDescent="0.25">
      <c r="A67" s="59"/>
      <c r="B67" s="59"/>
      <c r="C67" s="54"/>
      <c r="D67" s="52" t="str">
        <f t="shared" si="4"/>
        <v/>
      </c>
      <c r="E67" s="72" t="str">
        <f t="shared" si="5"/>
        <v/>
      </c>
      <c r="F67" s="57" t="str">
        <f t="shared" si="6"/>
        <v/>
      </c>
      <c r="G67" s="8"/>
      <c r="H67" s="8"/>
      <c r="I67" s="8"/>
      <c r="J67" s="8"/>
      <c r="K67" s="2"/>
      <c r="L67" s="8">
        <f t="shared" si="3"/>
        <v>49</v>
      </c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x14ac:dyDescent="0.25">
      <c r="A68" s="59"/>
      <c r="B68" s="59"/>
      <c r="C68" s="54"/>
      <c r="D68" s="52" t="str">
        <f t="shared" ref="D68:D99" si="7">IF(D67&lt;rdura,D67+1,"")</f>
        <v/>
      </c>
      <c r="E68" s="72" t="str">
        <f t="shared" ref="E68:E99" si="8">IF(D68="","", ((1+raterd/factor1)^(factor1*D68/12)-1)/(D68/12))</f>
        <v/>
      </c>
      <c r="F68" s="57" t="str">
        <f t="shared" ref="F68:F99" si="9">IF(D68="","",  raterd)</f>
        <v/>
      </c>
      <c r="G68" s="8"/>
      <c r="H68" s="8"/>
      <c r="I68" s="8"/>
      <c r="J68" s="8"/>
      <c r="K68" s="2"/>
      <c r="L68" s="8">
        <f t="shared" ref="L68:L131" si="10">L67+1</f>
        <v>50</v>
      </c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x14ac:dyDescent="0.25">
      <c r="A69" s="59"/>
      <c r="B69" s="59"/>
      <c r="C69" s="54"/>
      <c r="D69" s="52" t="str">
        <f t="shared" si="7"/>
        <v/>
      </c>
      <c r="E69" s="72" t="str">
        <f t="shared" si="8"/>
        <v/>
      </c>
      <c r="F69" s="57" t="str">
        <f t="shared" si="9"/>
        <v/>
      </c>
      <c r="G69" s="8"/>
      <c r="H69" s="8"/>
      <c r="I69" s="8"/>
      <c r="J69" s="8"/>
      <c r="K69" s="2"/>
      <c r="L69" s="8">
        <f t="shared" si="10"/>
        <v>51</v>
      </c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x14ac:dyDescent="0.25">
      <c r="A70" s="59"/>
      <c r="B70" s="59"/>
      <c r="C70" s="54"/>
      <c r="D70" s="52" t="str">
        <f t="shared" si="7"/>
        <v/>
      </c>
      <c r="E70" s="72" t="str">
        <f t="shared" si="8"/>
        <v/>
      </c>
      <c r="F70" s="57" t="str">
        <f t="shared" si="9"/>
        <v/>
      </c>
      <c r="G70" s="8"/>
      <c r="H70" s="8"/>
      <c r="I70" s="8"/>
      <c r="J70" s="8"/>
      <c r="K70" s="2"/>
      <c r="L70" s="8">
        <f t="shared" si="10"/>
        <v>52</v>
      </c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x14ac:dyDescent="0.25">
      <c r="A71" s="59"/>
      <c r="B71" s="59"/>
      <c r="C71" s="54"/>
      <c r="D71" s="52" t="str">
        <f t="shared" si="7"/>
        <v/>
      </c>
      <c r="E71" s="72" t="str">
        <f t="shared" si="8"/>
        <v/>
      </c>
      <c r="F71" s="57" t="str">
        <f t="shared" si="9"/>
        <v/>
      </c>
      <c r="G71" s="8"/>
      <c r="H71" s="8"/>
      <c r="I71" s="8"/>
      <c r="J71" s="8"/>
      <c r="K71" s="2"/>
      <c r="L71" s="8">
        <f t="shared" si="10"/>
        <v>53</v>
      </c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x14ac:dyDescent="0.25">
      <c r="A72" s="59"/>
      <c r="B72" s="59"/>
      <c r="C72" s="54"/>
      <c r="D72" s="52" t="str">
        <f t="shared" si="7"/>
        <v/>
      </c>
      <c r="E72" s="72" t="str">
        <f t="shared" si="8"/>
        <v/>
      </c>
      <c r="F72" s="57" t="str">
        <f t="shared" si="9"/>
        <v/>
      </c>
      <c r="G72" s="8"/>
      <c r="H72" s="8"/>
      <c r="I72" s="8"/>
      <c r="J72" s="8"/>
      <c r="K72" s="2"/>
      <c r="L72" s="8">
        <f t="shared" si="10"/>
        <v>54</v>
      </c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x14ac:dyDescent="0.25">
      <c r="A73" s="59"/>
      <c r="B73" s="59"/>
      <c r="C73" s="54"/>
      <c r="D73" s="52" t="str">
        <f t="shared" si="7"/>
        <v/>
      </c>
      <c r="E73" s="72" t="str">
        <f t="shared" si="8"/>
        <v/>
      </c>
      <c r="F73" s="57" t="str">
        <f t="shared" si="9"/>
        <v/>
      </c>
      <c r="G73" s="8"/>
      <c r="H73" s="8"/>
      <c r="I73" s="8"/>
      <c r="J73" s="8"/>
      <c r="K73" s="2"/>
      <c r="L73" s="8">
        <f t="shared" si="10"/>
        <v>55</v>
      </c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x14ac:dyDescent="0.25">
      <c r="A74" s="59"/>
      <c r="B74" s="59"/>
      <c r="C74" s="54"/>
      <c r="D74" s="52" t="str">
        <f t="shared" si="7"/>
        <v/>
      </c>
      <c r="E74" s="72" t="str">
        <f t="shared" si="8"/>
        <v/>
      </c>
      <c r="F74" s="57" t="str">
        <f t="shared" si="9"/>
        <v/>
      </c>
      <c r="G74" s="8"/>
      <c r="H74" s="8"/>
      <c r="I74" s="8"/>
      <c r="J74" s="8"/>
      <c r="K74" s="2"/>
      <c r="L74" s="8">
        <f t="shared" si="10"/>
        <v>56</v>
      </c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x14ac:dyDescent="0.25">
      <c r="A75" s="59"/>
      <c r="B75" s="59"/>
      <c r="C75" s="54"/>
      <c r="D75" s="52" t="str">
        <f t="shared" si="7"/>
        <v/>
      </c>
      <c r="E75" s="72" t="str">
        <f t="shared" si="8"/>
        <v/>
      </c>
      <c r="F75" s="57" t="str">
        <f t="shared" si="9"/>
        <v/>
      </c>
      <c r="G75" s="8"/>
      <c r="H75" s="8"/>
      <c r="I75" s="8"/>
      <c r="J75" s="8"/>
      <c r="K75" s="2"/>
      <c r="L75" s="8">
        <f t="shared" si="10"/>
        <v>57</v>
      </c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x14ac:dyDescent="0.25">
      <c r="A76" s="59"/>
      <c r="B76" s="59"/>
      <c r="C76" s="54"/>
      <c r="D76" s="52" t="str">
        <f t="shared" si="7"/>
        <v/>
      </c>
      <c r="E76" s="72" t="str">
        <f t="shared" si="8"/>
        <v/>
      </c>
      <c r="F76" s="57" t="str">
        <f t="shared" si="9"/>
        <v/>
      </c>
      <c r="G76" s="8"/>
      <c r="H76" s="8"/>
      <c r="I76" s="8"/>
      <c r="J76" s="8"/>
      <c r="K76" s="2"/>
      <c r="L76" s="8">
        <f t="shared" si="10"/>
        <v>58</v>
      </c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x14ac:dyDescent="0.25">
      <c r="A77" s="59"/>
      <c r="B77" s="59"/>
      <c r="C77" s="54"/>
      <c r="D77" s="52" t="str">
        <f t="shared" si="7"/>
        <v/>
      </c>
      <c r="E77" s="72" t="str">
        <f t="shared" si="8"/>
        <v/>
      </c>
      <c r="F77" s="57" t="str">
        <f t="shared" si="9"/>
        <v/>
      </c>
      <c r="G77" s="8"/>
      <c r="H77" s="8"/>
      <c r="I77" s="8"/>
      <c r="J77" s="8"/>
      <c r="K77" s="2"/>
      <c r="L77" s="8">
        <f t="shared" si="10"/>
        <v>59</v>
      </c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x14ac:dyDescent="0.25">
      <c r="A78" s="59"/>
      <c r="B78" s="59"/>
      <c r="C78" s="54"/>
      <c r="D78" s="52" t="str">
        <f t="shared" si="7"/>
        <v/>
      </c>
      <c r="E78" s="72" t="str">
        <f t="shared" si="8"/>
        <v/>
      </c>
      <c r="F78" s="57" t="str">
        <f t="shared" si="9"/>
        <v/>
      </c>
      <c r="G78" s="8"/>
      <c r="H78" s="8"/>
      <c r="I78" s="8"/>
      <c r="J78" s="8"/>
      <c r="K78" s="2"/>
      <c r="L78" s="8">
        <f t="shared" si="10"/>
        <v>60</v>
      </c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x14ac:dyDescent="0.25">
      <c r="A79" s="59"/>
      <c r="B79" s="59"/>
      <c r="C79" s="54"/>
      <c r="D79" s="52" t="str">
        <f t="shared" si="7"/>
        <v/>
      </c>
      <c r="E79" s="72" t="str">
        <f t="shared" si="8"/>
        <v/>
      </c>
      <c r="F79" s="57" t="str">
        <f t="shared" si="9"/>
        <v/>
      </c>
      <c r="G79" s="8"/>
      <c r="H79" s="8"/>
      <c r="I79" s="8"/>
      <c r="J79" s="8"/>
      <c r="K79" s="2"/>
      <c r="L79" s="8">
        <f t="shared" si="10"/>
        <v>61</v>
      </c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x14ac:dyDescent="0.25">
      <c r="A80" s="59"/>
      <c r="B80" s="59"/>
      <c r="C80" s="54"/>
      <c r="D80" s="52" t="str">
        <f t="shared" si="7"/>
        <v/>
      </c>
      <c r="E80" s="72" t="str">
        <f t="shared" si="8"/>
        <v/>
      </c>
      <c r="F80" s="57" t="str">
        <f t="shared" si="9"/>
        <v/>
      </c>
      <c r="G80" s="8"/>
      <c r="H80" s="8"/>
      <c r="I80" s="8"/>
      <c r="J80" s="8"/>
      <c r="K80" s="2"/>
      <c r="L80" s="8">
        <f t="shared" si="10"/>
        <v>62</v>
      </c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x14ac:dyDescent="0.25">
      <c r="A81" s="59"/>
      <c r="B81" s="59"/>
      <c r="C81" s="54"/>
      <c r="D81" s="52" t="str">
        <f t="shared" si="7"/>
        <v/>
      </c>
      <c r="E81" s="72" t="str">
        <f t="shared" si="8"/>
        <v/>
      </c>
      <c r="F81" s="57" t="str">
        <f t="shared" si="9"/>
        <v/>
      </c>
      <c r="G81" s="8"/>
      <c r="H81" s="8"/>
      <c r="I81" s="8"/>
      <c r="J81" s="8"/>
      <c r="K81" s="2"/>
      <c r="L81" s="8">
        <f t="shared" si="10"/>
        <v>63</v>
      </c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x14ac:dyDescent="0.25">
      <c r="A82" s="59"/>
      <c r="B82" s="59"/>
      <c r="C82" s="54"/>
      <c r="D82" s="52" t="str">
        <f t="shared" si="7"/>
        <v/>
      </c>
      <c r="E82" s="72" t="str">
        <f t="shared" si="8"/>
        <v/>
      </c>
      <c r="F82" s="57" t="str">
        <f t="shared" si="9"/>
        <v/>
      </c>
      <c r="G82" s="8"/>
      <c r="H82" s="8"/>
      <c r="I82" s="8"/>
      <c r="J82" s="8"/>
      <c r="K82" s="2"/>
      <c r="L82" s="8">
        <f t="shared" si="10"/>
        <v>64</v>
      </c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x14ac:dyDescent="0.25">
      <c r="A83" s="59"/>
      <c r="B83" s="59"/>
      <c r="C83" s="54"/>
      <c r="D83" s="52" t="str">
        <f t="shared" si="7"/>
        <v/>
      </c>
      <c r="E83" s="72" t="str">
        <f t="shared" si="8"/>
        <v/>
      </c>
      <c r="F83" s="57" t="str">
        <f t="shared" si="9"/>
        <v/>
      </c>
      <c r="G83" s="8"/>
      <c r="H83" s="8"/>
      <c r="I83" s="8"/>
      <c r="J83" s="8"/>
      <c r="K83" s="2"/>
      <c r="L83" s="8">
        <f t="shared" si="10"/>
        <v>65</v>
      </c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x14ac:dyDescent="0.25">
      <c r="A84" s="59"/>
      <c r="B84" s="59"/>
      <c r="C84" s="54"/>
      <c r="D84" s="52" t="str">
        <f t="shared" si="7"/>
        <v/>
      </c>
      <c r="E84" s="72" t="str">
        <f t="shared" si="8"/>
        <v/>
      </c>
      <c r="F84" s="57" t="str">
        <f t="shared" si="9"/>
        <v/>
      </c>
      <c r="G84" s="8"/>
      <c r="H84" s="8"/>
      <c r="I84" s="8"/>
      <c r="J84" s="8"/>
      <c r="K84" s="2"/>
      <c r="L84" s="8">
        <f t="shared" si="10"/>
        <v>66</v>
      </c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x14ac:dyDescent="0.25">
      <c r="A85" s="59"/>
      <c r="B85" s="59"/>
      <c r="C85" s="54"/>
      <c r="D85" s="52" t="str">
        <f t="shared" si="7"/>
        <v/>
      </c>
      <c r="E85" s="72" t="str">
        <f t="shared" si="8"/>
        <v/>
      </c>
      <c r="F85" s="57" t="str">
        <f t="shared" si="9"/>
        <v/>
      </c>
      <c r="G85" s="8"/>
      <c r="H85" s="8"/>
      <c r="I85" s="8"/>
      <c r="J85" s="8"/>
      <c r="K85" s="2"/>
      <c r="L85" s="8">
        <f t="shared" si="10"/>
        <v>67</v>
      </c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x14ac:dyDescent="0.25">
      <c r="A86" s="59"/>
      <c r="B86" s="59"/>
      <c r="C86" s="54"/>
      <c r="D86" s="52" t="str">
        <f t="shared" si="7"/>
        <v/>
      </c>
      <c r="E86" s="72" t="str">
        <f t="shared" si="8"/>
        <v/>
      </c>
      <c r="F86" s="57" t="str">
        <f t="shared" si="9"/>
        <v/>
      </c>
      <c r="G86" s="8"/>
      <c r="H86" s="8"/>
      <c r="I86" s="8"/>
      <c r="J86" s="8"/>
      <c r="K86" s="2"/>
      <c r="L86" s="8">
        <f t="shared" si="10"/>
        <v>68</v>
      </c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x14ac:dyDescent="0.25">
      <c r="A87" s="59"/>
      <c r="B87" s="59"/>
      <c r="C87" s="54"/>
      <c r="D87" s="52" t="str">
        <f t="shared" si="7"/>
        <v/>
      </c>
      <c r="E87" s="72" t="str">
        <f t="shared" si="8"/>
        <v/>
      </c>
      <c r="F87" s="57" t="str">
        <f t="shared" si="9"/>
        <v/>
      </c>
      <c r="G87" s="8"/>
      <c r="H87" s="8"/>
      <c r="I87" s="8"/>
      <c r="J87" s="8"/>
      <c r="K87" s="2"/>
      <c r="L87" s="8">
        <f t="shared" si="10"/>
        <v>69</v>
      </c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x14ac:dyDescent="0.25">
      <c r="A88" s="59"/>
      <c r="B88" s="59"/>
      <c r="C88" s="54"/>
      <c r="D88" s="52" t="str">
        <f t="shared" si="7"/>
        <v/>
      </c>
      <c r="E88" s="72" t="str">
        <f t="shared" si="8"/>
        <v/>
      </c>
      <c r="F88" s="57" t="str">
        <f t="shared" si="9"/>
        <v/>
      </c>
      <c r="G88" s="8"/>
      <c r="H88" s="8"/>
      <c r="I88" s="8"/>
      <c r="J88" s="8"/>
      <c r="K88" s="2"/>
      <c r="L88" s="8">
        <f t="shared" si="10"/>
        <v>70</v>
      </c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x14ac:dyDescent="0.25">
      <c r="A89" s="59"/>
      <c r="B89" s="59"/>
      <c r="C89" s="54"/>
      <c r="D89" s="52" t="str">
        <f t="shared" si="7"/>
        <v/>
      </c>
      <c r="E89" s="72" t="str">
        <f t="shared" si="8"/>
        <v/>
      </c>
      <c r="F89" s="57" t="str">
        <f t="shared" si="9"/>
        <v/>
      </c>
      <c r="G89" s="8"/>
      <c r="H89" s="8"/>
      <c r="I89" s="8"/>
      <c r="J89" s="8"/>
      <c r="K89" s="2"/>
      <c r="L89" s="8">
        <f t="shared" si="10"/>
        <v>71</v>
      </c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x14ac:dyDescent="0.25">
      <c r="A90" s="59"/>
      <c r="B90" s="59"/>
      <c r="C90" s="54"/>
      <c r="D90" s="52" t="str">
        <f t="shared" si="7"/>
        <v/>
      </c>
      <c r="E90" s="72" t="str">
        <f t="shared" si="8"/>
        <v/>
      </c>
      <c r="F90" s="57" t="str">
        <f t="shared" si="9"/>
        <v/>
      </c>
      <c r="G90" s="8"/>
      <c r="H90" s="8"/>
      <c r="I90" s="8"/>
      <c r="J90" s="8"/>
      <c r="K90" s="2"/>
      <c r="L90" s="8">
        <f t="shared" si="10"/>
        <v>72</v>
      </c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x14ac:dyDescent="0.25">
      <c r="A91" s="59"/>
      <c r="B91" s="59"/>
      <c r="C91" s="54"/>
      <c r="D91" s="52" t="str">
        <f t="shared" si="7"/>
        <v/>
      </c>
      <c r="E91" s="72" t="str">
        <f t="shared" si="8"/>
        <v/>
      </c>
      <c r="F91" s="57" t="str">
        <f t="shared" si="9"/>
        <v/>
      </c>
      <c r="G91" s="8"/>
      <c r="H91" s="8"/>
      <c r="I91" s="8"/>
      <c r="J91" s="8"/>
      <c r="K91" s="2"/>
      <c r="L91" s="8">
        <f t="shared" si="10"/>
        <v>73</v>
      </c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x14ac:dyDescent="0.25">
      <c r="A92" s="59"/>
      <c r="B92" s="59"/>
      <c r="C92" s="54"/>
      <c r="D92" s="52" t="str">
        <f t="shared" si="7"/>
        <v/>
      </c>
      <c r="E92" s="72" t="str">
        <f t="shared" si="8"/>
        <v/>
      </c>
      <c r="F92" s="57" t="str">
        <f t="shared" si="9"/>
        <v/>
      </c>
      <c r="G92" s="8"/>
      <c r="H92" s="8"/>
      <c r="I92" s="8"/>
      <c r="J92" s="8"/>
      <c r="K92" s="2"/>
      <c r="L92" s="8">
        <f t="shared" si="10"/>
        <v>74</v>
      </c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x14ac:dyDescent="0.25">
      <c r="A93" s="59"/>
      <c r="B93" s="59"/>
      <c r="C93" s="54"/>
      <c r="D93" s="52" t="str">
        <f t="shared" si="7"/>
        <v/>
      </c>
      <c r="E93" s="72" t="str">
        <f t="shared" si="8"/>
        <v/>
      </c>
      <c r="F93" s="57" t="str">
        <f t="shared" si="9"/>
        <v/>
      </c>
      <c r="G93" s="8"/>
      <c r="H93" s="8"/>
      <c r="I93" s="8"/>
      <c r="J93" s="8"/>
      <c r="K93" s="2"/>
      <c r="L93" s="8">
        <f t="shared" si="10"/>
        <v>75</v>
      </c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x14ac:dyDescent="0.25">
      <c r="A94" s="59"/>
      <c r="B94" s="59"/>
      <c r="C94" s="54"/>
      <c r="D94" s="52" t="str">
        <f t="shared" si="7"/>
        <v/>
      </c>
      <c r="E94" s="72" t="str">
        <f t="shared" si="8"/>
        <v/>
      </c>
      <c r="F94" s="57" t="str">
        <f t="shared" si="9"/>
        <v/>
      </c>
      <c r="G94" s="8"/>
      <c r="H94" s="8"/>
      <c r="I94" s="8"/>
      <c r="J94" s="8"/>
      <c r="K94" s="2"/>
      <c r="L94" s="8">
        <f t="shared" si="10"/>
        <v>76</v>
      </c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x14ac:dyDescent="0.25">
      <c r="A95" s="59"/>
      <c r="B95" s="59"/>
      <c r="C95" s="54"/>
      <c r="D95" s="52" t="str">
        <f t="shared" si="7"/>
        <v/>
      </c>
      <c r="E95" s="72" t="str">
        <f t="shared" si="8"/>
        <v/>
      </c>
      <c r="F95" s="57" t="str">
        <f t="shared" si="9"/>
        <v/>
      </c>
      <c r="G95" s="8"/>
      <c r="H95" s="8"/>
      <c r="I95" s="8"/>
      <c r="J95" s="8"/>
      <c r="K95" s="2"/>
      <c r="L95" s="8">
        <f t="shared" si="10"/>
        <v>77</v>
      </c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x14ac:dyDescent="0.25">
      <c r="A96" s="59"/>
      <c r="B96" s="59"/>
      <c r="C96" s="54"/>
      <c r="D96" s="52" t="str">
        <f t="shared" si="7"/>
        <v/>
      </c>
      <c r="E96" s="72" t="str">
        <f t="shared" si="8"/>
        <v/>
      </c>
      <c r="F96" s="57" t="str">
        <f t="shared" si="9"/>
        <v/>
      </c>
      <c r="G96" s="8"/>
      <c r="H96" s="8"/>
      <c r="I96" s="8"/>
      <c r="J96" s="8"/>
      <c r="K96" s="2"/>
      <c r="L96" s="8">
        <f t="shared" si="10"/>
        <v>78</v>
      </c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x14ac:dyDescent="0.25">
      <c r="A97" s="59"/>
      <c r="B97" s="59"/>
      <c r="C97" s="54"/>
      <c r="D97" s="52" t="str">
        <f t="shared" si="7"/>
        <v/>
      </c>
      <c r="E97" s="72" t="str">
        <f t="shared" si="8"/>
        <v/>
      </c>
      <c r="F97" s="57" t="str">
        <f t="shared" si="9"/>
        <v/>
      </c>
      <c r="G97" s="8"/>
      <c r="H97" s="8"/>
      <c r="I97" s="8"/>
      <c r="J97" s="8"/>
      <c r="K97" s="2"/>
      <c r="L97" s="8">
        <f t="shared" si="10"/>
        <v>79</v>
      </c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x14ac:dyDescent="0.25">
      <c r="A98" s="59"/>
      <c r="B98" s="59"/>
      <c r="C98" s="54"/>
      <c r="D98" s="52" t="str">
        <f t="shared" si="7"/>
        <v/>
      </c>
      <c r="E98" s="72" t="str">
        <f t="shared" si="8"/>
        <v/>
      </c>
      <c r="F98" s="57" t="str">
        <f t="shared" si="9"/>
        <v/>
      </c>
      <c r="G98" s="8"/>
      <c r="H98" s="8"/>
      <c r="I98" s="8"/>
      <c r="J98" s="8"/>
      <c r="K98" s="2"/>
      <c r="L98" s="8">
        <f t="shared" si="10"/>
        <v>80</v>
      </c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x14ac:dyDescent="0.25">
      <c r="A99" s="59"/>
      <c r="B99" s="59"/>
      <c r="C99" s="54"/>
      <c r="D99" s="52" t="str">
        <f t="shared" si="7"/>
        <v/>
      </c>
      <c r="E99" s="72" t="str">
        <f t="shared" si="8"/>
        <v/>
      </c>
      <c r="F99" s="57" t="str">
        <f t="shared" si="9"/>
        <v/>
      </c>
      <c r="G99" s="8"/>
      <c r="H99" s="8"/>
      <c r="I99" s="8"/>
      <c r="J99" s="8"/>
      <c r="K99" s="2"/>
      <c r="L99" s="8">
        <f t="shared" si="10"/>
        <v>81</v>
      </c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x14ac:dyDescent="0.25">
      <c r="A100" s="59"/>
      <c r="B100" s="59"/>
      <c r="C100" s="54"/>
      <c r="D100" s="52" t="str">
        <f t="shared" ref="D100:D123" si="11">IF(D99&lt;rdura,D99+1,"")</f>
        <v/>
      </c>
      <c r="E100" s="72" t="str">
        <f t="shared" ref="E100:E123" si="12">IF(D100="","", ((1+raterd/factor1)^(factor1*D100/12)-1)/(D100/12))</f>
        <v/>
      </c>
      <c r="F100" s="57" t="str">
        <f t="shared" ref="F100:F123" si="13">IF(D100="","",  raterd)</f>
        <v/>
      </c>
      <c r="G100" s="8"/>
      <c r="H100" s="8"/>
      <c r="I100" s="8"/>
      <c r="J100" s="8"/>
      <c r="K100" s="2"/>
      <c r="L100" s="8">
        <f t="shared" si="10"/>
        <v>82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x14ac:dyDescent="0.25">
      <c r="A101" s="59"/>
      <c r="B101" s="59"/>
      <c r="C101" s="54"/>
      <c r="D101" s="52" t="str">
        <f t="shared" si="11"/>
        <v/>
      </c>
      <c r="E101" s="72" t="str">
        <f t="shared" si="12"/>
        <v/>
      </c>
      <c r="F101" s="57" t="str">
        <f t="shared" si="13"/>
        <v/>
      </c>
      <c r="G101" s="8"/>
      <c r="H101" s="8"/>
      <c r="I101" s="8"/>
      <c r="J101" s="8"/>
      <c r="K101" s="2"/>
      <c r="L101" s="8">
        <f t="shared" si="10"/>
        <v>83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x14ac:dyDescent="0.25">
      <c r="A102" s="59"/>
      <c r="B102" s="59"/>
      <c r="C102" s="54"/>
      <c r="D102" s="52" t="str">
        <f t="shared" si="11"/>
        <v/>
      </c>
      <c r="E102" s="72" t="str">
        <f t="shared" si="12"/>
        <v/>
      </c>
      <c r="F102" s="57" t="str">
        <f t="shared" si="13"/>
        <v/>
      </c>
      <c r="G102" s="8"/>
      <c r="H102" s="8"/>
      <c r="I102" s="8"/>
      <c r="J102" s="8"/>
      <c r="K102" s="2"/>
      <c r="L102" s="8">
        <f t="shared" si="10"/>
        <v>84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x14ac:dyDescent="0.25">
      <c r="A103" s="59"/>
      <c r="B103" s="59"/>
      <c r="C103" s="54"/>
      <c r="D103" s="52" t="str">
        <f t="shared" si="11"/>
        <v/>
      </c>
      <c r="E103" s="72" t="str">
        <f t="shared" si="12"/>
        <v/>
      </c>
      <c r="F103" s="57" t="str">
        <f t="shared" si="13"/>
        <v/>
      </c>
      <c r="G103" s="8"/>
      <c r="H103" s="8"/>
      <c r="I103" s="8"/>
      <c r="J103" s="8"/>
      <c r="K103" s="2"/>
      <c r="L103" s="8">
        <f t="shared" si="10"/>
        <v>85</v>
      </c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x14ac:dyDescent="0.25">
      <c r="A104" s="59"/>
      <c r="B104" s="59"/>
      <c r="C104" s="54"/>
      <c r="D104" s="52" t="str">
        <f t="shared" si="11"/>
        <v/>
      </c>
      <c r="E104" s="72" t="str">
        <f t="shared" si="12"/>
        <v/>
      </c>
      <c r="F104" s="57" t="str">
        <f t="shared" si="13"/>
        <v/>
      </c>
      <c r="G104" s="8"/>
      <c r="H104" s="8"/>
      <c r="I104" s="8"/>
      <c r="J104" s="8"/>
      <c r="K104" s="2"/>
      <c r="L104" s="8">
        <f t="shared" si="10"/>
        <v>86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x14ac:dyDescent="0.25">
      <c r="A105" s="59"/>
      <c r="B105" s="59"/>
      <c r="C105" s="54"/>
      <c r="D105" s="52" t="str">
        <f t="shared" si="11"/>
        <v/>
      </c>
      <c r="E105" s="72" t="str">
        <f t="shared" si="12"/>
        <v/>
      </c>
      <c r="F105" s="57" t="str">
        <f t="shared" si="13"/>
        <v/>
      </c>
      <c r="G105" s="8"/>
      <c r="H105" s="8"/>
      <c r="I105" s="8"/>
      <c r="J105" s="8"/>
      <c r="K105" s="2"/>
      <c r="L105" s="8">
        <f t="shared" si="10"/>
        <v>87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x14ac:dyDescent="0.25">
      <c r="A106" s="59"/>
      <c r="B106" s="59"/>
      <c r="C106" s="54"/>
      <c r="D106" s="52" t="str">
        <f t="shared" si="11"/>
        <v/>
      </c>
      <c r="E106" s="72" t="str">
        <f t="shared" si="12"/>
        <v/>
      </c>
      <c r="F106" s="57" t="str">
        <f t="shared" si="13"/>
        <v/>
      </c>
      <c r="G106" s="8"/>
      <c r="H106" s="8"/>
      <c r="I106" s="8"/>
      <c r="J106" s="8"/>
      <c r="K106" s="2"/>
      <c r="L106" s="8">
        <f t="shared" si="10"/>
        <v>88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x14ac:dyDescent="0.25">
      <c r="A107" s="59"/>
      <c r="B107" s="59"/>
      <c r="C107" s="54"/>
      <c r="D107" s="52" t="str">
        <f t="shared" si="11"/>
        <v/>
      </c>
      <c r="E107" s="72" t="str">
        <f t="shared" si="12"/>
        <v/>
      </c>
      <c r="F107" s="57" t="str">
        <f t="shared" si="13"/>
        <v/>
      </c>
      <c r="G107" s="8"/>
      <c r="H107" s="8"/>
      <c r="I107" s="8"/>
      <c r="J107" s="8"/>
      <c r="K107" s="2"/>
      <c r="L107" s="8">
        <f t="shared" si="10"/>
        <v>89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x14ac:dyDescent="0.25">
      <c r="A108" s="59"/>
      <c r="B108" s="59"/>
      <c r="C108" s="54"/>
      <c r="D108" s="52" t="str">
        <f t="shared" si="11"/>
        <v/>
      </c>
      <c r="E108" s="72" t="str">
        <f t="shared" si="12"/>
        <v/>
      </c>
      <c r="F108" s="57" t="str">
        <f t="shared" si="13"/>
        <v/>
      </c>
      <c r="G108" s="8"/>
      <c r="H108" s="8"/>
      <c r="I108" s="8"/>
      <c r="J108" s="8"/>
      <c r="K108" s="2"/>
      <c r="L108" s="8">
        <f t="shared" si="10"/>
        <v>90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x14ac:dyDescent="0.25">
      <c r="A109" s="59"/>
      <c r="B109" s="59"/>
      <c r="C109" s="54"/>
      <c r="D109" s="52" t="str">
        <f t="shared" si="11"/>
        <v/>
      </c>
      <c r="E109" s="72" t="str">
        <f t="shared" si="12"/>
        <v/>
      </c>
      <c r="F109" s="57" t="str">
        <f t="shared" si="13"/>
        <v/>
      </c>
      <c r="G109" s="8"/>
      <c r="H109" s="8"/>
      <c r="I109" s="8"/>
      <c r="J109" s="8"/>
      <c r="K109" s="2"/>
      <c r="L109" s="8">
        <f t="shared" si="10"/>
        <v>91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x14ac:dyDescent="0.25">
      <c r="A110" s="59"/>
      <c r="B110" s="59"/>
      <c r="C110" s="54"/>
      <c r="D110" s="52" t="str">
        <f t="shared" si="11"/>
        <v/>
      </c>
      <c r="E110" s="72" t="str">
        <f t="shared" si="12"/>
        <v/>
      </c>
      <c r="F110" s="57" t="str">
        <f t="shared" si="13"/>
        <v/>
      </c>
      <c r="G110" s="8"/>
      <c r="H110" s="8"/>
      <c r="I110" s="8"/>
      <c r="J110" s="8"/>
      <c r="K110" s="2"/>
      <c r="L110" s="8">
        <f t="shared" si="10"/>
        <v>92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x14ac:dyDescent="0.25">
      <c r="A111" s="59"/>
      <c r="B111" s="59"/>
      <c r="C111" s="54"/>
      <c r="D111" s="52" t="str">
        <f t="shared" si="11"/>
        <v/>
      </c>
      <c r="E111" s="72" t="str">
        <f t="shared" si="12"/>
        <v/>
      </c>
      <c r="F111" s="57" t="str">
        <f t="shared" si="13"/>
        <v/>
      </c>
      <c r="G111" s="8"/>
      <c r="H111" s="8"/>
      <c r="I111" s="8"/>
      <c r="J111" s="8"/>
      <c r="K111" s="2"/>
      <c r="L111" s="8">
        <f t="shared" si="10"/>
        <v>93</v>
      </c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x14ac:dyDescent="0.25">
      <c r="A112" s="59"/>
      <c r="B112" s="59"/>
      <c r="C112" s="54"/>
      <c r="D112" s="52" t="str">
        <f t="shared" si="11"/>
        <v/>
      </c>
      <c r="E112" s="72" t="str">
        <f t="shared" si="12"/>
        <v/>
      </c>
      <c r="F112" s="57" t="str">
        <f t="shared" si="13"/>
        <v/>
      </c>
      <c r="G112" s="8"/>
      <c r="H112" s="8"/>
      <c r="I112" s="8"/>
      <c r="J112" s="8"/>
      <c r="K112" s="2"/>
      <c r="L112" s="8">
        <f t="shared" si="10"/>
        <v>94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x14ac:dyDescent="0.25">
      <c r="A113" s="59"/>
      <c r="B113" s="59"/>
      <c r="C113" s="54"/>
      <c r="D113" s="52" t="str">
        <f t="shared" si="11"/>
        <v/>
      </c>
      <c r="E113" s="72" t="str">
        <f t="shared" si="12"/>
        <v/>
      </c>
      <c r="F113" s="57" t="str">
        <f t="shared" si="13"/>
        <v/>
      </c>
      <c r="G113" s="8"/>
      <c r="H113" s="8"/>
      <c r="I113" s="8"/>
      <c r="J113" s="8"/>
      <c r="K113" s="2"/>
      <c r="L113" s="8">
        <f t="shared" si="10"/>
        <v>95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x14ac:dyDescent="0.25">
      <c r="A114" s="59"/>
      <c r="B114" s="59"/>
      <c r="C114" s="54"/>
      <c r="D114" s="52" t="str">
        <f t="shared" si="11"/>
        <v/>
      </c>
      <c r="E114" s="72" t="str">
        <f t="shared" si="12"/>
        <v/>
      </c>
      <c r="F114" s="57" t="str">
        <f t="shared" si="13"/>
        <v/>
      </c>
      <c r="G114" s="8"/>
      <c r="H114" s="8"/>
      <c r="I114" s="8"/>
      <c r="J114" s="8"/>
      <c r="K114" s="2"/>
      <c r="L114" s="8">
        <f t="shared" si="10"/>
        <v>96</v>
      </c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x14ac:dyDescent="0.25">
      <c r="A115" s="59"/>
      <c r="B115" s="59"/>
      <c r="C115" s="54"/>
      <c r="D115" s="52" t="str">
        <f t="shared" si="11"/>
        <v/>
      </c>
      <c r="E115" s="72" t="str">
        <f t="shared" si="12"/>
        <v/>
      </c>
      <c r="F115" s="57" t="str">
        <f t="shared" si="13"/>
        <v/>
      </c>
      <c r="G115" s="8"/>
      <c r="H115" s="8"/>
      <c r="I115" s="8"/>
      <c r="J115" s="8"/>
      <c r="K115" s="2"/>
      <c r="L115" s="8">
        <f t="shared" si="10"/>
        <v>97</v>
      </c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x14ac:dyDescent="0.25">
      <c r="A116" s="59"/>
      <c r="B116" s="59"/>
      <c r="C116" s="54"/>
      <c r="D116" s="52" t="str">
        <f t="shared" si="11"/>
        <v/>
      </c>
      <c r="E116" s="72" t="str">
        <f t="shared" si="12"/>
        <v/>
      </c>
      <c r="F116" s="57" t="str">
        <f t="shared" si="13"/>
        <v/>
      </c>
      <c r="G116" s="8"/>
      <c r="H116" s="8"/>
      <c r="I116" s="8"/>
      <c r="J116" s="8"/>
      <c r="K116" s="2"/>
      <c r="L116" s="8">
        <f t="shared" si="10"/>
        <v>98</v>
      </c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x14ac:dyDescent="0.25">
      <c r="A117" s="59"/>
      <c r="B117" s="59"/>
      <c r="C117" s="54"/>
      <c r="D117" s="52" t="str">
        <f t="shared" si="11"/>
        <v/>
      </c>
      <c r="E117" s="72" t="str">
        <f t="shared" si="12"/>
        <v/>
      </c>
      <c r="F117" s="57" t="str">
        <f t="shared" si="13"/>
        <v/>
      </c>
      <c r="G117" s="8"/>
      <c r="H117" s="8"/>
      <c r="I117" s="8"/>
      <c r="J117" s="8"/>
      <c r="K117" s="2"/>
      <c r="L117" s="8">
        <f t="shared" si="10"/>
        <v>99</v>
      </c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x14ac:dyDescent="0.25">
      <c r="A118" s="59"/>
      <c r="B118" s="59"/>
      <c r="C118" s="54"/>
      <c r="D118" s="52" t="str">
        <f t="shared" si="11"/>
        <v/>
      </c>
      <c r="E118" s="72" t="str">
        <f t="shared" si="12"/>
        <v/>
      </c>
      <c r="F118" s="57" t="str">
        <f t="shared" si="13"/>
        <v/>
      </c>
      <c r="G118" s="8"/>
      <c r="H118" s="8"/>
      <c r="I118" s="8"/>
      <c r="J118" s="8"/>
      <c r="K118" s="2"/>
      <c r="L118" s="8">
        <f t="shared" si="10"/>
        <v>100</v>
      </c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x14ac:dyDescent="0.25">
      <c r="A119" s="59"/>
      <c r="B119" s="59"/>
      <c r="C119" s="54"/>
      <c r="D119" s="52" t="str">
        <f t="shared" si="11"/>
        <v/>
      </c>
      <c r="E119" s="72" t="str">
        <f t="shared" si="12"/>
        <v/>
      </c>
      <c r="F119" s="57" t="str">
        <f t="shared" si="13"/>
        <v/>
      </c>
      <c r="G119" s="8"/>
      <c r="H119" s="8"/>
      <c r="I119" s="8"/>
      <c r="J119" s="8"/>
      <c r="K119" s="2"/>
      <c r="L119" s="8">
        <f t="shared" si="10"/>
        <v>101</v>
      </c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x14ac:dyDescent="0.25">
      <c r="A120" s="59"/>
      <c r="B120" s="59"/>
      <c r="C120" s="54"/>
      <c r="D120" s="52" t="str">
        <f t="shared" si="11"/>
        <v/>
      </c>
      <c r="E120" s="72" t="str">
        <f t="shared" si="12"/>
        <v/>
      </c>
      <c r="F120" s="57" t="str">
        <f t="shared" si="13"/>
        <v/>
      </c>
      <c r="G120" s="8"/>
      <c r="H120" s="8"/>
      <c r="I120" s="8"/>
      <c r="J120" s="8"/>
      <c r="K120" s="2"/>
      <c r="L120" s="8">
        <f t="shared" si="10"/>
        <v>102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x14ac:dyDescent="0.25">
      <c r="A121" s="59"/>
      <c r="B121" s="59"/>
      <c r="C121" s="54"/>
      <c r="D121" s="52" t="str">
        <f t="shared" si="11"/>
        <v/>
      </c>
      <c r="E121" s="72" t="str">
        <f t="shared" si="12"/>
        <v/>
      </c>
      <c r="F121" s="57" t="str">
        <f t="shared" si="13"/>
        <v/>
      </c>
      <c r="G121" s="8"/>
      <c r="H121" s="8"/>
      <c r="I121" s="8"/>
      <c r="J121" s="8"/>
      <c r="K121" s="2"/>
      <c r="L121" s="8">
        <f t="shared" si="10"/>
        <v>103</v>
      </c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x14ac:dyDescent="0.25">
      <c r="A122" s="59"/>
      <c r="B122" s="59"/>
      <c r="C122" s="54"/>
      <c r="D122" s="52" t="str">
        <f t="shared" si="11"/>
        <v/>
      </c>
      <c r="E122" s="72" t="str">
        <f t="shared" si="12"/>
        <v/>
      </c>
      <c r="F122" s="57" t="str">
        <f t="shared" si="13"/>
        <v/>
      </c>
      <c r="G122" s="8"/>
      <c r="H122" s="8"/>
      <c r="I122" s="8"/>
      <c r="J122" s="8"/>
      <c r="K122" s="2"/>
      <c r="L122" s="8">
        <f t="shared" si="10"/>
        <v>104</v>
      </c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x14ac:dyDescent="0.25">
      <c r="A123" s="59"/>
      <c r="B123" s="59"/>
      <c r="C123" s="54"/>
      <c r="D123" s="52" t="str">
        <f t="shared" si="11"/>
        <v/>
      </c>
      <c r="E123" s="72" t="str">
        <f t="shared" si="12"/>
        <v/>
      </c>
      <c r="F123" s="57" t="str">
        <f t="shared" si="13"/>
        <v/>
      </c>
      <c r="G123" s="8"/>
      <c r="H123" s="8"/>
      <c r="I123" s="8"/>
      <c r="J123" s="8"/>
      <c r="K123" s="2"/>
      <c r="L123" s="8">
        <f t="shared" si="10"/>
        <v>105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x14ac:dyDescent="0.25">
      <c r="B124" s="8"/>
      <c r="C124" s="8"/>
      <c r="D124" s="60"/>
      <c r="E124" s="8"/>
      <c r="F124" s="8"/>
      <c r="G124" s="8"/>
      <c r="H124" s="8"/>
      <c r="I124" s="8"/>
      <c r="J124" s="8"/>
      <c r="K124" s="2"/>
      <c r="L124" s="8">
        <f t="shared" si="10"/>
        <v>106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x14ac:dyDescent="0.25">
      <c r="A125" s="8"/>
      <c r="B125" s="8"/>
      <c r="C125" s="8"/>
      <c r="D125" s="60"/>
      <c r="E125" s="8"/>
      <c r="F125" s="8"/>
      <c r="G125" s="8"/>
      <c r="H125" s="8"/>
      <c r="I125" s="8"/>
      <c r="J125" s="8"/>
      <c r="K125" s="2"/>
      <c r="L125" s="8">
        <f t="shared" si="10"/>
        <v>107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x14ac:dyDescent="0.25">
      <c r="D126" s="53"/>
      <c r="L126" s="48">
        <f t="shared" si="10"/>
        <v>108</v>
      </c>
    </row>
    <row r="127" spans="1:22" x14ac:dyDescent="0.25">
      <c r="D127" s="53"/>
      <c r="L127" s="48">
        <f t="shared" si="10"/>
        <v>109</v>
      </c>
    </row>
    <row r="128" spans="1:22" x14ac:dyDescent="0.25">
      <c r="D128" s="53"/>
      <c r="L128" s="48">
        <f t="shared" si="10"/>
        <v>110</v>
      </c>
    </row>
    <row r="129" spans="4:12" x14ac:dyDescent="0.25">
      <c r="D129" s="53"/>
      <c r="L129" s="48">
        <f t="shared" si="10"/>
        <v>111</v>
      </c>
    </row>
    <row r="130" spans="4:12" x14ac:dyDescent="0.25">
      <c r="D130" s="53"/>
      <c r="L130" s="48">
        <f t="shared" si="10"/>
        <v>112</v>
      </c>
    </row>
    <row r="131" spans="4:12" x14ac:dyDescent="0.25">
      <c r="D131" s="53"/>
      <c r="L131" s="48">
        <f t="shared" si="10"/>
        <v>113</v>
      </c>
    </row>
    <row r="132" spans="4:12" x14ac:dyDescent="0.25">
      <c r="L132" s="48">
        <f t="shared" ref="L132:L138" si="14">L131+1</f>
        <v>114</v>
      </c>
    </row>
    <row r="133" spans="4:12" x14ac:dyDescent="0.25">
      <c r="L133" s="48">
        <f t="shared" si="14"/>
        <v>115</v>
      </c>
    </row>
    <row r="134" spans="4:12" x14ac:dyDescent="0.25">
      <c r="L134" s="48">
        <f t="shared" si="14"/>
        <v>116</v>
      </c>
    </row>
    <row r="135" spans="4:12" x14ac:dyDescent="0.25">
      <c r="L135" s="48">
        <f t="shared" si="14"/>
        <v>117</v>
      </c>
    </row>
    <row r="136" spans="4:12" x14ac:dyDescent="0.25">
      <c r="L136" s="48">
        <f t="shared" si="14"/>
        <v>118</v>
      </c>
    </row>
    <row r="137" spans="4:12" x14ac:dyDescent="0.25">
      <c r="L137" s="48">
        <f t="shared" si="14"/>
        <v>119</v>
      </c>
    </row>
    <row r="138" spans="4:12" x14ac:dyDescent="0.25">
      <c r="L138" s="48">
        <f t="shared" si="14"/>
        <v>120</v>
      </c>
    </row>
  </sheetData>
  <mergeCells count="6">
    <mergeCell ref="A17:B17"/>
    <mergeCell ref="A1:B1"/>
    <mergeCell ref="A2:B2"/>
    <mergeCell ref="A4:B4"/>
    <mergeCell ref="A15:B15"/>
    <mergeCell ref="A16:B16"/>
  </mergeCells>
  <dataValidations count="2">
    <dataValidation type="list" allowBlank="1" showInputMessage="1" showErrorMessage="1" sqref="B7">
      <formula1>$L$19:$L$138</formula1>
    </dataValidation>
    <dataValidation type="list" allowBlank="1" showInputMessage="1" showErrorMessage="1" sqref="B9">
      <formula1>$M$6:$M$9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Cal FD yield from FD interest</vt:lpstr>
      <vt:lpstr>Cal FD rate from FD yield</vt:lpstr>
      <vt:lpstr>'Cal FD rate from FD yield'!factor1</vt:lpstr>
      <vt:lpstr>factor1</vt:lpstr>
      <vt:lpstr>'Cal FD rate from FD yield'!fdamt</vt:lpstr>
      <vt:lpstr>fdamt</vt:lpstr>
      <vt:lpstr>'Cal FD rate from FD yield'!raterd</vt:lpstr>
      <vt:lpstr>'Cal FD yield from FD interest'!raterd</vt:lpstr>
      <vt:lpstr>'Cal FD rate from FD yield'!rdura</vt:lpstr>
      <vt:lpstr>'Cal FD yield from FD interest'!rdura</vt:lpstr>
      <vt:lpstr>'Cal FD rate from FD yield'!term</vt:lpstr>
      <vt:lpstr>term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user</cp:lastModifiedBy>
  <dcterms:created xsi:type="dcterms:W3CDTF">2013-10-16T14:21:37Z</dcterms:created>
  <dcterms:modified xsi:type="dcterms:W3CDTF">2015-09-24T18:38:12Z</dcterms:modified>
</cp:coreProperties>
</file>