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90" yWindow="390" windowWidth="15930" windowHeight="5505"/>
  </bookViews>
  <sheets>
    <sheet name="Inputs" sheetId="2" r:id="rId1"/>
    <sheet name="Capital Gains" sheetId="1" r:id="rId2"/>
    <sheet name="Tax Rates" sheetId="3" r:id="rId3"/>
  </sheets>
  <externalReferences>
    <externalReference r:id="rId4"/>
    <externalReference r:id="rId5"/>
  </externalReferences>
  <definedNames>
    <definedName name="actualsipend">[1]Fund!$P$5</definedName>
    <definedName name="actvalm">'[1]Manual Entry'!$E$11</definedName>
    <definedName name="adate">[1]Analysis!$AD$3</definedName>
    <definedName name="amfi">OFFSET('[1]Add new AMFI Record'!$V$2,,,COUNTIF('[1]Add new AMFI Record'!$V$2:$V$10000,"?*"),)</definedName>
    <definedName name="cii">'Capital Gains'!$BK$3</definedName>
    <definedName name="date">[1]lscal!$Q$1</definedName>
    <definedName name="date1">'[1]Manual Entry'!#REF!</definedName>
    <definedName name="datecg">Inputs!$B$6</definedName>
    <definedName name="datem">'[1]Manual Entry'!$C$10</definedName>
    <definedName name="debt">[2]Summary!$E$5</definedName>
    <definedName name="elist">'[1]error-list'!$I$2:$I$1005</definedName>
    <definedName name="equity">[2]Summary!$E$4</definedName>
    <definedName name="exit">'Capital Gains'!$C$37</definedName>
    <definedName name="flock">Inputs!$B$11</definedName>
    <definedName name="goal10f">'[1]Goal Tracker'!$BR$4:$BR$126</definedName>
    <definedName name="goal1f">'[1]Goal Tracker'!$BI$4:$BI$126</definedName>
    <definedName name="goal2f">'[1]Goal Tracker'!$BJ$4:$BJ$126</definedName>
    <definedName name="goal3f">'[1]Goal Tracker'!$BK$4:$BK$126</definedName>
    <definedName name="goal4f">'[1]Goal Tracker'!$BL$4:$BL$126</definedName>
    <definedName name="goal5f">'[1]Goal Tracker'!$BM$4:$BM$126</definedName>
    <definedName name="goal6f">'[1]Goal Tracker'!$BN$4:$BN$126</definedName>
    <definedName name="goal7f">'[1]Goal Tracker'!$BO$4:$BO$126</definedName>
    <definedName name="goal8f">'[1]Goal Tracker'!$BP$4:$BP$126</definedName>
    <definedName name="goal9f">'[1]Goal Tracker'!$BQ$4:$BQ$126</definedName>
    <definedName name="inv">[1]Analysis!$O$1</definedName>
    <definedName name="lockin">'Capital Gains'!$V$2</definedName>
    <definedName name="mf10g">[2]Summary!$M$28</definedName>
    <definedName name="mf4g">[2]Summary!$M$16</definedName>
    <definedName name="mf5g">[2]Summary!$M$18</definedName>
    <definedName name="mf6g">[2]Summary!$M$20</definedName>
    <definedName name="mf7g">[2]Summary!$M$22</definedName>
    <definedName name="mf8g">[2]Summary!$M$24</definedName>
    <definedName name="mf9g">[2]Summary!$M$26</definedName>
    <definedName name="mfnav1">[2]Summary!$D$10</definedName>
    <definedName name="mfnav10">[2]Summary!$D$28</definedName>
    <definedName name="mfnav2">[2]Summary!$D$12</definedName>
    <definedName name="mfnav3">[2]Summary!$D$14</definedName>
    <definedName name="mfnav4">[2]Summary!$D$16</definedName>
    <definedName name="mfnav5">[2]Summary!$D$18</definedName>
    <definedName name="mfnav6">[2]Summary!$D$20</definedName>
    <definedName name="mfnav7">[2]Summary!$D$22</definedName>
    <definedName name="mfnav8">[2]Summary!$D$24</definedName>
    <definedName name="mfnav9">[2]Summary!$D$26</definedName>
    <definedName name="mfudn5">[2]Instructions!$E$20</definedName>
    <definedName name="mfund1">[2]Instructions!$E$12</definedName>
    <definedName name="mfund10">[2]Instructions!$E$30</definedName>
    <definedName name="mfund2">[2]Instructions!$E$14</definedName>
    <definedName name="mfund3">[2]Instructions!$E$16</definedName>
    <definedName name="mfund4">[2]Instructions!$E$18</definedName>
    <definedName name="mfund6">[2]Instructions!$E$22</definedName>
    <definedName name="mfund7">[2]Instructions!$E$24</definedName>
    <definedName name="mfund8">[2]Instructions!$E$26</definedName>
    <definedName name="mfund9">[2]Instructions!$E$28</definedName>
    <definedName name="name_V">OFFSET([1]Inputs!V1048575,,,COUNTIF([1]Inputs!$Z$1:$Z$6000,"?*"),)</definedName>
    <definedName name="nav">[1]Analysis!$AD$2</definedName>
    <definedName name="navcg">Inputs!$B$5</definedName>
    <definedName name="navm">'[1]Manual Entry'!$E$10</definedName>
    <definedName name="sipdate1">'[2]Pure SIP1'!$E$7</definedName>
    <definedName name="sipunits">[1]Fund!$E$17</definedName>
    <definedName name="sum">[1]Analysis!$Q$1</definedName>
    <definedName name="taxdur">'Capital Gains'!$W$1</definedName>
    <definedName name="units">'Capital Gains'!$V$1</definedName>
    <definedName name="xirrm">'[1]Manual Entry'!$R$20</definedName>
  </definedNames>
  <calcPr calcId="124519"/>
</workbook>
</file>

<file path=xl/calcChain.xml><?xml version="1.0" encoding="utf-8"?>
<calcChain xmlns="http://schemas.openxmlformats.org/spreadsheetml/2006/main">
  <c r="U6" i="1"/>
  <c r="V1000"/>
  <c r="U1000"/>
  <c r="Z1000" s="1"/>
  <c r="T1000"/>
  <c r="V999"/>
  <c r="U999"/>
  <c r="T999"/>
  <c r="V998"/>
  <c r="U998"/>
  <c r="Z998" s="1"/>
  <c r="T998"/>
  <c r="V997"/>
  <c r="U997"/>
  <c r="T997"/>
  <c r="V996"/>
  <c r="U996"/>
  <c r="Z996" s="1"/>
  <c r="T996"/>
  <c r="V995"/>
  <c r="U995"/>
  <c r="T995"/>
  <c r="V994"/>
  <c r="U994"/>
  <c r="Z994" s="1"/>
  <c r="T994"/>
  <c r="V993"/>
  <c r="U993"/>
  <c r="T993"/>
  <c r="V992"/>
  <c r="U992"/>
  <c r="Z992" s="1"/>
  <c r="T992"/>
  <c r="V991"/>
  <c r="U991"/>
  <c r="T991"/>
  <c r="V990"/>
  <c r="U990"/>
  <c r="Z990" s="1"/>
  <c r="T990"/>
  <c r="V989"/>
  <c r="U989"/>
  <c r="T989"/>
  <c r="V988"/>
  <c r="U988"/>
  <c r="Z988" s="1"/>
  <c r="T988"/>
  <c r="V987"/>
  <c r="U987"/>
  <c r="T987"/>
  <c r="V986"/>
  <c r="U986"/>
  <c r="Z986" s="1"/>
  <c r="T986"/>
  <c r="V985"/>
  <c r="U985"/>
  <c r="T985"/>
  <c r="V984"/>
  <c r="U984"/>
  <c r="Z984" s="1"/>
  <c r="T984"/>
  <c r="V983"/>
  <c r="U983"/>
  <c r="T983"/>
  <c r="V982"/>
  <c r="U982"/>
  <c r="Z982" s="1"/>
  <c r="T982"/>
  <c r="V981"/>
  <c r="U981"/>
  <c r="T981"/>
  <c r="V980"/>
  <c r="U980"/>
  <c r="Z980" s="1"/>
  <c r="T980"/>
  <c r="V979"/>
  <c r="U979"/>
  <c r="T979"/>
  <c r="V978"/>
  <c r="U978"/>
  <c r="Z978" s="1"/>
  <c r="T978"/>
  <c r="V977"/>
  <c r="U977"/>
  <c r="AD977" s="1"/>
  <c r="T977"/>
  <c r="V976"/>
  <c r="U976"/>
  <c r="AD976" s="1"/>
  <c r="T976"/>
  <c r="V975"/>
  <c r="U975"/>
  <c r="Z975" s="1"/>
  <c r="T975"/>
  <c r="V974"/>
  <c r="U974"/>
  <c r="AD974" s="1"/>
  <c r="T974"/>
  <c r="V973"/>
  <c r="U973"/>
  <c r="Z973" s="1"/>
  <c r="T973"/>
  <c r="V972"/>
  <c r="U972"/>
  <c r="AD972" s="1"/>
  <c r="T972"/>
  <c r="V971"/>
  <c r="U971"/>
  <c r="Z971" s="1"/>
  <c r="T971"/>
  <c r="V970"/>
  <c r="U970"/>
  <c r="T970"/>
  <c r="V969"/>
  <c r="U969"/>
  <c r="Z969" s="1"/>
  <c r="T969"/>
  <c r="V968"/>
  <c r="U968"/>
  <c r="T968"/>
  <c r="V967"/>
  <c r="U967"/>
  <c r="Z967" s="1"/>
  <c r="T967"/>
  <c r="V966"/>
  <c r="U966"/>
  <c r="AD966" s="1"/>
  <c r="T966"/>
  <c r="V965"/>
  <c r="U965"/>
  <c r="Z965" s="1"/>
  <c r="T965"/>
  <c r="V964"/>
  <c r="U964"/>
  <c r="AD964" s="1"/>
  <c r="T964"/>
  <c r="V963"/>
  <c r="U963"/>
  <c r="Z963" s="1"/>
  <c r="T963"/>
  <c r="V962"/>
  <c r="U962"/>
  <c r="AD962" s="1"/>
  <c r="T962"/>
  <c r="V961"/>
  <c r="U961"/>
  <c r="Z961" s="1"/>
  <c r="T961"/>
  <c r="V960"/>
  <c r="U960"/>
  <c r="AD960" s="1"/>
  <c r="T960"/>
  <c r="V959"/>
  <c r="U959"/>
  <c r="Z959" s="1"/>
  <c r="T959"/>
  <c r="V958"/>
  <c r="U958"/>
  <c r="AD958" s="1"/>
  <c r="T958"/>
  <c r="V957"/>
  <c r="U957"/>
  <c r="Z957" s="1"/>
  <c r="T957"/>
  <c r="V956"/>
  <c r="U956"/>
  <c r="AD956" s="1"/>
  <c r="T956"/>
  <c r="V955"/>
  <c r="U955"/>
  <c r="Z955" s="1"/>
  <c r="T955"/>
  <c r="V954"/>
  <c r="U954"/>
  <c r="AD954" s="1"/>
  <c r="T954"/>
  <c r="V953"/>
  <c r="U953"/>
  <c r="Z953" s="1"/>
  <c r="T953"/>
  <c r="V952"/>
  <c r="U952"/>
  <c r="AD952" s="1"/>
  <c r="T952"/>
  <c r="V951"/>
  <c r="U951"/>
  <c r="Z951" s="1"/>
  <c r="T951"/>
  <c r="V950"/>
  <c r="U950"/>
  <c r="AD950" s="1"/>
  <c r="T950"/>
  <c r="V949"/>
  <c r="U949"/>
  <c r="Z949" s="1"/>
  <c r="T949"/>
  <c r="V948"/>
  <c r="U948"/>
  <c r="AD948" s="1"/>
  <c r="T948"/>
  <c r="V947"/>
  <c r="U947"/>
  <c r="Z947" s="1"/>
  <c r="T947"/>
  <c r="V946"/>
  <c r="U946"/>
  <c r="AD946" s="1"/>
  <c r="T946"/>
  <c r="V945"/>
  <c r="U945"/>
  <c r="Z945" s="1"/>
  <c r="T945"/>
  <c r="V944"/>
  <c r="U944"/>
  <c r="AD944" s="1"/>
  <c r="T944"/>
  <c r="V943"/>
  <c r="U943"/>
  <c r="Z943" s="1"/>
  <c r="T943"/>
  <c r="V942"/>
  <c r="U942"/>
  <c r="AD942" s="1"/>
  <c r="T942"/>
  <c r="V941"/>
  <c r="U941"/>
  <c r="Z941" s="1"/>
  <c r="T941"/>
  <c r="V940"/>
  <c r="U940"/>
  <c r="AD940" s="1"/>
  <c r="T940"/>
  <c r="V939"/>
  <c r="U939"/>
  <c r="Z939" s="1"/>
  <c r="T939"/>
  <c r="V938"/>
  <c r="U938"/>
  <c r="AD938" s="1"/>
  <c r="T938"/>
  <c r="V937"/>
  <c r="U937"/>
  <c r="Z937" s="1"/>
  <c r="T937"/>
  <c r="V936"/>
  <c r="U936"/>
  <c r="AD936" s="1"/>
  <c r="T936"/>
  <c r="V935"/>
  <c r="U935"/>
  <c r="Z935" s="1"/>
  <c r="T935"/>
  <c r="V934"/>
  <c r="U934"/>
  <c r="AD934" s="1"/>
  <c r="T934"/>
  <c r="V933"/>
  <c r="U933"/>
  <c r="Z933" s="1"/>
  <c r="T933"/>
  <c r="V932"/>
  <c r="U932"/>
  <c r="AD932" s="1"/>
  <c r="T932"/>
  <c r="V931"/>
  <c r="U931"/>
  <c r="Z931" s="1"/>
  <c r="T931"/>
  <c r="V930"/>
  <c r="U930"/>
  <c r="AD930" s="1"/>
  <c r="T930"/>
  <c r="V929"/>
  <c r="U929"/>
  <c r="Z929" s="1"/>
  <c r="T929"/>
  <c r="V928"/>
  <c r="U928"/>
  <c r="AD928" s="1"/>
  <c r="T928"/>
  <c r="V927"/>
  <c r="U927"/>
  <c r="Z927" s="1"/>
  <c r="T927"/>
  <c r="V926"/>
  <c r="U926"/>
  <c r="AD926" s="1"/>
  <c r="T926"/>
  <c r="V925"/>
  <c r="U925"/>
  <c r="Z925" s="1"/>
  <c r="T925"/>
  <c r="V924"/>
  <c r="U924"/>
  <c r="AD924" s="1"/>
  <c r="T924"/>
  <c r="V923"/>
  <c r="U923"/>
  <c r="Z923" s="1"/>
  <c r="T923"/>
  <c r="V922"/>
  <c r="U922"/>
  <c r="Z922" s="1"/>
  <c r="T922"/>
  <c r="V921"/>
  <c r="U921"/>
  <c r="AD921" s="1"/>
  <c r="T921"/>
  <c r="V920"/>
  <c r="U920"/>
  <c r="Z920" s="1"/>
  <c r="T920"/>
  <c r="V919"/>
  <c r="U919"/>
  <c r="AD919" s="1"/>
  <c r="T919"/>
  <c r="V918"/>
  <c r="U918"/>
  <c r="Z918" s="1"/>
  <c r="T918"/>
  <c r="V917"/>
  <c r="U917"/>
  <c r="AD917" s="1"/>
  <c r="T917"/>
  <c r="V916"/>
  <c r="U916"/>
  <c r="Z916" s="1"/>
  <c r="T916"/>
  <c r="V915"/>
  <c r="U915"/>
  <c r="AD915" s="1"/>
  <c r="T915"/>
  <c r="V914"/>
  <c r="U914"/>
  <c r="Z914" s="1"/>
  <c r="T914"/>
  <c r="V913"/>
  <c r="U913"/>
  <c r="AD913" s="1"/>
  <c r="T913"/>
  <c r="V912"/>
  <c r="U912"/>
  <c r="Z912" s="1"/>
  <c r="T912"/>
  <c r="V911"/>
  <c r="U911"/>
  <c r="AD911" s="1"/>
  <c r="T911"/>
  <c r="V910"/>
  <c r="U910"/>
  <c r="Z910" s="1"/>
  <c r="T910"/>
  <c r="V909"/>
  <c r="U909"/>
  <c r="AD909" s="1"/>
  <c r="T909"/>
  <c r="V908"/>
  <c r="U908"/>
  <c r="Z908" s="1"/>
  <c r="T908"/>
  <c r="V907"/>
  <c r="U907"/>
  <c r="AD907" s="1"/>
  <c r="T907"/>
  <c r="V906"/>
  <c r="U906"/>
  <c r="Z906" s="1"/>
  <c r="T906"/>
  <c r="V905"/>
  <c r="U905"/>
  <c r="AD905" s="1"/>
  <c r="T905"/>
  <c r="V904"/>
  <c r="U904"/>
  <c r="Z904" s="1"/>
  <c r="T904"/>
  <c r="V903"/>
  <c r="U903"/>
  <c r="AD903" s="1"/>
  <c r="T903"/>
  <c r="V902"/>
  <c r="U902"/>
  <c r="Z902" s="1"/>
  <c r="T902"/>
  <c r="V901"/>
  <c r="U901"/>
  <c r="AD901" s="1"/>
  <c r="T901"/>
  <c r="V900"/>
  <c r="U900"/>
  <c r="Z900" s="1"/>
  <c r="T900"/>
  <c r="V899"/>
  <c r="U899"/>
  <c r="AD899" s="1"/>
  <c r="T899"/>
  <c r="V898"/>
  <c r="U898"/>
  <c r="Z898" s="1"/>
  <c r="T898"/>
  <c r="V897"/>
  <c r="U897"/>
  <c r="AD897" s="1"/>
  <c r="T897"/>
  <c r="V896"/>
  <c r="U896"/>
  <c r="Z896" s="1"/>
  <c r="T896"/>
  <c r="V895"/>
  <c r="U895"/>
  <c r="AD895" s="1"/>
  <c r="T895"/>
  <c r="V894"/>
  <c r="U894"/>
  <c r="Z894" s="1"/>
  <c r="T894"/>
  <c r="V893"/>
  <c r="U893"/>
  <c r="AD893" s="1"/>
  <c r="T893"/>
  <c r="V892"/>
  <c r="U892"/>
  <c r="Z892" s="1"/>
  <c r="T892"/>
  <c r="V891"/>
  <c r="U891"/>
  <c r="AD891" s="1"/>
  <c r="T891"/>
  <c r="V890"/>
  <c r="U890"/>
  <c r="Z890" s="1"/>
  <c r="T890"/>
  <c r="V889"/>
  <c r="U889"/>
  <c r="AD889" s="1"/>
  <c r="T889"/>
  <c r="V888"/>
  <c r="U888"/>
  <c r="AD888" s="1"/>
  <c r="T888"/>
  <c r="V887"/>
  <c r="U887"/>
  <c r="AD887" s="1"/>
  <c r="T887"/>
  <c r="V886"/>
  <c r="U886"/>
  <c r="AD886" s="1"/>
  <c r="T886"/>
  <c r="V885"/>
  <c r="U885"/>
  <c r="AD885" s="1"/>
  <c r="T885"/>
  <c r="V884"/>
  <c r="U884"/>
  <c r="AD884" s="1"/>
  <c r="T884"/>
  <c r="V883"/>
  <c r="U883"/>
  <c r="AD883" s="1"/>
  <c r="T883"/>
  <c r="V882"/>
  <c r="U882"/>
  <c r="AD882" s="1"/>
  <c r="T882"/>
  <c r="V881"/>
  <c r="U881"/>
  <c r="AD881" s="1"/>
  <c r="T881"/>
  <c r="V880"/>
  <c r="U880"/>
  <c r="AD880" s="1"/>
  <c r="T880"/>
  <c r="V879"/>
  <c r="U879"/>
  <c r="AD879" s="1"/>
  <c r="T879"/>
  <c r="V878"/>
  <c r="U878"/>
  <c r="AD878" s="1"/>
  <c r="T878"/>
  <c r="V877"/>
  <c r="U877"/>
  <c r="AD877" s="1"/>
  <c r="T877"/>
  <c r="V876"/>
  <c r="U876"/>
  <c r="AD876" s="1"/>
  <c r="T876"/>
  <c r="V875"/>
  <c r="U875"/>
  <c r="AD875" s="1"/>
  <c r="T875"/>
  <c r="V874"/>
  <c r="U874"/>
  <c r="AD874" s="1"/>
  <c r="T874"/>
  <c r="V873"/>
  <c r="U873"/>
  <c r="AD873" s="1"/>
  <c r="T873"/>
  <c r="V872"/>
  <c r="U872"/>
  <c r="AD872" s="1"/>
  <c r="T872"/>
  <c r="V871"/>
  <c r="U871"/>
  <c r="Z871" s="1"/>
  <c r="T871"/>
  <c r="V870"/>
  <c r="U870"/>
  <c r="AD870" s="1"/>
  <c r="T870"/>
  <c r="V869"/>
  <c r="U869"/>
  <c r="Z869" s="1"/>
  <c r="T869"/>
  <c r="V868"/>
  <c r="U868"/>
  <c r="AD868" s="1"/>
  <c r="T868"/>
  <c r="V867"/>
  <c r="U867"/>
  <c r="Z867" s="1"/>
  <c r="T867"/>
  <c r="V866"/>
  <c r="U866"/>
  <c r="AD866" s="1"/>
  <c r="T866"/>
  <c r="V865"/>
  <c r="U865"/>
  <c r="Z865" s="1"/>
  <c r="T865"/>
  <c r="V864"/>
  <c r="U864"/>
  <c r="AD864" s="1"/>
  <c r="T864"/>
  <c r="V863"/>
  <c r="U863"/>
  <c r="Z863" s="1"/>
  <c r="T863"/>
  <c r="V862"/>
  <c r="U862"/>
  <c r="AD862" s="1"/>
  <c r="T862"/>
  <c r="V861"/>
  <c r="U861"/>
  <c r="Z861" s="1"/>
  <c r="T861"/>
  <c r="V860"/>
  <c r="U860"/>
  <c r="AD860" s="1"/>
  <c r="T860"/>
  <c r="V859"/>
  <c r="U859"/>
  <c r="Z859" s="1"/>
  <c r="T859"/>
  <c r="V858"/>
  <c r="U858"/>
  <c r="AD858" s="1"/>
  <c r="T858"/>
  <c r="V857"/>
  <c r="U857"/>
  <c r="Z857" s="1"/>
  <c r="T857"/>
  <c r="V856"/>
  <c r="U856"/>
  <c r="AD856" s="1"/>
  <c r="T856"/>
  <c r="V855"/>
  <c r="U855"/>
  <c r="Z855" s="1"/>
  <c r="T855"/>
  <c r="V854"/>
  <c r="U854"/>
  <c r="AD854" s="1"/>
  <c r="T854"/>
  <c r="V853"/>
  <c r="U853"/>
  <c r="Z853" s="1"/>
  <c r="T853"/>
  <c r="V852"/>
  <c r="U852"/>
  <c r="AD852" s="1"/>
  <c r="T852"/>
  <c r="V851"/>
  <c r="U851"/>
  <c r="Z851" s="1"/>
  <c r="T851"/>
  <c r="V850"/>
  <c r="U850"/>
  <c r="AD850" s="1"/>
  <c r="T850"/>
  <c r="V849"/>
  <c r="U849"/>
  <c r="Z849" s="1"/>
  <c r="T849"/>
  <c r="V848"/>
  <c r="U848"/>
  <c r="AD848" s="1"/>
  <c r="T848"/>
  <c r="V847"/>
  <c r="U847"/>
  <c r="Z847" s="1"/>
  <c r="T847"/>
  <c r="V846"/>
  <c r="U846"/>
  <c r="AD846" s="1"/>
  <c r="T846"/>
  <c r="V845"/>
  <c r="U845"/>
  <c r="Z845" s="1"/>
  <c r="T845"/>
  <c r="V844"/>
  <c r="U844"/>
  <c r="AD844" s="1"/>
  <c r="T844"/>
  <c r="V843"/>
  <c r="U843"/>
  <c r="Z843" s="1"/>
  <c r="T843"/>
  <c r="V842"/>
  <c r="U842"/>
  <c r="AD842" s="1"/>
  <c r="T842"/>
  <c r="V841"/>
  <c r="U841"/>
  <c r="Z841" s="1"/>
  <c r="T841"/>
  <c r="V840"/>
  <c r="U840"/>
  <c r="AD840" s="1"/>
  <c r="T840"/>
  <c r="V839"/>
  <c r="U839"/>
  <c r="Z839" s="1"/>
  <c r="T839"/>
  <c r="V838"/>
  <c r="U838"/>
  <c r="AD838" s="1"/>
  <c r="T838"/>
  <c r="V837"/>
  <c r="U837"/>
  <c r="Z837" s="1"/>
  <c r="T837"/>
  <c r="V836"/>
  <c r="U836"/>
  <c r="AD836" s="1"/>
  <c r="T836"/>
  <c r="V835"/>
  <c r="U835"/>
  <c r="Z835" s="1"/>
  <c r="T835"/>
  <c r="V834"/>
  <c r="U834"/>
  <c r="AD834" s="1"/>
  <c r="T834"/>
  <c r="V833"/>
  <c r="U833"/>
  <c r="Z833" s="1"/>
  <c r="T833"/>
  <c r="V832"/>
  <c r="U832"/>
  <c r="AD832" s="1"/>
  <c r="T832"/>
  <c r="V831"/>
  <c r="U831"/>
  <c r="Z831" s="1"/>
  <c r="T831"/>
  <c r="V830"/>
  <c r="U830"/>
  <c r="AD830" s="1"/>
  <c r="T830"/>
  <c r="V829"/>
  <c r="U829"/>
  <c r="Z829" s="1"/>
  <c r="T829"/>
  <c r="V828"/>
  <c r="U828"/>
  <c r="AD828" s="1"/>
  <c r="T828"/>
  <c r="V827"/>
  <c r="U827"/>
  <c r="Z827" s="1"/>
  <c r="T827"/>
  <c r="V826"/>
  <c r="U826"/>
  <c r="T826"/>
  <c r="V825"/>
  <c r="U825"/>
  <c r="Z825" s="1"/>
  <c r="T825"/>
  <c r="V824"/>
  <c r="U824"/>
  <c r="T824"/>
  <c r="V823"/>
  <c r="U823"/>
  <c r="Z823" s="1"/>
  <c r="T823"/>
  <c r="V822"/>
  <c r="U822"/>
  <c r="T822"/>
  <c r="V821"/>
  <c r="U821"/>
  <c r="Z821" s="1"/>
  <c r="T821"/>
  <c r="V820"/>
  <c r="U820"/>
  <c r="T820"/>
  <c r="V819"/>
  <c r="U819"/>
  <c r="Z819" s="1"/>
  <c r="T819"/>
  <c r="V818"/>
  <c r="U818"/>
  <c r="T818"/>
  <c r="V817"/>
  <c r="U817"/>
  <c r="Z817" s="1"/>
  <c r="T817"/>
  <c r="V816"/>
  <c r="U816"/>
  <c r="T816"/>
  <c r="V815"/>
  <c r="U815"/>
  <c r="Z815" s="1"/>
  <c r="T815"/>
  <c r="V814"/>
  <c r="U814"/>
  <c r="T814"/>
  <c r="V813"/>
  <c r="U813"/>
  <c r="Z813" s="1"/>
  <c r="T813"/>
  <c r="V812"/>
  <c r="U812"/>
  <c r="T812"/>
  <c r="V811"/>
  <c r="U811"/>
  <c r="Z811" s="1"/>
  <c r="T811"/>
  <c r="V810"/>
  <c r="U810"/>
  <c r="T810"/>
  <c r="V809"/>
  <c r="U809"/>
  <c r="Z809" s="1"/>
  <c r="T809"/>
  <c r="V808"/>
  <c r="U808"/>
  <c r="T808"/>
  <c r="V807"/>
  <c r="U807"/>
  <c r="Z807" s="1"/>
  <c r="T807"/>
  <c r="V806"/>
  <c r="U806"/>
  <c r="T806"/>
  <c r="V805"/>
  <c r="U805"/>
  <c r="Z805" s="1"/>
  <c r="T805"/>
  <c r="V804"/>
  <c r="U804"/>
  <c r="T804"/>
  <c r="V803"/>
  <c r="U803"/>
  <c r="Z803" s="1"/>
  <c r="T803"/>
  <c r="V802"/>
  <c r="U802"/>
  <c r="T802"/>
  <c r="V801"/>
  <c r="U801"/>
  <c r="Z801" s="1"/>
  <c r="T801"/>
  <c r="V800"/>
  <c r="U800"/>
  <c r="T800"/>
  <c r="V799"/>
  <c r="U799"/>
  <c r="Z799" s="1"/>
  <c r="T799"/>
  <c r="V798"/>
  <c r="U798"/>
  <c r="T798"/>
  <c r="V797"/>
  <c r="U797"/>
  <c r="Z797" s="1"/>
  <c r="T797"/>
  <c r="V796"/>
  <c r="U796"/>
  <c r="T796"/>
  <c r="V795"/>
  <c r="U795"/>
  <c r="Z795" s="1"/>
  <c r="T795"/>
  <c r="V794"/>
  <c r="U794"/>
  <c r="T794"/>
  <c r="V793"/>
  <c r="U793"/>
  <c r="Z793" s="1"/>
  <c r="T793"/>
  <c r="V792"/>
  <c r="U792"/>
  <c r="T792"/>
  <c r="V791"/>
  <c r="U791"/>
  <c r="Z791" s="1"/>
  <c r="T791"/>
  <c r="V790"/>
  <c r="U790"/>
  <c r="T790"/>
  <c r="V789"/>
  <c r="U789"/>
  <c r="Z789" s="1"/>
  <c r="T789"/>
  <c r="V788"/>
  <c r="U788"/>
  <c r="T788"/>
  <c r="V787"/>
  <c r="U787"/>
  <c r="Z787" s="1"/>
  <c r="T787"/>
  <c r="V786"/>
  <c r="U786"/>
  <c r="T786"/>
  <c r="V785"/>
  <c r="U785"/>
  <c r="Z785" s="1"/>
  <c r="T785"/>
  <c r="V784"/>
  <c r="U784"/>
  <c r="T784"/>
  <c r="V783"/>
  <c r="U783"/>
  <c r="Z783" s="1"/>
  <c r="T783"/>
  <c r="V782"/>
  <c r="U782"/>
  <c r="T782"/>
  <c r="V781"/>
  <c r="U781"/>
  <c r="Z781" s="1"/>
  <c r="T781"/>
  <c r="V780"/>
  <c r="U780"/>
  <c r="AD780" s="1"/>
  <c r="T780"/>
  <c r="V779"/>
  <c r="U779"/>
  <c r="AD779" s="1"/>
  <c r="T779"/>
  <c r="V778"/>
  <c r="U778"/>
  <c r="Z778" s="1"/>
  <c r="T778"/>
  <c r="V777"/>
  <c r="U777"/>
  <c r="AD777" s="1"/>
  <c r="T777"/>
  <c r="V776"/>
  <c r="U776"/>
  <c r="Z776" s="1"/>
  <c r="T776"/>
  <c r="V775"/>
  <c r="U775"/>
  <c r="AD775" s="1"/>
  <c r="T775"/>
  <c r="V774"/>
  <c r="U774"/>
  <c r="Z774" s="1"/>
  <c r="T774"/>
  <c r="V773"/>
  <c r="U773"/>
  <c r="AD773" s="1"/>
  <c r="T773"/>
  <c r="V772"/>
  <c r="U772"/>
  <c r="Z772" s="1"/>
  <c r="T772"/>
  <c r="V771"/>
  <c r="U771"/>
  <c r="AD771" s="1"/>
  <c r="T771"/>
  <c r="V770"/>
  <c r="U770"/>
  <c r="Z770" s="1"/>
  <c r="T770"/>
  <c r="V769"/>
  <c r="U769"/>
  <c r="AD769" s="1"/>
  <c r="T769"/>
  <c r="V768"/>
  <c r="U768"/>
  <c r="Z768" s="1"/>
  <c r="T768"/>
  <c r="V767"/>
  <c r="U767"/>
  <c r="AD767" s="1"/>
  <c r="T767"/>
  <c r="V766"/>
  <c r="U766"/>
  <c r="Z766" s="1"/>
  <c r="T766"/>
  <c r="V765"/>
  <c r="U765"/>
  <c r="AD765" s="1"/>
  <c r="T765"/>
  <c r="V764"/>
  <c r="U764"/>
  <c r="Z764" s="1"/>
  <c r="T764"/>
  <c r="V763"/>
  <c r="U763"/>
  <c r="AD763" s="1"/>
  <c r="T763"/>
  <c r="V762"/>
  <c r="U762"/>
  <c r="Z762" s="1"/>
  <c r="T762"/>
  <c r="V761"/>
  <c r="U761"/>
  <c r="AD761" s="1"/>
  <c r="T761"/>
  <c r="V760"/>
  <c r="U760"/>
  <c r="Z760" s="1"/>
  <c r="T760"/>
  <c r="V759"/>
  <c r="U759"/>
  <c r="AD759" s="1"/>
  <c r="T759"/>
  <c r="V758"/>
  <c r="U758"/>
  <c r="Z758" s="1"/>
  <c r="T758"/>
  <c r="V757"/>
  <c r="U757"/>
  <c r="AD757" s="1"/>
  <c r="T757"/>
  <c r="V756"/>
  <c r="U756"/>
  <c r="Z756" s="1"/>
  <c r="T756"/>
  <c r="V755"/>
  <c r="U755"/>
  <c r="AD755" s="1"/>
  <c r="T755"/>
  <c r="V754"/>
  <c r="U754"/>
  <c r="Z754" s="1"/>
  <c r="T754"/>
  <c r="V753"/>
  <c r="U753"/>
  <c r="AD753" s="1"/>
  <c r="T753"/>
  <c r="V752"/>
  <c r="U752"/>
  <c r="Z752" s="1"/>
  <c r="T752"/>
  <c r="V751"/>
  <c r="U751"/>
  <c r="AD751" s="1"/>
  <c r="T751"/>
  <c r="V750"/>
  <c r="U750"/>
  <c r="Z750" s="1"/>
  <c r="T750"/>
  <c r="V749"/>
  <c r="U749"/>
  <c r="AD749" s="1"/>
  <c r="T749"/>
  <c r="V748"/>
  <c r="U748"/>
  <c r="Z748" s="1"/>
  <c r="T748"/>
  <c r="V747"/>
  <c r="U747"/>
  <c r="AD747" s="1"/>
  <c r="T747"/>
  <c r="V746"/>
  <c r="U746"/>
  <c r="Z746" s="1"/>
  <c r="T746"/>
  <c r="V745"/>
  <c r="U745"/>
  <c r="AD745" s="1"/>
  <c r="T745"/>
  <c r="V744"/>
  <c r="U744"/>
  <c r="Z744" s="1"/>
  <c r="T744"/>
  <c r="V743"/>
  <c r="U743"/>
  <c r="AD743" s="1"/>
  <c r="T743"/>
  <c r="V742"/>
  <c r="U742"/>
  <c r="Z742" s="1"/>
  <c r="T742"/>
  <c r="V741"/>
  <c r="U741"/>
  <c r="AD741" s="1"/>
  <c r="T741"/>
  <c r="V740"/>
  <c r="U740"/>
  <c r="Z740" s="1"/>
  <c r="T740"/>
  <c r="V739"/>
  <c r="U739"/>
  <c r="AD739" s="1"/>
  <c r="T739"/>
  <c r="V738"/>
  <c r="U738"/>
  <c r="Z738" s="1"/>
  <c r="T738"/>
  <c r="V737"/>
  <c r="U737"/>
  <c r="AD737" s="1"/>
  <c r="T737"/>
  <c r="V736"/>
  <c r="U736"/>
  <c r="Z736" s="1"/>
  <c r="T736"/>
  <c r="V735"/>
  <c r="U735"/>
  <c r="AD735" s="1"/>
  <c r="T735"/>
  <c r="V734"/>
  <c r="U734"/>
  <c r="Z734" s="1"/>
  <c r="T734"/>
  <c r="V733"/>
  <c r="U733"/>
  <c r="AD733" s="1"/>
  <c r="T733"/>
  <c r="V732"/>
  <c r="U732"/>
  <c r="Z732" s="1"/>
  <c r="T732"/>
  <c r="V731"/>
  <c r="U731"/>
  <c r="AD731" s="1"/>
  <c r="T731"/>
  <c r="V730"/>
  <c r="U730"/>
  <c r="Z730" s="1"/>
  <c r="T730"/>
  <c r="V729"/>
  <c r="U729"/>
  <c r="AD729" s="1"/>
  <c r="T729"/>
  <c r="V728"/>
  <c r="U728"/>
  <c r="Z728" s="1"/>
  <c r="T728"/>
  <c r="V727"/>
  <c r="U727"/>
  <c r="AD727" s="1"/>
  <c r="T727"/>
  <c r="V726"/>
  <c r="U726"/>
  <c r="Z726" s="1"/>
  <c r="T726"/>
  <c r="V725"/>
  <c r="U725"/>
  <c r="AD725" s="1"/>
  <c r="T725"/>
  <c r="V724"/>
  <c r="U724"/>
  <c r="Z724" s="1"/>
  <c r="T724"/>
  <c r="V723"/>
  <c r="U723"/>
  <c r="AD723" s="1"/>
  <c r="T723"/>
  <c r="V722"/>
  <c r="U722"/>
  <c r="Z722" s="1"/>
  <c r="T722"/>
  <c r="V721"/>
  <c r="U721"/>
  <c r="AD721" s="1"/>
  <c r="T721"/>
  <c r="V720"/>
  <c r="U720"/>
  <c r="Z720" s="1"/>
  <c r="T720"/>
  <c r="V719"/>
  <c r="U719"/>
  <c r="AD719" s="1"/>
  <c r="T719"/>
  <c r="V718"/>
  <c r="U718"/>
  <c r="Z718" s="1"/>
  <c r="T718"/>
  <c r="V717"/>
  <c r="U717"/>
  <c r="AD717" s="1"/>
  <c r="T717"/>
  <c r="V716"/>
  <c r="U716"/>
  <c r="Z716" s="1"/>
  <c r="T716"/>
  <c r="V715"/>
  <c r="U715"/>
  <c r="AD715" s="1"/>
  <c r="T715"/>
  <c r="V714"/>
  <c r="U714"/>
  <c r="Z714" s="1"/>
  <c r="T714"/>
  <c r="V713"/>
  <c r="U713"/>
  <c r="AD713" s="1"/>
  <c r="T713"/>
  <c r="V712"/>
  <c r="U712"/>
  <c r="Z712" s="1"/>
  <c r="T712"/>
  <c r="V711"/>
  <c r="U711"/>
  <c r="AD711" s="1"/>
  <c r="T711"/>
  <c r="V710"/>
  <c r="U710"/>
  <c r="Z710" s="1"/>
  <c r="T710"/>
  <c r="V709"/>
  <c r="U709"/>
  <c r="AD709" s="1"/>
  <c r="T709"/>
  <c r="V708"/>
  <c r="U708"/>
  <c r="Z708" s="1"/>
  <c r="T708"/>
  <c r="V707"/>
  <c r="U707"/>
  <c r="AD707" s="1"/>
  <c r="T707"/>
  <c r="V706"/>
  <c r="U706"/>
  <c r="Z706" s="1"/>
  <c r="T706"/>
  <c r="V705"/>
  <c r="U705"/>
  <c r="AD705" s="1"/>
  <c r="T705"/>
  <c r="V704"/>
  <c r="U704"/>
  <c r="Z704" s="1"/>
  <c r="T704"/>
  <c r="V703"/>
  <c r="U703"/>
  <c r="AD703" s="1"/>
  <c r="T703"/>
  <c r="V702"/>
  <c r="U702"/>
  <c r="Z702" s="1"/>
  <c r="T702"/>
  <c r="V701"/>
  <c r="U701"/>
  <c r="AD701" s="1"/>
  <c r="T701"/>
  <c r="V700"/>
  <c r="U700"/>
  <c r="Z700" s="1"/>
  <c r="T700"/>
  <c r="V699"/>
  <c r="U699"/>
  <c r="AD699" s="1"/>
  <c r="T699"/>
  <c r="V698"/>
  <c r="U698"/>
  <c r="Z698" s="1"/>
  <c r="T698"/>
  <c r="V697"/>
  <c r="U697"/>
  <c r="AD697" s="1"/>
  <c r="T697"/>
  <c r="V696"/>
  <c r="U696"/>
  <c r="Z696" s="1"/>
  <c r="T696"/>
  <c r="V695"/>
  <c r="U695"/>
  <c r="AD695" s="1"/>
  <c r="T695"/>
  <c r="V694"/>
  <c r="U694"/>
  <c r="AD694" s="1"/>
  <c r="T694"/>
  <c r="V693"/>
  <c r="U693"/>
  <c r="AD693" s="1"/>
  <c r="T693"/>
  <c r="V692"/>
  <c r="U692"/>
  <c r="AD692" s="1"/>
  <c r="T692"/>
  <c r="V691"/>
  <c r="U691"/>
  <c r="AD691" s="1"/>
  <c r="T691"/>
  <c r="V690"/>
  <c r="U690"/>
  <c r="AD690" s="1"/>
  <c r="T690"/>
  <c r="V689"/>
  <c r="U689"/>
  <c r="AD689" s="1"/>
  <c r="T689"/>
  <c r="V688"/>
  <c r="U688"/>
  <c r="AD688" s="1"/>
  <c r="T688"/>
  <c r="V687"/>
  <c r="U687"/>
  <c r="AD687" s="1"/>
  <c r="T687"/>
  <c r="V686"/>
  <c r="U686"/>
  <c r="AD686" s="1"/>
  <c r="T686"/>
  <c r="V685"/>
  <c r="U685"/>
  <c r="AD685" s="1"/>
  <c r="T685"/>
  <c r="V684"/>
  <c r="U684"/>
  <c r="AD684" s="1"/>
  <c r="T684"/>
  <c r="V683"/>
  <c r="U683"/>
  <c r="AD683" s="1"/>
  <c r="T683"/>
  <c r="V682"/>
  <c r="U682"/>
  <c r="AD682" s="1"/>
  <c r="T682"/>
  <c r="V681"/>
  <c r="U681"/>
  <c r="AD681" s="1"/>
  <c r="T681"/>
  <c r="V680"/>
  <c r="U680"/>
  <c r="AD680" s="1"/>
  <c r="T680"/>
  <c r="V679"/>
  <c r="U679"/>
  <c r="AD679" s="1"/>
  <c r="T679"/>
  <c r="V678"/>
  <c r="U678"/>
  <c r="AD678" s="1"/>
  <c r="T678"/>
  <c r="V677"/>
  <c r="U677"/>
  <c r="AD677" s="1"/>
  <c r="T677"/>
  <c r="V676"/>
  <c r="U676"/>
  <c r="AD676" s="1"/>
  <c r="T676"/>
  <c r="V675"/>
  <c r="U675"/>
  <c r="AD675" s="1"/>
  <c r="T675"/>
  <c r="V674"/>
  <c r="U674"/>
  <c r="AD674" s="1"/>
  <c r="T674"/>
  <c r="V673"/>
  <c r="U673"/>
  <c r="AD673" s="1"/>
  <c r="T673"/>
  <c r="V672"/>
  <c r="U672"/>
  <c r="AD672" s="1"/>
  <c r="T672"/>
  <c r="V671"/>
  <c r="U671"/>
  <c r="AD671" s="1"/>
  <c r="T671"/>
  <c r="V670"/>
  <c r="U670"/>
  <c r="AD670" s="1"/>
  <c r="T670"/>
  <c r="V669"/>
  <c r="U669"/>
  <c r="AD669" s="1"/>
  <c r="T669"/>
  <c r="V668"/>
  <c r="U668"/>
  <c r="AD668" s="1"/>
  <c r="T668"/>
  <c r="V667"/>
  <c r="U667"/>
  <c r="AD667" s="1"/>
  <c r="T667"/>
  <c r="V666"/>
  <c r="U666"/>
  <c r="AD666" s="1"/>
  <c r="T666"/>
  <c r="V665"/>
  <c r="U665"/>
  <c r="AD665" s="1"/>
  <c r="T665"/>
  <c r="V664"/>
  <c r="U664"/>
  <c r="AD664" s="1"/>
  <c r="T664"/>
  <c r="V663"/>
  <c r="U663"/>
  <c r="AD663" s="1"/>
  <c r="T663"/>
  <c r="V662"/>
  <c r="U662"/>
  <c r="AD662" s="1"/>
  <c r="T662"/>
  <c r="V661"/>
  <c r="U661"/>
  <c r="AD661" s="1"/>
  <c r="T661"/>
  <c r="V660"/>
  <c r="U660"/>
  <c r="AD660" s="1"/>
  <c r="T660"/>
  <c r="V659"/>
  <c r="U659"/>
  <c r="AD659" s="1"/>
  <c r="T659"/>
  <c r="V658"/>
  <c r="U658"/>
  <c r="AD658" s="1"/>
  <c r="T658"/>
  <c r="V657"/>
  <c r="U657"/>
  <c r="AD657" s="1"/>
  <c r="T657"/>
  <c r="V656"/>
  <c r="U656"/>
  <c r="AD656" s="1"/>
  <c r="T656"/>
  <c r="V655"/>
  <c r="U655"/>
  <c r="AD655" s="1"/>
  <c r="T655"/>
  <c r="V654"/>
  <c r="U654"/>
  <c r="AD654" s="1"/>
  <c r="T654"/>
  <c r="V653"/>
  <c r="U653"/>
  <c r="AD653" s="1"/>
  <c r="T653"/>
  <c r="V652"/>
  <c r="U652"/>
  <c r="AD652" s="1"/>
  <c r="T652"/>
  <c r="V651"/>
  <c r="U651"/>
  <c r="AD651" s="1"/>
  <c r="T651"/>
  <c r="V650"/>
  <c r="U650"/>
  <c r="AD650" s="1"/>
  <c r="T650"/>
  <c r="V649"/>
  <c r="U649"/>
  <c r="AD649" s="1"/>
  <c r="T649"/>
  <c r="V648"/>
  <c r="U648"/>
  <c r="AD648" s="1"/>
  <c r="T648"/>
  <c r="V647"/>
  <c r="U647"/>
  <c r="AD647" s="1"/>
  <c r="T647"/>
  <c r="V646"/>
  <c r="U646"/>
  <c r="AD646" s="1"/>
  <c r="T646"/>
  <c r="V645"/>
  <c r="U645"/>
  <c r="AD645" s="1"/>
  <c r="T645"/>
  <c r="V644"/>
  <c r="U644"/>
  <c r="AD644" s="1"/>
  <c r="T644"/>
  <c r="V643"/>
  <c r="U643"/>
  <c r="AD643" s="1"/>
  <c r="T643"/>
  <c r="V642"/>
  <c r="U642"/>
  <c r="AD642" s="1"/>
  <c r="T642"/>
  <c r="V641"/>
  <c r="U641"/>
  <c r="AD641" s="1"/>
  <c r="T641"/>
  <c r="V640"/>
  <c r="U640"/>
  <c r="AD640" s="1"/>
  <c r="T640"/>
  <c r="V639"/>
  <c r="U639"/>
  <c r="AD639" s="1"/>
  <c r="T639"/>
  <c r="V638"/>
  <c r="U638"/>
  <c r="AD638" s="1"/>
  <c r="T638"/>
  <c r="V637"/>
  <c r="U637"/>
  <c r="AD637" s="1"/>
  <c r="T637"/>
  <c r="V636"/>
  <c r="U636"/>
  <c r="AD636" s="1"/>
  <c r="T636"/>
  <c r="V635"/>
  <c r="U635"/>
  <c r="AD635" s="1"/>
  <c r="T635"/>
  <c r="V634"/>
  <c r="U634"/>
  <c r="AD634" s="1"/>
  <c r="T634"/>
  <c r="V633"/>
  <c r="U633"/>
  <c r="AD633" s="1"/>
  <c r="T633"/>
  <c r="V632"/>
  <c r="U632"/>
  <c r="AD632" s="1"/>
  <c r="T632"/>
  <c r="V631"/>
  <c r="U631"/>
  <c r="AD631" s="1"/>
  <c r="T631"/>
  <c r="V630"/>
  <c r="U630"/>
  <c r="AD630" s="1"/>
  <c r="T630"/>
  <c r="V629"/>
  <c r="U629"/>
  <c r="AD629" s="1"/>
  <c r="T629"/>
  <c r="V628"/>
  <c r="U628"/>
  <c r="AD628" s="1"/>
  <c r="T628"/>
  <c r="V627"/>
  <c r="U627"/>
  <c r="AD627" s="1"/>
  <c r="T627"/>
  <c r="V626"/>
  <c r="U626"/>
  <c r="AD626" s="1"/>
  <c r="T626"/>
  <c r="V625"/>
  <c r="U625"/>
  <c r="AD625" s="1"/>
  <c r="T625"/>
  <c r="V624"/>
  <c r="U624"/>
  <c r="AD624" s="1"/>
  <c r="T624"/>
  <c r="V623"/>
  <c r="U623"/>
  <c r="AD623" s="1"/>
  <c r="T623"/>
  <c r="V622"/>
  <c r="U622"/>
  <c r="AD622" s="1"/>
  <c r="T622"/>
  <c r="V621"/>
  <c r="U621"/>
  <c r="AD621" s="1"/>
  <c r="T621"/>
  <c r="V620"/>
  <c r="U620"/>
  <c r="AD620" s="1"/>
  <c r="T620"/>
  <c r="V619"/>
  <c r="U619"/>
  <c r="AD619" s="1"/>
  <c r="T619"/>
  <c r="V618"/>
  <c r="U618"/>
  <c r="AD618" s="1"/>
  <c r="T618"/>
  <c r="V617"/>
  <c r="U617"/>
  <c r="AD617" s="1"/>
  <c r="T617"/>
  <c r="V616"/>
  <c r="U616"/>
  <c r="AD616" s="1"/>
  <c r="T616"/>
  <c r="V615"/>
  <c r="U615"/>
  <c r="AD615" s="1"/>
  <c r="T615"/>
  <c r="V614"/>
  <c r="U614"/>
  <c r="AD614" s="1"/>
  <c r="T614"/>
  <c r="V613"/>
  <c r="U613"/>
  <c r="Z613" s="1"/>
  <c r="T613"/>
  <c r="V612"/>
  <c r="U612"/>
  <c r="AD612" s="1"/>
  <c r="T612"/>
  <c r="V611"/>
  <c r="U611"/>
  <c r="Z611" s="1"/>
  <c r="T611"/>
  <c r="V610"/>
  <c r="U610"/>
  <c r="AD610" s="1"/>
  <c r="T610"/>
  <c r="V609"/>
  <c r="U609"/>
  <c r="Z609" s="1"/>
  <c r="T609"/>
  <c r="V608"/>
  <c r="U608"/>
  <c r="AD608" s="1"/>
  <c r="T608"/>
  <c r="V607"/>
  <c r="U607"/>
  <c r="Z607" s="1"/>
  <c r="T607"/>
  <c r="V606"/>
  <c r="U606"/>
  <c r="AD606" s="1"/>
  <c r="T606"/>
  <c r="V605"/>
  <c r="U605"/>
  <c r="Z605" s="1"/>
  <c r="T605"/>
  <c r="V604"/>
  <c r="U604"/>
  <c r="AD604" s="1"/>
  <c r="T604"/>
  <c r="V603"/>
  <c r="U603"/>
  <c r="Z603" s="1"/>
  <c r="T603"/>
  <c r="V602"/>
  <c r="U602"/>
  <c r="AD602" s="1"/>
  <c r="T602"/>
  <c r="V601"/>
  <c r="U601"/>
  <c r="Z601" s="1"/>
  <c r="T601"/>
  <c r="V600"/>
  <c r="U600"/>
  <c r="AD600" s="1"/>
  <c r="T600"/>
  <c r="V599"/>
  <c r="U599"/>
  <c r="Z599" s="1"/>
  <c r="T599"/>
  <c r="V598"/>
  <c r="U598"/>
  <c r="AD598" s="1"/>
  <c r="T598"/>
  <c r="V597"/>
  <c r="U597"/>
  <c r="Z597" s="1"/>
  <c r="T597"/>
  <c r="V596"/>
  <c r="U596"/>
  <c r="AD596" s="1"/>
  <c r="T596"/>
  <c r="V595"/>
  <c r="U595"/>
  <c r="Z595" s="1"/>
  <c r="T595"/>
  <c r="V594"/>
  <c r="U594"/>
  <c r="AD594" s="1"/>
  <c r="T594"/>
  <c r="V593"/>
  <c r="U593"/>
  <c r="Z593" s="1"/>
  <c r="T593"/>
  <c r="V592"/>
  <c r="U592"/>
  <c r="AD592" s="1"/>
  <c r="T592"/>
  <c r="V591"/>
  <c r="U591"/>
  <c r="Z591" s="1"/>
  <c r="T591"/>
  <c r="V590"/>
  <c r="U590"/>
  <c r="AD590" s="1"/>
  <c r="T590"/>
  <c r="V589"/>
  <c r="U589"/>
  <c r="Z589" s="1"/>
  <c r="T589"/>
  <c r="V588"/>
  <c r="U588"/>
  <c r="AD588" s="1"/>
  <c r="T588"/>
  <c r="V587"/>
  <c r="U587"/>
  <c r="Z587" s="1"/>
  <c r="T587"/>
  <c r="V586"/>
  <c r="U586"/>
  <c r="AD586" s="1"/>
  <c r="T586"/>
  <c r="V585"/>
  <c r="U585"/>
  <c r="Z585" s="1"/>
  <c r="T585"/>
  <c r="V584"/>
  <c r="U584"/>
  <c r="AD584" s="1"/>
  <c r="T584"/>
  <c r="V583"/>
  <c r="U583"/>
  <c r="Z583" s="1"/>
  <c r="T583"/>
  <c r="V582"/>
  <c r="U582"/>
  <c r="AD582" s="1"/>
  <c r="T582"/>
  <c r="V581"/>
  <c r="U581"/>
  <c r="Z581" s="1"/>
  <c r="T581"/>
  <c r="V580"/>
  <c r="U580"/>
  <c r="AD580" s="1"/>
  <c r="T580"/>
  <c r="V579"/>
  <c r="U579"/>
  <c r="Z579" s="1"/>
  <c r="T579"/>
  <c r="V578"/>
  <c r="U578"/>
  <c r="AD578" s="1"/>
  <c r="T578"/>
  <c r="V577"/>
  <c r="U577"/>
  <c r="Z577" s="1"/>
  <c r="T577"/>
  <c r="V576"/>
  <c r="U576"/>
  <c r="AD576" s="1"/>
  <c r="T576"/>
  <c r="V575"/>
  <c r="U575"/>
  <c r="Z575" s="1"/>
  <c r="T575"/>
  <c r="V574"/>
  <c r="U574"/>
  <c r="AD574" s="1"/>
  <c r="T574"/>
  <c r="V573"/>
  <c r="U573"/>
  <c r="Z573" s="1"/>
  <c r="T573"/>
  <c r="V572"/>
  <c r="U572"/>
  <c r="AD572" s="1"/>
  <c r="T572"/>
  <c r="V571"/>
  <c r="U571"/>
  <c r="Z571" s="1"/>
  <c r="T571"/>
  <c r="V570"/>
  <c r="U570"/>
  <c r="AD570" s="1"/>
  <c r="T570"/>
  <c r="V569"/>
  <c r="U569"/>
  <c r="Z569" s="1"/>
  <c r="T569"/>
  <c r="V568"/>
  <c r="U568"/>
  <c r="AD568" s="1"/>
  <c r="T568"/>
  <c r="V567"/>
  <c r="U567"/>
  <c r="Z567" s="1"/>
  <c r="T567"/>
  <c r="V566"/>
  <c r="U566"/>
  <c r="AD566" s="1"/>
  <c r="T566"/>
  <c r="V565"/>
  <c r="U565"/>
  <c r="Z565" s="1"/>
  <c r="T565"/>
  <c r="V564"/>
  <c r="U564"/>
  <c r="AD564" s="1"/>
  <c r="T564"/>
  <c r="V563"/>
  <c r="U563"/>
  <c r="Z563" s="1"/>
  <c r="T563"/>
  <c r="V562"/>
  <c r="U562"/>
  <c r="AD562" s="1"/>
  <c r="T562"/>
  <c r="V561"/>
  <c r="U561"/>
  <c r="Z561" s="1"/>
  <c r="T561"/>
  <c r="V560"/>
  <c r="U560"/>
  <c r="AD560" s="1"/>
  <c r="T560"/>
  <c r="V559"/>
  <c r="U559"/>
  <c r="Z559" s="1"/>
  <c r="T559"/>
  <c r="V558"/>
  <c r="U558"/>
  <c r="AD558" s="1"/>
  <c r="T558"/>
  <c r="V557"/>
  <c r="U557"/>
  <c r="Z557" s="1"/>
  <c r="T557"/>
  <c r="V556"/>
  <c r="U556"/>
  <c r="AD556" s="1"/>
  <c r="T556"/>
  <c r="V555"/>
  <c r="U555"/>
  <c r="Z555" s="1"/>
  <c r="T555"/>
  <c r="V554"/>
  <c r="U554"/>
  <c r="AD554" s="1"/>
  <c r="T554"/>
  <c r="V553"/>
  <c r="U553"/>
  <c r="Z553" s="1"/>
  <c r="T553"/>
  <c r="V552"/>
  <c r="U552"/>
  <c r="AD552" s="1"/>
  <c r="T552"/>
  <c r="V551"/>
  <c r="U551"/>
  <c r="Z551" s="1"/>
  <c r="T551"/>
  <c r="V550"/>
  <c r="U550"/>
  <c r="AD550" s="1"/>
  <c r="T550"/>
  <c r="V549"/>
  <c r="U549"/>
  <c r="Z549" s="1"/>
  <c r="T549"/>
  <c r="V548"/>
  <c r="U548"/>
  <c r="AD548" s="1"/>
  <c r="T548"/>
  <c r="V547"/>
  <c r="U547"/>
  <c r="Z547" s="1"/>
  <c r="T547"/>
  <c r="V546"/>
  <c r="U546"/>
  <c r="AD546" s="1"/>
  <c r="T546"/>
  <c r="V545"/>
  <c r="U545"/>
  <c r="Z545" s="1"/>
  <c r="T545"/>
  <c r="V544"/>
  <c r="U544"/>
  <c r="AD544" s="1"/>
  <c r="T544"/>
  <c r="V543"/>
  <c r="U543"/>
  <c r="Z543" s="1"/>
  <c r="T543"/>
  <c r="V542"/>
  <c r="U542"/>
  <c r="AD542" s="1"/>
  <c r="T542"/>
  <c r="V541"/>
  <c r="U541"/>
  <c r="Z541" s="1"/>
  <c r="T541"/>
  <c r="V540"/>
  <c r="U540"/>
  <c r="AD540" s="1"/>
  <c r="T540"/>
  <c r="V539"/>
  <c r="U539"/>
  <c r="Z539" s="1"/>
  <c r="T539"/>
  <c r="V538"/>
  <c r="U538"/>
  <c r="AD538" s="1"/>
  <c r="T538"/>
  <c r="V537"/>
  <c r="U537"/>
  <c r="Z537" s="1"/>
  <c r="T537"/>
  <c r="V536"/>
  <c r="U536"/>
  <c r="AD536" s="1"/>
  <c r="T536"/>
  <c r="V535"/>
  <c r="U535"/>
  <c r="Z535" s="1"/>
  <c r="T535"/>
  <c r="V534"/>
  <c r="U534"/>
  <c r="AD534" s="1"/>
  <c r="T534"/>
  <c r="V533"/>
  <c r="U533"/>
  <c r="Z533" s="1"/>
  <c r="T533"/>
  <c r="V532"/>
  <c r="U532"/>
  <c r="AD532" s="1"/>
  <c r="T532"/>
  <c r="V531"/>
  <c r="U531"/>
  <c r="Z531" s="1"/>
  <c r="T531"/>
  <c r="V530"/>
  <c r="U530"/>
  <c r="AD530" s="1"/>
  <c r="T530"/>
  <c r="V529"/>
  <c r="U529"/>
  <c r="Z529" s="1"/>
  <c r="T529"/>
  <c r="V528"/>
  <c r="U528"/>
  <c r="AD528" s="1"/>
  <c r="T528"/>
  <c r="V527"/>
  <c r="U527"/>
  <c r="Z527" s="1"/>
  <c r="T527"/>
  <c r="V526"/>
  <c r="U526"/>
  <c r="AD526" s="1"/>
  <c r="T526"/>
  <c r="V525"/>
  <c r="U525"/>
  <c r="Z525" s="1"/>
  <c r="T525"/>
  <c r="V524"/>
  <c r="U524"/>
  <c r="AD524" s="1"/>
  <c r="T524"/>
  <c r="V523"/>
  <c r="U523"/>
  <c r="Z523" s="1"/>
  <c r="T523"/>
  <c r="V522"/>
  <c r="U522"/>
  <c r="AD522" s="1"/>
  <c r="T522"/>
  <c r="V521"/>
  <c r="U521"/>
  <c r="Z521" s="1"/>
  <c r="T521"/>
  <c r="V520"/>
  <c r="U520"/>
  <c r="AD520" s="1"/>
  <c r="T520"/>
  <c r="V519"/>
  <c r="U519"/>
  <c r="Z519" s="1"/>
  <c r="T519"/>
  <c r="V518"/>
  <c r="U518"/>
  <c r="T518"/>
  <c r="V517"/>
  <c r="U517"/>
  <c r="Z517" s="1"/>
  <c r="T517"/>
  <c r="V516"/>
  <c r="U516"/>
  <c r="T516"/>
  <c r="V515"/>
  <c r="U515"/>
  <c r="Z515" s="1"/>
  <c r="T515"/>
  <c r="V514"/>
  <c r="U514"/>
  <c r="T514"/>
  <c r="V513"/>
  <c r="U513"/>
  <c r="Z513" s="1"/>
  <c r="T513"/>
  <c r="V512"/>
  <c r="U512"/>
  <c r="T512"/>
  <c r="V511"/>
  <c r="U511"/>
  <c r="Z511" s="1"/>
  <c r="T511"/>
  <c r="V510"/>
  <c r="U510"/>
  <c r="T510"/>
  <c r="V509"/>
  <c r="U509"/>
  <c r="AD509" s="1"/>
  <c r="T509"/>
  <c r="V508"/>
  <c r="U508"/>
  <c r="Z508" s="1"/>
  <c r="T508"/>
  <c r="V507"/>
  <c r="U507"/>
  <c r="AD507" s="1"/>
  <c r="T507"/>
  <c r="V506"/>
  <c r="U506"/>
  <c r="Z506" s="1"/>
  <c r="T506"/>
  <c r="V505"/>
  <c r="U505"/>
  <c r="AD505" s="1"/>
  <c r="T505"/>
  <c r="V504"/>
  <c r="U504"/>
  <c r="Z504" s="1"/>
  <c r="T504"/>
  <c r="V503"/>
  <c r="U503"/>
  <c r="AD503" s="1"/>
  <c r="T503"/>
  <c r="V502"/>
  <c r="U502"/>
  <c r="Z502" s="1"/>
  <c r="T502"/>
  <c r="V501"/>
  <c r="U501"/>
  <c r="AD501" s="1"/>
  <c r="T501"/>
  <c r="V500"/>
  <c r="U500"/>
  <c r="Z500" s="1"/>
  <c r="T500"/>
  <c r="V499"/>
  <c r="U499"/>
  <c r="AD499" s="1"/>
  <c r="T499"/>
  <c r="V498"/>
  <c r="U498"/>
  <c r="Z498" s="1"/>
  <c r="T498"/>
  <c r="V497"/>
  <c r="U497"/>
  <c r="AD497" s="1"/>
  <c r="T497"/>
  <c r="V496"/>
  <c r="U496"/>
  <c r="Z496" s="1"/>
  <c r="T496"/>
  <c r="V495"/>
  <c r="U495"/>
  <c r="AD495" s="1"/>
  <c r="T495"/>
  <c r="V494"/>
  <c r="U494"/>
  <c r="Z494" s="1"/>
  <c r="T494"/>
  <c r="V493"/>
  <c r="U493"/>
  <c r="AD493" s="1"/>
  <c r="T493"/>
  <c r="V492"/>
  <c r="U492"/>
  <c r="Z492" s="1"/>
  <c r="T492"/>
  <c r="V491"/>
  <c r="U491"/>
  <c r="AD491" s="1"/>
  <c r="T491"/>
  <c r="V490"/>
  <c r="U490"/>
  <c r="Z490" s="1"/>
  <c r="T490"/>
  <c r="V489"/>
  <c r="U489"/>
  <c r="AD489" s="1"/>
  <c r="T489"/>
  <c r="V488"/>
  <c r="U488"/>
  <c r="Z488" s="1"/>
  <c r="T488"/>
  <c r="V487"/>
  <c r="U487"/>
  <c r="AD487" s="1"/>
  <c r="T487"/>
  <c r="V486"/>
  <c r="U486"/>
  <c r="Z486" s="1"/>
  <c r="T486"/>
  <c r="V485"/>
  <c r="U485"/>
  <c r="AD485" s="1"/>
  <c r="T485"/>
  <c r="V484"/>
  <c r="U484"/>
  <c r="Z484" s="1"/>
  <c r="T484"/>
  <c r="V483"/>
  <c r="U483"/>
  <c r="AD483" s="1"/>
  <c r="T483"/>
  <c r="V482"/>
  <c r="U482"/>
  <c r="Z482" s="1"/>
  <c r="T482"/>
  <c r="V481"/>
  <c r="U481"/>
  <c r="AD481" s="1"/>
  <c r="T481"/>
  <c r="V480"/>
  <c r="U480"/>
  <c r="Z480" s="1"/>
  <c r="T480"/>
  <c r="V479"/>
  <c r="U479"/>
  <c r="AD479" s="1"/>
  <c r="T479"/>
  <c r="V478"/>
  <c r="U478"/>
  <c r="Z478" s="1"/>
  <c r="T478"/>
  <c r="V477"/>
  <c r="U477"/>
  <c r="AD477" s="1"/>
  <c r="T477"/>
  <c r="V476"/>
  <c r="U476"/>
  <c r="Z476" s="1"/>
  <c r="T476"/>
  <c r="V475"/>
  <c r="U475"/>
  <c r="AD475" s="1"/>
  <c r="T475"/>
  <c r="V474"/>
  <c r="U474"/>
  <c r="Z474" s="1"/>
  <c r="T474"/>
  <c r="V473"/>
  <c r="U473"/>
  <c r="AD473" s="1"/>
  <c r="T473"/>
  <c r="V472"/>
  <c r="U472"/>
  <c r="Z472" s="1"/>
  <c r="T472"/>
  <c r="V471"/>
  <c r="U471"/>
  <c r="AD471" s="1"/>
  <c r="T471"/>
  <c r="V470"/>
  <c r="U470"/>
  <c r="Z470" s="1"/>
  <c r="T470"/>
  <c r="V469"/>
  <c r="U469"/>
  <c r="AD469" s="1"/>
  <c r="T469"/>
  <c r="V468"/>
  <c r="U468"/>
  <c r="Z468" s="1"/>
  <c r="T468"/>
  <c r="V467"/>
  <c r="U467"/>
  <c r="AD467" s="1"/>
  <c r="T467"/>
  <c r="V466"/>
  <c r="U466"/>
  <c r="Z466" s="1"/>
  <c r="T466"/>
  <c r="V465"/>
  <c r="U465"/>
  <c r="AD465" s="1"/>
  <c r="T465"/>
  <c r="V464"/>
  <c r="U464"/>
  <c r="Z464" s="1"/>
  <c r="T464"/>
  <c r="V463"/>
  <c r="U463"/>
  <c r="AD463" s="1"/>
  <c r="T463"/>
  <c r="V462"/>
  <c r="U462"/>
  <c r="Z462" s="1"/>
  <c r="T462"/>
  <c r="V461"/>
  <c r="U461"/>
  <c r="AD461" s="1"/>
  <c r="T461"/>
  <c r="V460"/>
  <c r="U460"/>
  <c r="Z460" s="1"/>
  <c r="T460"/>
  <c r="V459"/>
  <c r="U459"/>
  <c r="AD459" s="1"/>
  <c r="T459"/>
  <c r="V458"/>
  <c r="U458"/>
  <c r="Z458" s="1"/>
  <c r="T458"/>
  <c r="V457"/>
  <c r="U457"/>
  <c r="AD457" s="1"/>
  <c r="T457"/>
  <c r="V456"/>
  <c r="U456"/>
  <c r="Z456" s="1"/>
  <c r="T456"/>
  <c r="V455"/>
  <c r="U455"/>
  <c r="AD455" s="1"/>
  <c r="T455"/>
  <c r="V454"/>
  <c r="U454"/>
  <c r="Z454" s="1"/>
  <c r="T454"/>
  <c r="V453"/>
  <c r="U453"/>
  <c r="AD453" s="1"/>
  <c r="T453"/>
  <c r="V452"/>
  <c r="U452"/>
  <c r="Z452" s="1"/>
  <c r="T452"/>
  <c r="V451"/>
  <c r="U451"/>
  <c r="AD451" s="1"/>
  <c r="T451"/>
  <c r="V450"/>
  <c r="U450"/>
  <c r="Z450" s="1"/>
  <c r="T450"/>
  <c r="V449"/>
  <c r="U449"/>
  <c r="AD449" s="1"/>
  <c r="T449"/>
  <c r="V448"/>
  <c r="U448"/>
  <c r="Z448" s="1"/>
  <c r="T448"/>
  <c r="V447"/>
  <c r="U447"/>
  <c r="AD447" s="1"/>
  <c r="T447"/>
  <c r="V446"/>
  <c r="U446"/>
  <c r="Z446" s="1"/>
  <c r="T446"/>
  <c r="V445"/>
  <c r="U445"/>
  <c r="AD445" s="1"/>
  <c r="T445"/>
  <c r="V444"/>
  <c r="U444"/>
  <c r="Z444" s="1"/>
  <c r="T444"/>
  <c r="V443"/>
  <c r="U443"/>
  <c r="AD443" s="1"/>
  <c r="T443"/>
  <c r="V442"/>
  <c r="U442"/>
  <c r="Z442" s="1"/>
  <c r="T442"/>
  <c r="V441"/>
  <c r="U441"/>
  <c r="AD441" s="1"/>
  <c r="T441"/>
  <c r="V440"/>
  <c r="U440"/>
  <c r="Z440" s="1"/>
  <c r="T440"/>
  <c r="V439"/>
  <c r="U439"/>
  <c r="AD439" s="1"/>
  <c r="T439"/>
  <c r="V438"/>
  <c r="U438"/>
  <c r="Z438" s="1"/>
  <c r="T438"/>
  <c r="V437"/>
  <c r="U437"/>
  <c r="AD437" s="1"/>
  <c r="T437"/>
  <c r="V436"/>
  <c r="U436"/>
  <c r="Z436" s="1"/>
  <c r="T436"/>
  <c r="V435"/>
  <c r="U435"/>
  <c r="AD435" s="1"/>
  <c r="T435"/>
  <c r="V434"/>
  <c r="U434"/>
  <c r="Z434" s="1"/>
  <c r="T434"/>
  <c r="V433"/>
  <c r="U433"/>
  <c r="AD433" s="1"/>
  <c r="T433"/>
  <c r="V432"/>
  <c r="U432"/>
  <c r="Z432" s="1"/>
  <c r="T432"/>
  <c r="V431"/>
  <c r="U431"/>
  <c r="AD431" s="1"/>
  <c r="T431"/>
  <c r="V430"/>
  <c r="U430"/>
  <c r="Z430" s="1"/>
  <c r="T430"/>
  <c r="V429"/>
  <c r="U429"/>
  <c r="AD429" s="1"/>
  <c r="T429"/>
  <c r="V428"/>
  <c r="U428"/>
  <c r="Z428" s="1"/>
  <c r="T428"/>
  <c r="V427"/>
  <c r="U427"/>
  <c r="AD427" s="1"/>
  <c r="T427"/>
  <c r="V426"/>
  <c r="U426"/>
  <c r="Z426" s="1"/>
  <c r="T426"/>
  <c r="V425"/>
  <c r="U425"/>
  <c r="AD425" s="1"/>
  <c r="T425"/>
  <c r="V424"/>
  <c r="U424"/>
  <c r="Z424" s="1"/>
  <c r="T424"/>
  <c r="V423"/>
  <c r="U423"/>
  <c r="AD423" s="1"/>
  <c r="T423"/>
  <c r="V422"/>
  <c r="U422"/>
  <c r="Z422" s="1"/>
  <c r="T422"/>
  <c r="V421"/>
  <c r="U421"/>
  <c r="AD421" s="1"/>
  <c r="T421"/>
  <c r="V420"/>
  <c r="U420"/>
  <c r="Z420" s="1"/>
  <c r="T420"/>
  <c r="V419"/>
  <c r="U419"/>
  <c r="AD419" s="1"/>
  <c r="T419"/>
  <c r="V418"/>
  <c r="U418"/>
  <c r="Z418" s="1"/>
  <c r="T418"/>
  <c r="V417"/>
  <c r="U417"/>
  <c r="AD417" s="1"/>
  <c r="T417"/>
  <c r="V416"/>
  <c r="U416"/>
  <c r="Z416" s="1"/>
  <c r="T416"/>
  <c r="V415"/>
  <c r="U415"/>
  <c r="AD415" s="1"/>
  <c r="T415"/>
  <c r="V414"/>
  <c r="U414"/>
  <c r="Z414" s="1"/>
  <c r="T414"/>
  <c r="V413"/>
  <c r="U413"/>
  <c r="AD413" s="1"/>
  <c r="T413"/>
  <c r="V412"/>
  <c r="U412"/>
  <c r="Z412" s="1"/>
  <c r="T412"/>
  <c r="V411"/>
  <c r="U411"/>
  <c r="AD411" s="1"/>
  <c r="T411"/>
  <c r="V410"/>
  <c r="U410"/>
  <c r="Z410" s="1"/>
  <c r="T410"/>
  <c r="V409"/>
  <c r="U409"/>
  <c r="AD409" s="1"/>
  <c r="T409"/>
  <c r="V408"/>
  <c r="U408"/>
  <c r="Z408" s="1"/>
  <c r="T408"/>
  <c r="V407"/>
  <c r="U407"/>
  <c r="AD407" s="1"/>
  <c r="T407"/>
  <c r="V406"/>
  <c r="U406"/>
  <c r="Z406" s="1"/>
  <c r="T406"/>
  <c r="V405"/>
  <c r="U405"/>
  <c r="AD405" s="1"/>
  <c r="T405"/>
  <c r="V404"/>
  <c r="U404"/>
  <c r="Z404" s="1"/>
  <c r="T404"/>
  <c r="V403"/>
  <c r="U403"/>
  <c r="AD403" s="1"/>
  <c r="T403"/>
  <c r="V402"/>
  <c r="U402"/>
  <c r="Z402" s="1"/>
  <c r="T402"/>
  <c r="V401"/>
  <c r="U401"/>
  <c r="AD401" s="1"/>
  <c r="T401"/>
  <c r="V400"/>
  <c r="U400"/>
  <c r="Z400" s="1"/>
  <c r="T400"/>
  <c r="V399"/>
  <c r="U399"/>
  <c r="AD399" s="1"/>
  <c r="T399"/>
  <c r="V398"/>
  <c r="U398"/>
  <c r="Z398" s="1"/>
  <c r="T398"/>
  <c r="V397"/>
  <c r="U397"/>
  <c r="AD397" s="1"/>
  <c r="T397"/>
  <c r="V396"/>
  <c r="U396"/>
  <c r="Z396" s="1"/>
  <c r="T396"/>
  <c r="V395"/>
  <c r="U395"/>
  <c r="AD395" s="1"/>
  <c r="T395"/>
  <c r="V394"/>
  <c r="U394"/>
  <c r="Z394" s="1"/>
  <c r="T394"/>
  <c r="V393"/>
  <c r="U393"/>
  <c r="AD393" s="1"/>
  <c r="T393"/>
  <c r="V392"/>
  <c r="U392"/>
  <c r="Z392" s="1"/>
  <c r="T392"/>
  <c r="V391"/>
  <c r="U391"/>
  <c r="AD391" s="1"/>
  <c r="T391"/>
  <c r="V390"/>
  <c r="U390"/>
  <c r="Z390" s="1"/>
  <c r="T390"/>
  <c r="V389"/>
  <c r="U389"/>
  <c r="AD389" s="1"/>
  <c r="T389"/>
  <c r="V388"/>
  <c r="U388"/>
  <c r="Z388" s="1"/>
  <c r="T388"/>
  <c r="V387"/>
  <c r="U387"/>
  <c r="AD387" s="1"/>
  <c r="T387"/>
  <c r="V386"/>
  <c r="U386"/>
  <c r="Z386" s="1"/>
  <c r="T386"/>
  <c r="V385"/>
  <c r="U385"/>
  <c r="AD385" s="1"/>
  <c r="T385"/>
  <c r="V384"/>
  <c r="U384"/>
  <c r="Z384" s="1"/>
  <c r="T384"/>
  <c r="V383"/>
  <c r="U383"/>
  <c r="AD383" s="1"/>
  <c r="T383"/>
  <c r="V382"/>
  <c r="U382"/>
  <c r="Z382" s="1"/>
  <c r="T382"/>
  <c r="V381"/>
  <c r="U381"/>
  <c r="AD381" s="1"/>
  <c r="T381"/>
  <c r="V380"/>
  <c r="U380"/>
  <c r="Z380" s="1"/>
  <c r="T380"/>
  <c r="V379"/>
  <c r="U379"/>
  <c r="AD379" s="1"/>
  <c r="T379"/>
  <c r="V378"/>
  <c r="U378"/>
  <c r="Z378" s="1"/>
  <c r="T378"/>
  <c r="V377"/>
  <c r="U377"/>
  <c r="AD377" s="1"/>
  <c r="T377"/>
  <c r="V376"/>
  <c r="U376"/>
  <c r="Z376" s="1"/>
  <c r="T376"/>
  <c r="V375"/>
  <c r="U375"/>
  <c r="AD375" s="1"/>
  <c r="T375"/>
  <c r="V374"/>
  <c r="U374"/>
  <c r="Z374" s="1"/>
  <c r="T374"/>
  <c r="V373"/>
  <c r="U373"/>
  <c r="AD373" s="1"/>
  <c r="T373"/>
  <c r="V372"/>
  <c r="U372"/>
  <c r="Z372" s="1"/>
  <c r="T372"/>
  <c r="V371"/>
  <c r="U371"/>
  <c r="AD371" s="1"/>
  <c r="T371"/>
  <c r="V370"/>
  <c r="U370"/>
  <c r="Z370" s="1"/>
  <c r="T370"/>
  <c r="V369"/>
  <c r="U369"/>
  <c r="AD369" s="1"/>
  <c r="T369"/>
  <c r="V368"/>
  <c r="U368"/>
  <c r="Z368" s="1"/>
  <c r="T368"/>
  <c r="V367"/>
  <c r="U367"/>
  <c r="AD367" s="1"/>
  <c r="T367"/>
  <c r="V366"/>
  <c r="U366"/>
  <c r="Z366" s="1"/>
  <c r="T366"/>
  <c r="V365"/>
  <c r="U365"/>
  <c r="AD365" s="1"/>
  <c r="T365"/>
  <c r="V364"/>
  <c r="U364"/>
  <c r="Z364" s="1"/>
  <c r="T364"/>
  <c r="V363"/>
  <c r="U363"/>
  <c r="AD363" s="1"/>
  <c r="T363"/>
  <c r="V362"/>
  <c r="U362"/>
  <c r="Z362" s="1"/>
  <c r="T362"/>
  <c r="V361"/>
  <c r="U361"/>
  <c r="AD361" s="1"/>
  <c r="T361"/>
  <c r="V360"/>
  <c r="U360"/>
  <c r="Z360" s="1"/>
  <c r="T360"/>
  <c r="V359"/>
  <c r="U359"/>
  <c r="AD359" s="1"/>
  <c r="T359"/>
  <c r="V358"/>
  <c r="U358"/>
  <c r="Z358" s="1"/>
  <c r="T358"/>
  <c r="V357"/>
  <c r="U357"/>
  <c r="AD357" s="1"/>
  <c r="T357"/>
  <c r="V356"/>
  <c r="U356"/>
  <c r="Z356" s="1"/>
  <c r="T356"/>
  <c r="V355"/>
  <c r="U355"/>
  <c r="AD355" s="1"/>
  <c r="T355"/>
  <c r="V354"/>
  <c r="U354"/>
  <c r="Z354" s="1"/>
  <c r="T354"/>
  <c r="V353"/>
  <c r="U353"/>
  <c r="AD353" s="1"/>
  <c r="T353"/>
  <c r="V352"/>
  <c r="U352"/>
  <c r="Z352" s="1"/>
  <c r="T352"/>
  <c r="V351"/>
  <c r="U351"/>
  <c r="AD351" s="1"/>
  <c r="T351"/>
  <c r="V350"/>
  <c r="U350"/>
  <c r="Z350" s="1"/>
  <c r="T350"/>
  <c r="V349"/>
  <c r="U349"/>
  <c r="AD349" s="1"/>
  <c r="T349"/>
  <c r="V348"/>
  <c r="U348"/>
  <c r="Z348" s="1"/>
  <c r="T348"/>
  <c r="V347"/>
  <c r="U347"/>
  <c r="AD347" s="1"/>
  <c r="T347"/>
  <c r="V346"/>
  <c r="U346"/>
  <c r="Z346" s="1"/>
  <c r="T346"/>
  <c r="V345"/>
  <c r="U345"/>
  <c r="T345"/>
  <c r="V344"/>
  <c r="U344"/>
  <c r="Z344" s="1"/>
  <c r="T344"/>
  <c r="V343"/>
  <c r="U343"/>
  <c r="T343"/>
  <c r="V342"/>
  <c r="U342"/>
  <c r="Z342" s="1"/>
  <c r="T342"/>
  <c r="V341"/>
  <c r="U341"/>
  <c r="T341"/>
  <c r="V340"/>
  <c r="U340"/>
  <c r="Z340" s="1"/>
  <c r="T340"/>
  <c r="V339"/>
  <c r="U339"/>
  <c r="T339"/>
  <c r="V338"/>
  <c r="U338"/>
  <c r="Z338" s="1"/>
  <c r="T338"/>
  <c r="V337"/>
  <c r="U337"/>
  <c r="T337"/>
  <c r="V336"/>
  <c r="U336"/>
  <c r="Z336" s="1"/>
  <c r="T336"/>
  <c r="V335"/>
  <c r="U335"/>
  <c r="T335"/>
  <c r="V334"/>
  <c r="U334"/>
  <c r="Z334" s="1"/>
  <c r="T334"/>
  <c r="V333"/>
  <c r="U333"/>
  <c r="T333"/>
  <c r="V332"/>
  <c r="U332"/>
  <c r="Z332" s="1"/>
  <c r="T332"/>
  <c r="V331"/>
  <c r="U331"/>
  <c r="T331"/>
  <c r="V330"/>
  <c r="U330"/>
  <c r="Z330" s="1"/>
  <c r="T330"/>
  <c r="V329"/>
  <c r="U329"/>
  <c r="T329"/>
  <c r="V328"/>
  <c r="U328"/>
  <c r="Z328" s="1"/>
  <c r="T328"/>
  <c r="V327"/>
  <c r="U327"/>
  <c r="AD327" s="1"/>
  <c r="T327"/>
  <c r="V326"/>
  <c r="U326"/>
  <c r="AD326" s="1"/>
  <c r="T326"/>
  <c r="V325"/>
  <c r="U325"/>
  <c r="Z325" s="1"/>
  <c r="T325"/>
  <c r="V324"/>
  <c r="U324"/>
  <c r="AD324" s="1"/>
  <c r="T324"/>
  <c r="V323"/>
  <c r="U323"/>
  <c r="Z323" s="1"/>
  <c r="T323"/>
  <c r="V322"/>
  <c r="U322"/>
  <c r="AD322" s="1"/>
  <c r="T322"/>
  <c r="V321"/>
  <c r="U321"/>
  <c r="Z321" s="1"/>
  <c r="T321"/>
  <c r="V320"/>
  <c r="U320"/>
  <c r="AD320" s="1"/>
  <c r="T320"/>
  <c r="V319"/>
  <c r="U319"/>
  <c r="Z319" s="1"/>
  <c r="T319"/>
  <c r="V318"/>
  <c r="U318"/>
  <c r="AD318" s="1"/>
  <c r="T318"/>
  <c r="V317"/>
  <c r="U317"/>
  <c r="Z317" s="1"/>
  <c r="T317"/>
  <c r="V316"/>
  <c r="U316"/>
  <c r="AD316" s="1"/>
  <c r="T316"/>
  <c r="V315"/>
  <c r="U315"/>
  <c r="Z315" s="1"/>
  <c r="T315"/>
  <c r="V314"/>
  <c r="U314"/>
  <c r="AD314" s="1"/>
  <c r="T314"/>
  <c r="V313"/>
  <c r="U313"/>
  <c r="Z313" s="1"/>
  <c r="T313"/>
  <c r="V312"/>
  <c r="U312"/>
  <c r="AD312" s="1"/>
  <c r="T312"/>
  <c r="V311"/>
  <c r="U311"/>
  <c r="Z311" s="1"/>
  <c r="T311"/>
  <c r="V310"/>
  <c r="U310"/>
  <c r="AD310" s="1"/>
  <c r="T310"/>
  <c r="V309"/>
  <c r="U309"/>
  <c r="Z309" s="1"/>
  <c r="T309"/>
  <c r="V308"/>
  <c r="U308"/>
  <c r="AD308" s="1"/>
  <c r="T308"/>
  <c r="V307"/>
  <c r="U307"/>
  <c r="Z307" s="1"/>
  <c r="T307"/>
  <c r="V306"/>
  <c r="U306"/>
  <c r="AD306" s="1"/>
  <c r="T306"/>
  <c r="V305"/>
  <c r="U305"/>
  <c r="Z305" s="1"/>
  <c r="T305"/>
  <c r="V304"/>
  <c r="U304"/>
  <c r="AD304" s="1"/>
  <c r="T304"/>
  <c r="V303"/>
  <c r="U303"/>
  <c r="Z303" s="1"/>
  <c r="T303"/>
  <c r="V302"/>
  <c r="U302"/>
  <c r="AD302" s="1"/>
  <c r="T302"/>
  <c r="V301"/>
  <c r="U301"/>
  <c r="Z301" s="1"/>
  <c r="T301"/>
  <c r="V300"/>
  <c r="U300"/>
  <c r="AD300" s="1"/>
  <c r="T300"/>
  <c r="V299"/>
  <c r="U299"/>
  <c r="Z299" s="1"/>
  <c r="T299"/>
  <c r="V298"/>
  <c r="U298"/>
  <c r="AD298" s="1"/>
  <c r="T298"/>
  <c r="V297"/>
  <c r="U297"/>
  <c r="Z297" s="1"/>
  <c r="T297"/>
  <c r="V296"/>
  <c r="U296"/>
  <c r="AD296" s="1"/>
  <c r="T296"/>
  <c r="V295"/>
  <c r="U295"/>
  <c r="Z295" s="1"/>
  <c r="T295"/>
  <c r="V294"/>
  <c r="U294"/>
  <c r="AD294" s="1"/>
  <c r="T294"/>
  <c r="V293"/>
  <c r="U293"/>
  <c r="Z293" s="1"/>
  <c r="T293"/>
  <c r="V292"/>
  <c r="U292"/>
  <c r="AD292" s="1"/>
  <c r="T292"/>
  <c r="V291"/>
  <c r="U291"/>
  <c r="Z291" s="1"/>
  <c r="T291"/>
  <c r="V290"/>
  <c r="U290"/>
  <c r="AD290" s="1"/>
  <c r="T290"/>
  <c r="V289"/>
  <c r="U289"/>
  <c r="Z289" s="1"/>
  <c r="T289"/>
  <c r="V288"/>
  <c r="U288"/>
  <c r="AD288" s="1"/>
  <c r="T288"/>
  <c r="V287"/>
  <c r="U287"/>
  <c r="Z287" s="1"/>
  <c r="T287"/>
  <c r="V286"/>
  <c r="U286"/>
  <c r="AD286" s="1"/>
  <c r="T286"/>
  <c r="V285"/>
  <c r="U285"/>
  <c r="Z285" s="1"/>
  <c r="T285"/>
  <c r="V284"/>
  <c r="U284"/>
  <c r="AD284" s="1"/>
  <c r="T284"/>
  <c r="V283"/>
  <c r="U283"/>
  <c r="Z283" s="1"/>
  <c r="T283"/>
  <c r="V282"/>
  <c r="U282"/>
  <c r="AD282" s="1"/>
  <c r="T282"/>
  <c r="V281"/>
  <c r="U281"/>
  <c r="Z281" s="1"/>
  <c r="T281"/>
  <c r="V280"/>
  <c r="U280"/>
  <c r="AD280" s="1"/>
  <c r="T280"/>
  <c r="V279"/>
  <c r="U279"/>
  <c r="Z279" s="1"/>
  <c r="T279"/>
  <c r="V278"/>
  <c r="U278"/>
  <c r="AD278" s="1"/>
  <c r="T278"/>
  <c r="V277"/>
  <c r="U277"/>
  <c r="Z277" s="1"/>
  <c r="T277"/>
  <c r="V276"/>
  <c r="U276"/>
  <c r="AD276" s="1"/>
  <c r="T276"/>
  <c r="V275"/>
  <c r="U275"/>
  <c r="Z275" s="1"/>
  <c r="T275"/>
  <c r="V274"/>
  <c r="U274"/>
  <c r="AD274" s="1"/>
  <c r="T274"/>
  <c r="V273"/>
  <c r="U273"/>
  <c r="Z273" s="1"/>
  <c r="T273"/>
  <c r="V272"/>
  <c r="U272"/>
  <c r="AD272" s="1"/>
  <c r="T272"/>
  <c r="V271"/>
  <c r="U271"/>
  <c r="Z271" s="1"/>
  <c r="T271"/>
  <c r="V270"/>
  <c r="U270"/>
  <c r="AD270" s="1"/>
  <c r="T270"/>
  <c r="V269"/>
  <c r="U269"/>
  <c r="Z269" s="1"/>
  <c r="T269"/>
  <c r="V268"/>
  <c r="U268"/>
  <c r="AD268" s="1"/>
  <c r="T268"/>
  <c r="V267"/>
  <c r="U267"/>
  <c r="Z267" s="1"/>
  <c r="T267"/>
  <c r="V266"/>
  <c r="U266"/>
  <c r="AD266" s="1"/>
  <c r="T266"/>
  <c r="V265"/>
  <c r="U265"/>
  <c r="Z265" s="1"/>
  <c r="T265"/>
  <c r="V264"/>
  <c r="U264"/>
  <c r="AD264" s="1"/>
  <c r="T264"/>
  <c r="V263"/>
  <c r="U263"/>
  <c r="Z263" s="1"/>
  <c r="T263"/>
  <c r="V262"/>
  <c r="U262"/>
  <c r="AD262" s="1"/>
  <c r="T262"/>
  <c r="V261"/>
  <c r="U261"/>
  <c r="Z261" s="1"/>
  <c r="T261"/>
  <c r="V260"/>
  <c r="U260"/>
  <c r="AD260" s="1"/>
  <c r="T260"/>
  <c r="V259"/>
  <c r="U259"/>
  <c r="Z259" s="1"/>
  <c r="T259"/>
  <c r="V258"/>
  <c r="U258"/>
  <c r="AD258" s="1"/>
  <c r="T258"/>
  <c r="V257"/>
  <c r="U257"/>
  <c r="Z257" s="1"/>
  <c r="T257"/>
  <c r="V256"/>
  <c r="U256"/>
  <c r="AD256" s="1"/>
  <c r="T256"/>
  <c r="V255"/>
  <c r="U255"/>
  <c r="Z255" s="1"/>
  <c r="T255"/>
  <c r="V254"/>
  <c r="U254"/>
  <c r="AD254" s="1"/>
  <c r="T254"/>
  <c r="V253"/>
  <c r="U253"/>
  <c r="Z253" s="1"/>
  <c r="T253"/>
  <c r="V252"/>
  <c r="U252"/>
  <c r="AD252" s="1"/>
  <c r="T252"/>
  <c r="V251"/>
  <c r="U251"/>
  <c r="Z251" s="1"/>
  <c r="T251"/>
  <c r="V250"/>
  <c r="U250"/>
  <c r="AD250" s="1"/>
  <c r="T250"/>
  <c r="V249"/>
  <c r="U249"/>
  <c r="Z249" s="1"/>
  <c r="T249"/>
  <c r="V248"/>
  <c r="U248"/>
  <c r="AD248" s="1"/>
  <c r="T248"/>
  <c r="V247"/>
  <c r="U247"/>
  <c r="Z247" s="1"/>
  <c r="T247"/>
  <c r="V246"/>
  <c r="U246"/>
  <c r="AD246" s="1"/>
  <c r="T246"/>
  <c r="V245"/>
  <c r="U245"/>
  <c r="Z245" s="1"/>
  <c r="T245"/>
  <c r="V244"/>
  <c r="U244"/>
  <c r="AD244" s="1"/>
  <c r="T244"/>
  <c r="V243"/>
  <c r="U243"/>
  <c r="Z243" s="1"/>
  <c r="T243"/>
  <c r="V242"/>
  <c r="U242"/>
  <c r="AD242" s="1"/>
  <c r="T242"/>
  <c r="V241"/>
  <c r="U241"/>
  <c r="Z241" s="1"/>
  <c r="T241"/>
  <c r="V240"/>
  <c r="U240"/>
  <c r="AD240" s="1"/>
  <c r="T240"/>
  <c r="V239"/>
  <c r="U239"/>
  <c r="Z239" s="1"/>
  <c r="T239"/>
  <c r="V238"/>
  <c r="U238"/>
  <c r="AD238" s="1"/>
  <c r="T238"/>
  <c r="V237"/>
  <c r="U237"/>
  <c r="Z237" s="1"/>
  <c r="T237"/>
  <c r="V236"/>
  <c r="U236"/>
  <c r="AD236" s="1"/>
  <c r="T236"/>
  <c r="V235"/>
  <c r="U235"/>
  <c r="Z235" s="1"/>
  <c r="T235"/>
  <c r="V234"/>
  <c r="U234"/>
  <c r="AD234" s="1"/>
  <c r="T234"/>
  <c r="V233"/>
  <c r="U233"/>
  <c r="Z233" s="1"/>
  <c r="T233"/>
  <c r="V232"/>
  <c r="U232"/>
  <c r="AD232" s="1"/>
  <c r="T232"/>
  <c r="V231"/>
  <c r="U231"/>
  <c r="Z231" s="1"/>
  <c r="T231"/>
  <c r="V230"/>
  <c r="U230"/>
  <c r="AD230" s="1"/>
  <c r="T230"/>
  <c r="V229"/>
  <c r="U229"/>
  <c r="Z229" s="1"/>
  <c r="T229"/>
  <c r="V228"/>
  <c r="U228"/>
  <c r="AD228" s="1"/>
  <c r="T228"/>
  <c r="V227"/>
  <c r="U227"/>
  <c r="Z227" s="1"/>
  <c r="T227"/>
  <c r="V226"/>
  <c r="U226"/>
  <c r="AD226" s="1"/>
  <c r="T226"/>
  <c r="V225"/>
  <c r="U225"/>
  <c r="Z225" s="1"/>
  <c r="T225"/>
  <c r="V224"/>
  <c r="U224"/>
  <c r="AD224" s="1"/>
  <c r="T224"/>
  <c r="V223"/>
  <c r="U223"/>
  <c r="Z223" s="1"/>
  <c r="T223"/>
  <c r="V222"/>
  <c r="U222"/>
  <c r="AD222" s="1"/>
  <c r="T222"/>
  <c r="V221"/>
  <c r="U221"/>
  <c r="Z221" s="1"/>
  <c r="T221"/>
  <c r="V220"/>
  <c r="U220"/>
  <c r="AD220" s="1"/>
  <c r="T220"/>
  <c r="V219"/>
  <c r="U219"/>
  <c r="Z219" s="1"/>
  <c r="T219"/>
  <c r="V218"/>
  <c r="U218"/>
  <c r="AD218" s="1"/>
  <c r="T218"/>
  <c r="V217"/>
  <c r="U217"/>
  <c r="Z217" s="1"/>
  <c r="T217"/>
  <c r="V216"/>
  <c r="U216"/>
  <c r="AD216" s="1"/>
  <c r="T216"/>
  <c r="V215"/>
  <c r="U215"/>
  <c r="Z215" s="1"/>
  <c r="T215"/>
  <c r="V214"/>
  <c r="U214"/>
  <c r="AD214" s="1"/>
  <c r="T214"/>
  <c r="V213"/>
  <c r="U213"/>
  <c r="Z213" s="1"/>
  <c r="T213"/>
  <c r="V212"/>
  <c r="U212"/>
  <c r="AD212" s="1"/>
  <c r="T212"/>
  <c r="V211"/>
  <c r="U211"/>
  <c r="Z211" s="1"/>
  <c r="T211"/>
  <c r="V210"/>
  <c r="U210"/>
  <c r="AD210" s="1"/>
  <c r="T210"/>
  <c r="V209"/>
  <c r="U209"/>
  <c r="Z209" s="1"/>
  <c r="T209"/>
  <c r="V208"/>
  <c r="U208"/>
  <c r="AD208" s="1"/>
  <c r="T208"/>
  <c r="V207"/>
  <c r="U207"/>
  <c r="Z207" s="1"/>
  <c r="T207"/>
  <c r="V206"/>
  <c r="U206"/>
  <c r="AD206" s="1"/>
  <c r="T206"/>
  <c r="V205"/>
  <c r="U205"/>
  <c r="Z205" s="1"/>
  <c r="T205"/>
  <c r="V204"/>
  <c r="U204"/>
  <c r="AD204" s="1"/>
  <c r="T204"/>
  <c r="V203"/>
  <c r="U203"/>
  <c r="Z203" s="1"/>
  <c r="T203"/>
  <c r="V202"/>
  <c r="U202"/>
  <c r="AD202" s="1"/>
  <c r="T202"/>
  <c r="V201"/>
  <c r="U201"/>
  <c r="Z201" s="1"/>
  <c r="T201"/>
  <c r="V200"/>
  <c r="U200"/>
  <c r="AD200" s="1"/>
  <c r="T200"/>
  <c r="V199"/>
  <c r="U199"/>
  <c r="Z199" s="1"/>
  <c r="T199"/>
  <c r="V198"/>
  <c r="U198"/>
  <c r="AD198" s="1"/>
  <c r="T198"/>
  <c r="V197"/>
  <c r="U197"/>
  <c r="Z197" s="1"/>
  <c r="T197"/>
  <c r="V196"/>
  <c r="U196"/>
  <c r="AD196" s="1"/>
  <c r="T196"/>
  <c r="V195"/>
  <c r="U195"/>
  <c r="Z195" s="1"/>
  <c r="T195"/>
  <c r="V194"/>
  <c r="U194"/>
  <c r="AD194" s="1"/>
  <c r="T194"/>
  <c r="V193"/>
  <c r="U193"/>
  <c r="Z193" s="1"/>
  <c r="T193"/>
  <c r="V192"/>
  <c r="U192"/>
  <c r="AD192" s="1"/>
  <c r="T192"/>
  <c r="V191"/>
  <c r="U191"/>
  <c r="Z191" s="1"/>
  <c r="T191"/>
  <c r="V190"/>
  <c r="U190"/>
  <c r="AD190" s="1"/>
  <c r="T190"/>
  <c r="V189"/>
  <c r="U189"/>
  <c r="Z189" s="1"/>
  <c r="T189"/>
  <c r="V188"/>
  <c r="U188"/>
  <c r="AD188" s="1"/>
  <c r="T188"/>
  <c r="V187"/>
  <c r="U187"/>
  <c r="Z187" s="1"/>
  <c r="T187"/>
  <c r="V186"/>
  <c r="U186"/>
  <c r="AD186" s="1"/>
  <c r="T186"/>
  <c r="V185"/>
  <c r="U185"/>
  <c r="Z185" s="1"/>
  <c r="T185"/>
  <c r="V184"/>
  <c r="U184"/>
  <c r="AD184" s="1"/>
  <c r="T184"/>
  <c r="V183"/>
  <c r="U183"/>
  <c r="Z183" s="1"/>
  <c r="T183"/>
  <c r="V182"/>
  <c r="U182"/>
  <c r="AD182" s="1"/>
  <c r="T182"/>
  <c r="V181"/>
  <c r="U181"/>
  <c r="Z181" s="1"/>
  <c r="T181"/>
  <c r="V180"/>
  <c r="U180"/>
  <c r="AD180" s="1"/>
  <c r="T180"/>
  <c r="V179"/>
  <c r="U179"/>
  <c r="Z179" s="1"/>
  <c r="T179"/>
  <c r="V178"/>
  <c r="U178"/>
  <c r="AD178" s="1"/>
  <c r="T178"/>
  <c r="V177"/>
  <c r="U177"/>
  <c r="Z177" s="1"/>
  <c r="T177"/>
  <c r="V176"/>
  <c r="U176"/>
  <c r="AD176" s="1"/>
  <c r="T176"/>
  <c r="V175"/>
  <c r="U175"/>
  <c r="Z175" s="1"/>
  <c r="T175"/>
  <c r="V174"/>
  <c r="U174"/>
  <c r="AD174" s="1"/>
  <c r="T174"/>
  <c r="V173"/>
  <c r="U173"/>
  <c r="Z173" s="1"/>
  <c r="T173"/>
  <c r="V172"/>
  <c r="U172"/>
  <c r="AD172" s="1"/>
  <c r="T172"/>
  <c r="V171"/>
  <c r="U171"/>
  <c r="Z171" s="1"/>
  <c r="T171"/>
  <c r="V170"/>
  <c r="U170"/>
  <c r="AD170" s="1"/>
  <c r="T170"/>
  <c r="V169"/>
  <c r="U169"/>
  <c r="Z169" s="1"/>
  <c r="T169"/>
  <c r="V168"/>
  <c r="U168"/>
  <c r="AD168" s="1"/>
  <c r="T168"/>
  <c r="V167"/>
  <c r="U167"/>
  <c r="Z167" s="1"/>
  <c r="T167"/>
  <c r="V166"/>
  <c r="U166"/>
  <c r="AD166" s="1"/>
  <c r="T166"/>
  <c r="V165"/>
  <c r="U165"/>
  <c r="Z165" s="1"/>
  <c r="T165"/>
  <c r="V164"/>
  <c r="U164"/>
  <c r="AD164" s="1"/>
  <c r="T164"/>
  <c r="V163"/>
  <c r="U163"/>
  <c r="Z163" s="1"/>
  <c r="T163"/>
  <c r="V162"/>
  <c r="U162"/>
  <c r="AD162" s="1"/>
  <c r="T162"/>
  <c r="V161"/>
  <c r="U161"/>
  <c r="Z161" s="1"/>
  <c r="T161"/>
  <c r="V160"/>
  <c r="U160"/>
  <c r="AD160" s="1"/>
  <c r="T160"/>
  <c r="V159"/>
  <c r="U159"/>
  <c r="Z159" s="1"/>
  <c r="T159"/>
  <c r="V158"/>
  <c r="U158"/>
  <c r="AD158" s="1"/>
  <c r="T158"/>
  <c r="V157"/>
  <c r="U157"/>
  <c r="Z157" s="1"/>
  <c r="T157"/>
  <c r="V156"/>
  <c r="U156"/>
  <c r="AD156" s="1"/>
  <c r="T156"/>
  <c r="V155"/>
  <c r="U155"/>
  <c r="Z155" s="1"/>
  <c r="T155"/>
  <c r="V154"/>
  <c r="U154"/>
  <c r="AD154" s="1"/>
  <c r="T154"/>
  <c r="V153"/>
  <c r="U153"/>
  <c r="Z153" s="1"/>
  <c r="T153"/>
  <c r="V152"/>
  <c r="U152"/>
  <c r="AD152" s="1"/>
  <c r="T152"/>
  <c r="V151"/>
  <c r="U151"/>
  <c r="Z151" s="1"/>
  <c r="T151"/>
  <c r="V150"/>
  <c r="U150"/>
  <c r="AD150" s="1"/>
  <c r="T150"/>
  <c r="V149"/>
  <c r="U149"/>
  <c r="Z149" s="1"/>
  <c r="T149"/>
  <c r="V148"/>
  <c r="U148"/>
  <c r="AD148" s="1"/>
  <c r="T148"/>
  <c r="V147"/>
  <c r="U147"/>
  <c r="Z147" s="1"/>
  <c r="T147"/>
  <c r="V146"/>
  <c r="U146"/>
  <c r="AD146" s="1"/>
  <c r="T146"/>
  <c r="V145"/>
  <c r="U145"/>
  <c r="Z145" s="1"/>
  <c r="T145"/>
  <c r="V144"/>
  <c r="U144"/>
  <c r="AD144" s="1"/>
  <c r="T144"/>
  <c r="V143"/>
  <c r="U143"/>
  <c r="Z143" s="1"/>
  <c r="T143"/>
  <c r="V142"/>
  <c r="U142"/>
  <c r="AD142" s="1"/>
  <c r="T142"/>
  <c r="V141"/>
  <c r="U141"/>
  <c r="Z141" s="1"/>
  <c r="T141"/>
  <c r="V140"/>
  <c r="U140"/>
  <c r="AD140" s="1"/>
  <c r="T140"/>
  <c r="V139"/>
  <c r="U139"/>
  <c r="Z139" s="1"/>
  <c r="T139"/>
  <c r="V138"/>
  <c r="U138"/>
  <c r="AD138" s="1"/>
  <c r="T138"/>
  <c r="V137"/>
  <c r="U137"/>
  <c r="Z137" s="1"/>
  <c r="T137"/>
  <c r="V136"/>
  <c r="U136"/>
  <c r="AD136" s="1"/>
  <c r="T136"/>
  <c r="V135"/>
  <c r="U135"/>
  <c r="Z135" s="1"/>
  <c r="T135"/>
  <c r="V134"/>
  <c r="U134"/>
  <c r="AD134" s="1"/>
  <c r="T134"/>
  <c r="V133"/>
  <c r="U133"/>
  <c r="Z133" s="1"/>
  <c r="T133"/>
  <c r="V132"/>
  <c r="U132"/>
  <c r="AD132" s="1"/>
  <c r="T132"/>
  <c r="V131"/>
  <c r="U131"/>
  <c r="Z131" s="1"/>
  <c r="T131"/>
  <c r="V130"/>
  <c r="U130"/>
  <c r="AD130" s="1"/>
  <c r="T130"/>
  <c r="V129"/>
  <c r="U129"/>
  <c r="Z129" s="1"/>
  <c r="T129"/>
  <c r="V128"/>
  <c r="U128"/>
  <c r="AD128" s="1"/>
  <c r="T128"/>
  <c r="V127"/>
  <c r="U127"/>
  <c r="Z127" s="1"/>
  <c r="T127"/>
  <c r="V126"/>
  <c r="U126"/>
  <c r="AD126" s="1"/>
  <c r="T126"/>
  <c r="V125"/>
  <c r="U125"/>
  <c r="Z125" s="1"/>
  <c r="T125"/>
  <c r="V124"/>
  <c r="U124"/>
  <c r="AD124" s="1"/>
  <c r="T124"/>
  <c r="V123"/>
  <c r="U123"/>
  <c r="Z123" s="1"/>
  <c r="T123"/>
  <c r="V122"/>
  <c r="U122"/>
  <c r="AD122" s="1"/>
  <c r="T122"/>
  <c r="V121"/>
  <c r="U121"/>
  <c r="Z121" s="1"/>
  <c r="T121"/>
  <c r="V120"/>
  <c r="U120"/>
  <c r="AD120" s="1"/>
  <c r="T120"/>
  <c r="V119"/>
  <c r="U119"/>
  <c r="Z119" s="1"/>
  <c r="T119"/>
  <c r="V118"/>
  <c r="U118"/>
  <c r="AD118" s="1"/>
  <c r="T118"/>
  <c r="V117"/>
  <c r="U117"/>
  <c r="Z117" s="1"/>
  <c r="T117"/>
  <c r="V116"/>
  <c r="U116"/>
  <c r="AD116" s="1"/>
  <c r="T116"/>
  <c r="V115"/>
  <c r="U115"/>
  <c r="Z115" s="1"/>
  <c r="T115"/>
  <c r="V114"/>
  <c r="U114"/>
  <c r="AD114" s="1"/>
  <c r="T114"/>
  <c r="V113"/>
  <c r="U113"/>
  <c r="Z113" s="1"/>
  <c r="T113"/>
  <c r="V112"/>
  <c r="U112"/>
  <c r="AD112" s="1"/>
  <c r="T112"/>
  <c r="V111"/>
  <c r="U111"/>
  <c r="Z111" s="1"/>
  <c r="T111"/>
  <c r="V110"/>
  <c r="U110"/>
  <c r="AD110" s="1"/>
  <c r="T110"/>
  <c r="V109"/>
  <c r="U109"/>
  <c r="Z109" s="1"/>
  <c r="T109"/>
  <c r="V108"/>
  <c r="U108"/>
  <c r="AD108" s="1"/>
  <c r="T108"/>
  <c r="V107"/>
  <c r="U107"/>
  <c r="Z107" s="1"/>
  <c r="T107"/>
  <c r="V106"/>
  <c r="U106"/>
  <c r="AD106" s="1"/>
  <c r="T106"/>
  <c r="V105"/>
  <c r="U105"/>
  <c r="Z105" s="1"/>
  <c r="T105"/>
  <c r="V104"/>
  <c r="U104"/>
  <c r="AD104" s="1"/>
  <c r="T104"/>
  <c r="V103"/>
  <c r="U103"/>
  <c r="Z103" s="1"/>
  <c r="T103"/>
  <c r="V102"/>
  <c r="U102"/>
  <c r="AD102" s="1"/>
  <c r="T102"/>
  <c r="V101"/>
  <c r="U101"/>
  <c r="Z101" s="1"/>
  <c r="T101"/>
  <c r="V100"/>
  <c r="U100"/>
  <c r="AD100" s="1"/>
  <c r="T100"/>
  <c r="V99"/>
  <c r="U99"/>
  <c r="Z99" s="1"/>
  <c r="T99"/>
  <c r="V98"/>
  <c r="U98"/>
  <c r="AD98" s="1"/>
  <c r="T98"/>
  <c r="V97"/>
  <c r="U97"/>
  <c r="Z97" s="1"/>
  <c r="T97"/>
  <c r="V96"/>
  <c r="U96"/>
  <c r="AD96" s="1"/>
  <c r="T96"/>
  <c r="V95"/>
  <c r="U95"/>
  <c r="Z95" s="1"/>
  <c r="T95"/>
  <c r="V94"/>
  <c r="U94"/>
  <c r="AD94" s="1"/>
  <c r="T94"/>
  <c r="V93"/>
  <c r="U93"/>
  <c r="Z93" s="1"/>
  <c r="T93"/>
  <c r="V92"/>
  <c r="U92"/>
  <c r="AD92" s="1"/>
  <c r="T92"/>
  <c r="V91"/>
  <c r="U91"/>
  <c r="Z91" s="1"/>
  <c r="T91"/>
  <c r="V90"/>
  <c r="U90"/>
  <c r="AD90" s="1"/>
  <c r="T90"/>
  <c r="V89"/>
  <c r="U89"/>
  <c r="Z89" s="1"/>
  <c r="T89"/>
  <c r="V88"/>
  <c r="U88"/>
  <c r="AD88" s="1"/>
  <c r="T88"/>
  <c r="V87"/>
  <c r="U87"/>
  <c r="Z87" s="1"/>
  <c r="T87"/>
  <c r="V86"/>
  <c r="U86"/>
  <c r="AD86" s="1"/>
  <c r="T86"/>
  <c r="V85"/>
  <c r="U85"/>
  <c r="Z85" s="1"/>
  <c r="T85"/>
  <c r="V84"/>
  <c r="U84"/>
  <c r="AD84" s="1"/>
  <c r="T84"/>
  <c r="V83"/>
  <c r="U83"/>
  <c r="Z83" s="1"/>
  <c r="T83"/>
  <c r="V82"/>
  <c r="U82"/>
  <c r="AD82" s="1"/>
  <c r="T82"/>
  <c r="V81"/>
  <c r="U81"/>
  <c r="Z81" s="1"/>
  <c r="T81"/>
  <c r="V80"/>
  <c r="U80"/>
  <c r="AD80" s="1"/>
  <c r="T80"/>
  <c r="V79"/>
  <c r="U79"/>
  <c r="Z79" s="1"/>
  <c r="T79"/>
  <c r="V78"/>
  <c r="U78"/>
  <c r="AD78" s="1"/>
  <c r="T78"/>
  <c r="U77"/>
  <c r="AD77" s="1"/>
  <c r="T77"/>
  <c r="U76"/>
  <c r="AD76" s="1"/>
  <c r="T76"/>
  <c r="U75"/>
  <c r="AD75" s="1"/>
  <c r="T75"/>
  <c r="U74"/>
  <c r="AD74" s="1"/>
  <c r="T74"/>
  <c r="U73"/>
  <c r="AD73" s="1"/>
  <c r="T73"/>
  <c r="U72"/>
  <c r="AD72" s="1"/>
  <c r="T72"/>
  <c r="U71"/>
  <c r="AD71" s="1"/>
  <c r="T71"/>
  <c r="U70"/>
  <c r="AD70" s="1"/>
  <c r="T70"/>
  <c r="U69"/>
  <c r="AD69" s="1"/>
  <c r="T69"/>
  <c r="U68"/>
  <c r="AD68" s="1"/>
  <c r="T68"/>
  <c r="V67"/>
  <c r="U67"/>
  <c r="AD67" s="1"/>
  <c r="T67"/>
  <c r="V75" s="1"/>
  <c r="U66"/>
  <c r="AD66" s="1"/>
  <c r="T66"/>
  <c r="V76" s="1"/>
  <c r="T2"/>
  <c r="D14"/>
  <c r="D9"/>
  <c r="D5"/>
  <c r="D3"/>
  <c r="W1"/>
  <c r="Z73" l="1"/>
  <c r="AD79"/>
  <c r="AD83"/>
  <c r="AD87"/>
  <c r="AD91"/>
  <c r="AD95"/>
  <c r="AD99"/>
  <c r="AD103"/>
  <c r="AD107"/>
  <c r="AD111"/>
  <c r="AD115"/>
  <c r="AD119"/>
  <c r="AD123"/>
  <c r="AD127"/>
  <c r="AD131"/>
  <c r="AD135"/>
  <c r="AD139"/>
  <c r="AD143"/>
  <c r="AD147"/>
  <c r="AD151"/>
  <c r="AD155"/>
  <c r="AD159"/>
  <c r="AD163"/>
  <c r="AD167"/>
  <c r="AD171"/>
  <c r="AD175"/>
  <c r="AD179"/>
  <c r="AD183"/>
  <c r="AD187"/>
  <c r="AD191"/>
  <c r="AD195"/>
  <c r="AD199"/>
  <c r="AD203"/>
  <c r="AD207"/>
  <c r="AD211"/>
  <c r="AD215"/>
  <c r="AD219"/>
  <c r="AD223"/>
  <c r="AD227"/>
  <c r="AD231"/>
  <c r="AD235"/>
  <c r="AD239"/>
  <c r="AD243"/>
  <c r="AD247"/>
  <c r="AD251"/>
  <c r="AD255"/>
  <c r="AD259"/>
  <c r="AD263"/>
  <c r="AD267"/>
  <c r="AD271"/>
  <c r="AD275"/>
  <c r="AD279"/>
  <c r="AD283"/>
  <c r="AD287"/>
  <c r="AD291"/>
  <c r="AD295"/>
  <c r="AD299"/>
  <c r="AD303"/>
  <c r="AD307"/>
  <c r="AD311"/>
  <c r="AD315"/>
  <c r="AD323"/>
  <c r="AD330"/>
  <c r="AD334"/>
  <c r="AD338"/>
  <c r="AD342"/>
  <c r="AD346"/>
  <c r="AD350"/>
  <c r="AD354"/>
  <c r="AD358"/>
  <c r="AD362"/>
  <c r="AD366"/>
  <c r="AD370"/>
  <c r="AD374"/>
  <c r="AD378"/>
  <c r="AD382"/>
  <c r="AD386"/>
  <c r="AD390"/>
  <c r="AD394"/>
  <c r="AD398"/>
  <c r="AD402"/>
  <c r="AD406"/>
  <c r="AD410"/>
  <c r="AD414"/>
  <c r="AD418"/>
  <c r="AD422"/>
  <c r="AD426"/>
  <c r="AD430"/>
  <c r="AD434"/>
  <c r="AD511"/>
  <c r="AD515"/>
  <c r="AD519"/>
  <c r="AD523"/>
  <c r="AD527"/>
  <c r="AD531"/>
  <c r="AD535"/>
  <c r="AD539"/>
  <c r="AD543"/>
  <c r="AD547"/>
  <c r="AD551"/>
  <c r="AD555"/>
  <c r="AD559"/>
  <c r="AD563"/>
  <c r="AD567"/>
  <c r="AD571"/>
  <c r="AD575"/>
  <c r="AD579"/>
  <c r="AD583"/>
  <c r="AD587"/>
  <c r="AD591"/>
  <c r="AD595"/>
  <c r="AD599"/>
  <c r="AD603"/>
  <c r="AD607"/>
  <c r="AD611"/>
  <c r="AD698"/>
  <c r="AD702"/>
  <c r="AD706"/>
  <c r="AD710"/>
  <c r="AD714"/>
  <c r="AD718"/>
  <c r="AD722"/>
  <c r="AD726"/>
  <c r="AD730"/>
  <c r="AD734"/>
  <c r="AD738"/>
  <c r="AD742"/>
  <c r="AD746"/>
  <c r="AD750"/>
  <c r="AD754"/>
  <c r="AD758"/>
  <c r="AD762"/>
  <c r="AD766"/>
  <c r="AD770"/>
  <c r="AD774"/>
  <c r="AD778"/>
  <c r="AD781"/>
  <c r="AD785"/>
  <c r="AD789"/>
  <c r="AD793"/>
  <c r="AD797"/>
  <c r="AD801"/>
  <c r="AD805"/>
  <c r="AD809"/>
  <c r="AD813"/>
  <c r="AD817"/>
  <c r="AD821"/>
  <c r="AD825"/>
  <c r="AD829"/>
  <c r="AD833"/>
  <c r="AD837"/>
  <c r="AD841"/>
  <c r="AD845"/>
  <c r="AD849"/>
  <c r="AD853"/>
  <c r="AD857"/>
  <c r="AD861"/>
  <c r="AD865"/>
  <c r="AD925"/>
  <c r="AD929"/>
  <c r="AD933"/>
  <c r="AD937"/>
  <c r="AD941"/>
  <c r="AD945"/>
  <c r="AD949"/>
  <c r="AD953"/>
  <c r="AD957"/>
  <c r="AD961"/>
  <c r="AD965"/>
  <c r="AD969"/>
  <c r="AD973"/>
  <c r="Z69"/>
  <c r="Z77"/>
  <c r="AD81"/>
  <c r="AD85"/>
  <c r="AD89"/>
  <c r="AD93"/>
  <c r="AD97"/>
  <c r="AD101"/>
  <c r="AD105"/>
  <c r="AD109"/>
  <c r="AD113"/>
  <c r="AD117"/>
  <c r="AD121"/>
  <c r="AD125"/>
  <c r="AD129"/>
  <c r="AD133"/>
  <c r="AD137"/>
  <c r="AD141"/>
  <c r="AD145"/>
  <c r="AD149"/>
  <c r="AD153"/>
  <c r="AD157"/>
  <c r="AD161"/>
  <c r="AD165"/>
  <c r="AD169"/>
  <c r="AD173"/>
  <c r="AD177"/>
  <c r="AD181"/>
  <c r="AD185"/>
  <c r="AD189"/>
  <c r="AD193"/>
  <c r="AD197"/>
  <c r="AD201"/>
  <c r="AD205"/>
  <c r="AD209"/>
  <c r="AD213"/>
  <c r="AD217"/>
  <c r="AD221"/>
  <c r="AD225"/>
  <c r="AD229"/>
  <c r="AD233"/>
  <c r="AD237"/>
  <c r="AD241"/>
  <c r="AD245"/>
  <c r="AD249"/>
  <c r="AD253"/>
  <c r="AD257"/>
  <c r="AD261"/>
  <c r="AD265"/>
  <c r="AD269"/>
  <c r="AD273"/>
  <c r="AD277"/>
  <c r="AD281"/>
  <c r="AD285"/>
  <c r="AD289"/>
  <c r="AD293"/>
  <c r="AD297"/>
  <c r="AD301"/>
  <c r="AD305"/>
  <c r="AD309"/>
  <c r="AD313"/>
  <c r="AD317"/>
  <c r="AD325"/>
  <c r="AD328"/>
  <c r="AD332"/>
  <c r="AD336"/>
  <c r="AD340"/>
  <c r="AD344"/>
  <c r="AD348"/>
  <c r="AD352"/>
  <c r="AD356"/>
  <c r="AD360"/>
  <c r="AD364"/>
  <c r="AD368"/>
  <c r="AD372"/>
  <c r="AD376"/>
  <c r="AD380"/>
  <c r="AD384"/>
  <c r="AD388"/>
  <c r="AD392"/>
  <c r="AD396"/>
  <c r="AD400"/>
  <c r="AD404"/>
  <c r="AD408"/>
  <c r="AD412"/>
  <c r="AD416"/>
  <c r="AD420"/>
  <c r="AD424"/>
  <c r="AD428"/>
  <c r="AD432"/>
  <c r="AD513"/>
  <c r="AD517"/>
  <c r="AD521"/>
  <c r="AD525"/>
  <c r="AD529"/>
  <c r="AD533"/>
  <c r="AD537"/>
  <c r="AD541"/>
  <c r="AD545"/>
  <c r="AD549"/>
  <c r="AD553"/>
  <c r="AD557"/>
  <c r="AD561"/>
  <c r="AD565"/>
  <c r="AD569"/>
  <c r="AD573"/>
  <c r="AD577"/>
  <c r="AD581"/>
  <c r="AD585"/>
  <c r="AD589"/>
  <c r="AD593"/>
  <c r="AD597"/>
  <c r="AD601"/>
  <c r="AD605"/>
  <c r="AD609"/>
  <c r="AD613"/>
  <c r="AD696"/>
  <c r="AD700"/>
  <c r="AD704"/>
  <c r="AD708"/>
  <c r="AD712"/>
  <c r="AD716"/>
  <c r="AD720"/>
  <c r="AD724"/>
  <c r="AD728"/>
  <c r="AD732"/>
  <c r="AD736"/>
  <c r="AD740"/>
  <c r="AD744"/>
  <c r="AD748"/>
  <c r="AD752"/>
  <c r="AD756"/>
  <c r="AD760"/>
  <c r="AD764"/>
  <c r="AD768"/>
  <c r="AD772"/>
  <c r="AD776"/>
  <c r="AD783"/>
  <c r="AD787"/>
  <c r="AD791"/>
  <c r="AD795"/>
  <c r="AD799"/>
  <c r="AD803"/>
  <c r="AD807"/>
  <c r="AD811"/>
  <c r="AD815"/>
  <c r="AD819"/>
  <c r="AD823"/>
  <c r="AD827"/>
  <c r="AD831"/>
  <c r="AD835"/>
  <c r="AD839"/>
  <c r="AD843"/>
  <c r="AD847"/>
  <c r="AD851"/>
  <c r="AD855"/>
  <c r="AD859"/>
  <c r="AD863"/>
  <c r="AD923"/>
  <c r="AD927"/>
  <c r="AD931"/>
  <c r="AD935"/>
  <c r="AD939"/>
  <c r="AD943"/>
  <c r="AD947"/>
  <c r="AD951"/>
  <c r="AD955"/>
  <c r="AD959"/>
  <c r="AD963"/>
  <c r="AD967"/>
  <c r="AD971"/>
  <c r="AD975"/>
  <c r="AD319"/>
  <c r="Z71"/>
  <c r="Z75"/>
  <c r="AD321"/>
  <c r="AD436"/>
  <c r="AD438"/>
  <c r="AD440"/>
  <c r="AD442"/>
  <c r="AD444"/>
  <c r="AD446"/>
  <c r="AD448"/>
  <c r="AD450"/>
  <c r="AD452"/>
  <c r="AD454"/>
  <c r="AD456"/>
  <c r="AD458"/>
  <c r="AD460"/>
  <c r="AD462"/>
  <c r="AD464"/>
  <c r="AD466"/>
  <c r="AD468"/>
  <c r="AD470"/>
  <c r="AD472"/>
  <c r="AD474"/>
  <c r="AD476"/>
  <c r="AD478"/>
  <c r="AD480"/>
  <c r="AD482"/>
  <c r="AD484"/>
  <c r="AD486"/>
  <c r="AD488"/>
  <c r="AD490"/>
  <c r="AD492"/>
  <c r="AD494"/>
  <c r="AD496"/>
  <c r="AD498"/>
  <c r="AD500"/>
  <c r="AD502"/>
  <c r="AD504"/>
  <c r="AD506"/>
  <c r="AD508"/>
  <c r="Z615"/>
  <c r="Z617"/>
  <c r="Z619"/>
  <c r="Z621"/>
  <c r="Z623"/>
  <c r="Z625"/>
  <c r="Z627"/>
  <c r="Z629"/>
  <c r="Z631"/>
  <c r="Z633"/>
  <c r="Z635"/>
  <c r="Z637"/>
  <c r="Z639"/>
  <c r="Z641"/>
  <c r="Z643"/>
  <c r="Z645"/>
  <c r="Z647"/>
  <c r="Z649"/>
  <c r="Z651"/>
  <c r="Z653"/>
  <c r="Z655"/>
  <c r="Z657"/>
  <c r="Z659"/>
  <c r="Z661"/>
  <c r="Z663"/>
  <c r="Z665"/>
  <c r="Z667"/>
  <c r="Z669"/>
  <c r="Z671"/>
  <c r="Z673"/>
  <c r="Z675"/>
  <c r="Z677"/>
  <c r="Z679"/>
  <c r="Z681"/>
  <c r="Z683"/>
  <c r="Z685"/>
  <c r="Z687"/>
  <c r="Z689"/>
  <c r="Z691"/>
  <c r="Z693"/>
  <c r="Z695"/>
  <c r="AD867"/>
  <c r="AD869"/>
  <c r="AD871"/>
  <c r="AD890"/>
  <c r="AD892"/>
  <c r="AD894"/>
  <c r="AD896"/>
  <c r="AD898"/>
  <c r="AD900"/>
  <c r="AD902"/>
  <c r="AD904"/>
  <c r="AD906"/>
  <c r="AD908"/>
  <c r="AD910"/>
  <c r="AD912"/>
  <c r="AD914"/>
  <c r="AD916"/>
  <c r="AD918"/>
  <c r="AD920"/>
  <c r="AD922"/>
  <c r="Z977"/>
  <c r="AD978"/>
  <c r="AD980"/>
  <c r="AD982"/>
  <c r="AD984"/>
  <c r="AD986"/>
  <c r="AD988"/>
  <c r="AD990"/>
  <c r="AD992"/>
  <c r="AD994"/>
  <c r="AD996"/>
  <c r="AD998"/>
  <c r="AD1000"/>
  <c r="Z327"/>
  <c r="Z780"/>
  <c r="Z873"/>
  <c r="V71"/>
  <c r="V77"/>
  <c r="AD329"/>
  <c r="Z329"/>
  <c r="AD331"/>
  <c r="Z331"/>
  <c r="AD333"/>
  <c r="Z333"/>
  <c r="AD335"/>
  <c r="Z335"/>
  <c r="AD337"/>
  <c r="Z337"/>
  <c r="AD339"/>
  <c r="Z339"/>
  <c r="AD341"/>
  <c r="Z341"/>
  <c r="AD343"/>
  <c r="Z343"/>
  <c r="AD345"/>
  <c r="Z345"/>
  <c r="Z67"/>
  <c r="V69"/>
  <c r="V73"/>
  <c r="V66"/>
  <c r="Z66"/>
  <c r="V68"/>
  <c r="Z68"/>
  <c r="V70"/>
  <c r="Z70"/>
  <c r="V72"/>
  <c r="Z72"/>
  <c r="V74"/>
  <c r="Z74"/>
  <c r="Z76"/>
  <c r="Z78"/>
  <c r="Z80"/>
  <c r="Z82"/>
  <c r="Z84"/>
  <c r="Z86"/>
  <c r="Z88"/>
  <c r="Z90"/>
  <c r="Z92"/>
  <c r="Z94"/>
  <c r="Z96"/>
  <c r="Z98"/>
  <c r="Z100"/>
  <c r="Z102"/>
  <c r="Z104"/>
  <c r="Z106"/>
  <c r="Z108"/>
  <c r="Z110"/>
  <c r="Z112"/>
  <c r="Z114"/>
  <c r="Z116"/>
  <c r="Z118"/>
  <c r="Z120"/>
  <c r="Z122"/>
  <c r="Z124"/>
  <c r="Z126"/>
  <c r="Z128"/>
  <c r="Z130"/>
  <c r="Z132"/>
  <c r="Z134"/>
  <c r="Z136"/>
  <c r="Z138"/>
  <c r="Z140"/>
  <c r="Z142"/>
  <c r="Z144"/>
  <c r="Z146"/>
  <c r="Z148"/>
  <c r="Z150"/>
  <c r="Z152"/>
  <c r="Z154"/>
  <c r="Z156"/>
  <c r="Z158"/>
  <c r="Z160"/>
  <c r="Z162"/>
  <c r="Z164"/>
  <c r="Z166"/>
  <c r="Z168"/>
  <c r="Z170"/>
  <c r="Z172"/>
  <c r="Z174"/>
  <c r="Z176"/>
  <c r="Z178"/>
  <c r="Z180"/>
  <c r="Z182"/>
  <c r="Z184"/>
  <c r="Z186"/>
  <c r="Z188"/>
  <c r="Z190"/>
  <c r="Z192"/>
  <c r="Z194"/>
  <c r="Z196"/>
  <c r="Z198"/>
  <c r="Z200"/>
  <c r="Z202"/>
  <c r="Z204"/>
  <c r="Z206"/>
  <c r="Z208"/>
  <c r="Z210"/>
  <c r="Z212"/>
  <c r="Z214"/>
  <c r="Z216"/>
  <c r="Z218"/>
  <c r="Z220"/>
  <c r="Z222"/>
  <c r="Z224"/>
  <c r="Z226"/>
  <c r="Z228"/>
  <c r="Z230"/>
  <c r="Z232"/>
  <c r="Z234"/>
  <c r="Z236"/>
  <c r="Z238"/>
  <c r="Z240"/>
  <c r="Z242"/>
  <c r="Z244"/>
  <c r="Z246"/>
  <c r="Z248"/>
  <c r="Z250"/>
  <c r="Z252"/>
  <c r="Z254"/>
  <c r="Z256"/>
  <c r="Z258"/>
  <c r="Z260"/>
  <c r="Z262"/>
  <c r="Z264"/>
  <c r="Z266"/>
  <c r="Z268"/>
  <c r="Z270"/>
  <c r="Z272"/>
  <c r="Z274"/>
  <c r="Z276"/>
  <c r="Z278"/>
  <c r="Z280"/>
  <c r="Z282"/>
  <c r="Z284"/>
  <c r="Z286"/>
  <c r="Z288"/>
  <c r="Z290"/>
  <c r="Z292"/>
  <c r="Z294"/>
  <c r="Z296"/>
  <c r="Z298"/>
  <c r="Z300"/>
  <c r="Z302"/>
  <c r="Z304"/>
  <c r="Z306"/>
  <c r="Z308"/>
  <c r="Z310"/>
  <c r="Z312"/>
  <c r="Z314"/>
  <c r="Z316"/>
  <c r="Z318"/>
  <c r="Z320"/>
  <c r="Z322"/>
  <c r="Z324"/>
  <c r="Z326"/>
  <c r="Z347"/>
  <c r="Z349"/>
  <c r="Z351"/>
  <c r="Z353"/>
  <c r="Z355"/>
  <c r="Z357"/>
  <c r="Z359"/>
  <c r="Z361"/>
  <c r="Z363"/>
  <c r="Z365"/>
  <c r="Z367"/>
  <c r="Z369"/>
  <c r="Z371"/>
  <c r="Z373"/>
  <c r="Z375"/>
  <c r="Z377"/>
  <c r="Z379"/>
  <c r="Z381"/>
  <c r="Z383"/>
  <c r="Z385"/>
  <c r="Z387"/>
  <c r="Z389"/>
  <c r="Z391"/>
  <c r="Z393"/>
  <c r="Z395"/>
  <c r="Z397"/>
  <c r="Z399"/>
  <c r="Z401"/>
  <c r="Z403"/>
  <c r="Z405"/>
  <c r="Z407"/>
  <c r="Z409"/>
  <c r="Z411"/>
  <c r="Z413"/>
  <c r="Z415"/>
  <c r="Z417"/>
  <c r="Z419"/>
  <c r="Z421"/>
  <c r="Z423"/>
  <c r="Z425"/>
  <c r="Z427"/>
  <c r="Z429"/>
  <c r="Z431"/>
  <c r="Z433"/>
  <c r="Z435"/>
  <c r="Z437"/>
  <c r="Z439"/>
  <c r="Z441"/>
  <c r="Z443"/>
  <c r="Z445"/>
  <c r="Z447"/>
  <c r="Z449"/>
  <c r="Z451"/>
  <c r="Z453"/>
  <c r="Z455"/>
  <c r="Z457"/>
  <c r="Z459"/>
  <c r="Z461"/>
  <c r="Z463"/>
  <c r="Z465"/>
  <c r="Z467"/>
  <c r="Z469"/>
  <c r="Z471"/>
  <c r="Z473"/>
  <c r="Z475"/>
  <c r="Z477"/>
  <c r="Z479"/>
  <c r="Z481"/>
  <c r="Z483"/>
  <c r="Z485"/>
  <c r="Z487"/>
  <c r="Z489"/>
  <c r="Z491"/>
  <c r="Z493"/>
  <c r="Z495"/>
  <c r="Z497"/>
  <c r="Z499"/>
  <c r="Z501"/>
  <c r="Z503"/>
  <c r="Z505"/>
  <c r="Z507"/>
  <c r="Z509"/>
  <c r="AD510"/>
  <c r="Z510"/>
  <c r="AD512"/>
  <c r="Z512"/>
  <c r="AD514"/>
  <c r="Z514"/>
  <c r="AD516"/>
  <c r="Z516"/>
  <c r="AD518"/>
  <c r="Z518"/>
  <c r="Z520"/>
  <c r="Z522"/>
  <c r="Z524"/>
  <c r="Z526"/>
  <c r="Z528"/>
  <c r="Z530"/>
  <c r="Z532"/>
  <c r="Z534"/>
  <c r="Z536"/>
  <c r="Z538"/>
  <c r="Z540"/>
  <c r="Z542"/>
  <c r="Z544"/>
  <c r="Z546"/>
  <c r="Z548"/>
  <c r="Z550"/>
  <c r="Z552"/>
  <c r="Z554"/>
  <c r="Z556"/>
  <c r="Z558"/>
  <c r="Z560"/>
  <c r="Z562"/>
  <c r="Z564"/>
  <c r="Z566"/>
  <c r="Z568"/>
  <c r="Z570"/>
  <c r="Z572"/>
  <c r="Z574"/>
  <c r="Z576"/>
  <c r="Z578"/>
  <c r="Z580"/>
  <c r="Z582"/>
  <c r="Z584"/>
  <c r="Z586"/>
  <c r="Z588"/>
  <c r="Z590"/>
  <c r="Z592"/>
  <c r="Z594"/>
  <c r="Z596"/>
  <c r="Z598"/>
  <c r="Z600"/>
  <c r="Z602"/>
  <c r="Z604"/>
  <c r="Z606"/>
  <c r="Z608"/>
  <c r="Z610"/>
  <c r="Z612"/>
  <c r="Z614"/>
  <c r="Z616"/>
  <c r="Z618"/>
  <c r="Z620"/>
  <c r="Z622"/>
  <c r="Z624"/>
  <c r="Z626"/>
  <c r="Z628"/>
  <c r="Z630"/>
  <c r="Z632"/>
  <c r="Z634"/>
  <c r="Z636"/>
  <c r="Z638"/>
  <c r="Z640"/>
  <c r="Z642"/>
  <c r="Z644"/>
  <c r="Z646"/>
  <c r="Z648"/>
  <c r="Z650"/>
  <c r="Z652"/>
  <c r="Z654"/>
  <c r="Z656"/>
  <c r="Z658"/>
  <c r="Z660"/>
  <c r="Z662"/>
  <c r="Z664"/>
  <c r="Z666"/>
  <c r="Z668"/>
  <c r="Z670"/>
  <c r="Z672"/>
  <c r="Z674"/>
  <c r="Z676"/>
  <c r="Z678"/>
  <c r="Z680"/>
  <c r="Z682"/>
  <c r="Z684"/>
  <c r="Z686"/>
  <c r="Z688"/>
  <c r="Z690"/>
  <c r="Z692"/>
  <c r="Z694"/>
  <c r="AD782"/>
  <c r="Z782"/>
  <c r="AD784"/>
  <c r="Z784"/>
  <c r="AD786"/>
  <c r="Z786"/>
  <c r="AD788"/>
  <c r="Z788"/>
  <c r="AD790"/>
  <c r="Z790"/>
  <c r="AD792"/>
  <c r="Z792"/>
  <c r="AD794"/>
  <c r="Z794"/>
  <c r="AD796"/>
  <c r="Z796"/>
  <c r="AD798"/>
  <c r="Z798"/>
  <c r="AD800"/>
  <c r="Z800"/>
  <c r="AD802"/>
  <c r="Z802"/>
  <c r="AD804"/>
  <c r="Z804"/>
  <c r="AD806"/>
  <c r="Z806"/>
  <c r="AD808"/>
  <c r="Z808"/>
  <c r="AD810"/>
  <c r="Z810"/>
  <c r="AD812"/>
  <c r="Z812"/>
  <c r="AD814"/>
  <c r="Z814"/>
  <c r="AD816"/>
  <c r="Z816"/>
  <c r="AD818"/>
  <c r="Z818"/>
  <c r="AD820"/>
  <c r="Z820"/>
  <c r="AD822"/>
  <c r="Z822"/>
  <c r="AD824"/>
  <c r="Z824"/>
  <c r="AD826"/>
  <c r="Z826"/>
  <c r="Z697"/>
  <c r="Z699"/>
  <c r="Z701"/>
  <c r="Z703"/>
  <c r="Z705"/>
  <c r="Z707"/>
  <c r="Z709"/>
  <c r="Z711"/>
  <c r="Z713"/>
  <c r="Z715"/>
  <c r="Z717"/>
  <c r="Z719"/>
  <c r="Z721"/>
  <c r="Z723"/>
  <c r="Z725"/>
  <c r="Z727"/>
  <c r="Z729"/>
  <c r="Z731"/>
  <c r="Z733"/>
  <c r="Z735"/>
  <c r="Z737"/>
  <c r="Z739"/>
  <c r="Z741"/>
  <c r="Z743"/>
  <c r="Z745"/>
  <c r="Z747"/>
  <c r="Z749"/>
  <c r="Z751"/>
  <c r="Z753"/>
  <c r="Z755"/>
  <c r="Z757"/>
  <c r="Z759"/>
  <c r="Z761"/>
  <c r="Z763"/>
  <c r="Z765"/>
  <c r="Z767"/>
  <c r="Z769"/>
  <c r="Z771"/>
  <c r="Z773"/>
  <c r="Z775"/>
  <c r="Z777"/>
  <c r="Z779"/>
  <c r="Z828"/>
  <c r="Z830"/>
  <c r="Z832"/>
  <c r="Z834"/>
  <c r="Z836"/>
  <c r="Z838"/>
  <c r="Z840"/>
  <c r="Z842"/>
  <c r="Z844"/>
  <c r="Z846"/>
  <c r="Z848"/>
  <c r="Z850"/>
  <c r="Z852"/>
  <c r="Z854"/>
  <c r="Z856"/>
  <c r="Z858"/>
  <c r="Z860"/>
  <c r="Z862"/>
  <c r="Z864"/>
  <c r="Z866"/>
  <c r="Z868"/>
  <c r="Z870"/>
  <c r="Z872"/>
  <c r="Z875"/>
  <c r="Z877"/>
  <c r="Z879"/>
  <c r="Z881"/>
  <c r="Z883"/>
  <c r="Z885"/>
  <c r="Z887"/>
  <c r="Z889"/>
  <c r="Z891"/>
  <c r="Z893"/>
  <c r="Z895"/>
  <c r="Z897"/>
  <c r="Z899"/>
  <c r="Z901"/>
  <c r="Z903"/>
  <c r="Z905"/>
  <c r="Z907"/>
  <c r="Z909"/>
  <c r="Z911"/>
  <c r="Z913"/>
  <c r="Z915"/>
  <c r="Z917"/>
  <c r="Z919"/>
  <c r="Z921"/>
  <c r="Z874"/>
  <c r="Z876"/>
  <c r="Z878"/>
  <c r="Z880"/>
  <c r="Z882"/>
  <c r="Z884"/>
  <c r="Z886"/>
  <c r="Z888"/>
  <c r="AD968"/>
  <c r="Z968"/>
  <c r="AD970"/>
  <c r="Z970"/>
  <c r="Z924"/>
  <c r="Z926"/>
  <c r="Z928"/>
  <c r="Z930"/>
  <c r="Z932"/>
  <c r="Z934"/>
  <c r="Z936"/>
  <c r="Z938"/>
  <c r="Z940"/>
  <c r="Z942"/>
  <c r="Z944"/>
  <c r="Z946"/>
  <c r="Z948"/>
  <c r="Z950"/>
  <c r="Z952"/>
  <c r="Z954"/>
  <c r="Z956"/>
  <c r="Z958"/>
  <c r="Z960"/>
  <c r="Z962"/>
  <c r="Z964"/>
  <c r="Z966"/>
  <c r="AD979"/>
  <c r="Z979"/>
  <c r="AD981"/>
  <c r="Z981"/>
  <c r="AD983"/>
  <c r="Z983"/>
  <c r="AD985"/>
  <c r="Z985"/>
  <c r="AD987"/>
  <c r="Z987"/>
  <c r="AD989"/>
  <c r="Z989"/>
  <c r="AD991"/>
  <c r="Z991"/>
  <c r="AD993"/>
  <c r="Z993"/>
  <c r="AD995"/>
  <c r="Z995"/>
  <c r="AD997"/>
  <c r="Z997"/>
  <c r="AD999"/>
  <c r="Z999"/>
  <c r="Z972"/>
  <c r="Z974"/>
  <c r="Z97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BJ1000"/>
  <c r="BX1000" s="1"/>
  <c r="BI1000"/>
  <c r="BH1000"/>
  <c r="BG1000"/>
  <c r="BJ999"/>
  <c r="BY999" s="1"/>
  <c r="BI999"/>
  <c r="BH999"/>
  <c r="BG999"/>
  <c r="BJ998"/>
  <c r="BX998" s="1"/>
  <c r="BI998"/>
  <c r="BH998"/>
  <c r="BG998"/>
  <c r="BJ997"/>
  <c r="BY997" s="1"/>
  <c r="BI997"/>
  <c r="BH997"/>
  <c r="BG997"/>
  <c r="BJ996"/>
  <c r="BX996" s="1"/>
  <c r="BI996"/>
  <c r="BH996"/>
  <c r="BG996"/>
  <c r="BJ995"/>
  <c r="BY995" s="1"/>
  <c r="BI995"/>
  <c r="BH995"/>
  <c r="BG995"/>
  <c r="BJ994"/>
  <c r="BX994" s="1"/>
  <c r="BI994"/>
  <c r="BH994"/>
  <c r="BG994"/>
  <c r="BJ993"/>
  <c r="BY993" s="1"/>
  <c r="BI993"/>
  <c r="BH993"/>
  <c r="BG993"/>
  <c r="BJ992"/>
  <c r="BX992" s="1"/>
  <c r="BI992"/>
  <c r="BH992"/>
  <c r="BG992"/>
  <c r="BJ991"/>
  <c r="BY991" s="1"/>
  <c r="BI991"/>
  <c r="BH991"/>
  <c r="BG991"/>
  <c r="BJ990"/>
  <c r="BX990" s="1"/>
  <c r="BI990"/>
  <c r="BH990"/>
  <c r="BG990"/>
  <c r="BJ989"/>
  <c r="BY989" s="1"/>
  <c r="BI989"/>
  <c r="BH989"/>
  <c r="BG989"/>
  <c r="BJ988"/>
  <c r="BX988" s="1"/>
  <c r="BI988"/>
  <c r="BH988"/>
  <c r="BG988"/>
  <c r="BJ987"/>
  <c r="BY987" s="1"/>
  <c r="BI987"/>
  <c r="BH987"/>
  <c r="BG987"/>
  <c r="BJ986"/>
  <c r="BX986" s="1"/>
  <c r="BI986"/>
  <c r="BH986"/>
  <c r="BG986"/>
  <c r="BJ985"/>
  <c r="BY985" s="1"/>
  <c r="BI985"/>
  <c r="BH985"/>
  <c r="BG985"/>
  <c r="BJ984"/>
  <c r="BX984" s="1"/>
  <c r="BI984"/>
  <c r="BH984"/>
  <c r="BG984"/>
  <c r="BJ983"/>
  <c r="BY983" s="1"/>
  <c r="BI983"/>
  <c r="BH983"/>
  <c r="BG983"/>
  <c r="BJ982"/>
  <c r="BX982" s="1"/>
  <c r="BI982"/>
  <c r="BH982"/>
  <c r="BG982"/>
  <c r="BJ981"/>
  <c r="BY981" s="1"/>
  <c r="BI981"/>
  <c r="BH981"/>
  <c r="BG981"/>
  <c r="BJ980"/>
  <c r="BX980" s="1"/>
  <c r="BI980"/>
  <c r="BH980"/>
  <c r="BG980"/>
  <c r="BJ979"/>
  <c r="BY979" s="1"/>
  <c r="BI979"/>
  <c r="BH979"/>
  <c r="BG979"/>
  <c r="BJ978"/>
  <c r="BX978" s="1"/>
  <c r="BI978"/>
  <c r="BH978"/>
  <c r="BG978"/>
  <c r="BJ977"/>
  <c r="BY977" s="1"/>
  <c r="BI977"/>
  <c r="BH977"/>
  <c r="BG977"/>
  <c r="BJ976"/>
  <c r="BX976" s="1"/>
  <c r="BI976"/>
  <c r="BH976"/>
  <c r="BG976"/>
  <c r="BJ975"/>
  <c r="BY975" s="1"/>
  <c r="BI975"/>
  <c r="BH975"/>
  <c r="BG975"/>
  <c r="BJ974"/>
  <c r="BX974" s="1"/>
  <c r="BI974"/>
  <c r="BH974"/>
  <c r="BG974"/>
  <c r="BJ973"/>
  <c r="BY973" s="1"/>
  <c r="BI973"/>
  <c r="BH973"/>
  <c r="BG973"/>
  <c r="BJ972"/>
  <c r="BX972" s="1"/>
  <c r="BI972"/>
  <c r="BH972"/>
  <c r="BG972"/>
  <c r="BJ971"/>
  <c r="BY971" s="1"/>
  <c r="BI971"/>
  <c r="BH971"/>
  <c r="BG971"/>
  <c r="BJ970"/>
  <c r="BX970" s="1"/>
  <c r="BI970"/>
  <c r="BH970"/>
  <c r="BG970"/>
  <c r="BJ969"/>
  <c r="BY969" s="1"/>
  <c r="BI969"/>
  <c r="BH969"/>
  <c r="BG969"/>
  <c r="BJ968"/>
  <c r="BX968" s="1"/>
  <c r="BI968"/>
  <c r="BH968"/>
  <c r="BG968"/>
  <c r="BJ967"/>
  <c r="BY967" s="1"/>
  <c r="BI967"/>
  <c r="BH967"/>
  <c r="BG967"/>
  <c r="BJ966"/>
  <c r="BX966" s="1"/>
  <c r="BI966"/>
  <c r="BH966"/>
  <c r="BG966"/>
  <c r="BJ965"/>
  <c r="BY965" s="1"/>
  <c r="BI965"/>
  <c r="BH965"/>
  <c r="BG965"/>
  <c r="BJ964"/>
  <c r="BX964" s="1"/>
  <c r="BI964"/>
  <c r="BH964"/>
  <c r="BG964"/>
  <c r="BJ963"/>
  <c r="BY963" s="1"/>
  <c r="BI963"/>
  <c r="BH963"/>
  <c r="BG963"/>
  <c r="BJ962"/>
  <c r="BX962" s="1"/>
  <c r="BI962"/>
  <c r="BH962"/>
  <c r="BG962"/>
  <c r="BJ961"/>
  <c r="BY961" s="1"/>
  <c r="BI961"/>
  <c r="BH961"/>
  <c r="BG961"/>
  <c r="BJ960"/>
  <c r="BX960" s="1"/>
  <c r="BI960"/>
  <c r="BH960"/>
  <c r="BG960"/>
  <c r="BJ959"/>
  <c r="BY959" s="1"/>
  <c r="BI959"/>
  <c r="BH959"/>
  <c r="BG959"/>
  <c r="BJ958"/>
  <c r="BX958" s="1"/>
  <c r="BI958"/>
  <c r="BH958"/>
  <c r="BG958"/>
  <c r="BJ957"/>
  <c r="BY957" s="1"/>
  <c r="BI957"/>
  <c r="BH957"/>
  <c r="BG957"/>
  <c r="BJ956"/>
  <c r="BX956" s="1"/>
  <c r="BI956"/>
  <c r="BH956"/>
  <c r="BG956"/>
  <c r="BJ955"/>
  <c r="BY955" s="1"/>
  <c r="BI955"/>
  <c r="BH955"/>
  <c r="BG955"/>
  <c r="BJ954"/>
  <c r="BX954" s="1"/>
  <c r="BI954"/>
  <c r="BH954"/>
  <c r="BG954"/>
  <c r="BJ953"/>
  <c r="BY953" s="1"/>
  <c r="BI953"/>
  <c r="BH953"/>
  <c r="BG953"/>
  <c r="BJ952"/>
  <c r="BX952" s="1"/>
  <c r="BI952"/>
  <c r="BH952"/>
  <c r="BG952"/>
  <c r="BJ951"/>
  <c r="BY951" s="1"/>
  <c r="BI951"/>
  <c r="BH951"/>
  <c r="BG951"/>
  <c r="BJ950"/>
  <c r="BX950" s="1"/>
  <c r="BI950"/>
  <c r="BH950"/>
  <c r="BG950"/>
  <c r="BJ949"/>
  <c r="BY949" s="1"/>
  <c r="BI949"/>
  <c r="BH949"/>
  <c r="BG949"/>
  <c r="BJ948"/>
  <c r="BX948" s="1"/>
  <c r="BI948"/>
  <c r="BH948"/>
  <c r="BG948"/>
  <c r="BJ947"/>
  <c r="BY947" s="1"/>
  <c r="BI947"/>
  <c r="BH947"/>
  <c r="BG947"/>
  <c r="BJ946"/>
  <c r="BX946" s="1"/>
  <c r="BI946"/>
  <c r="BH946"/>
  <c r="BG946"/>
  <c r="BJ945"/>
  <c r="BY945" s="1"/>
  <c r="BI945"/>
  <c r="BH945"/>
  <c r="BG945"/>
  <c r="BJ944"/>
  <c r="BX944" s="1"/>
  <c r="BI944"/>
  <c r="BH944"/>
  <c r="BG944"/>
  <c r="BJ943"/>
  <c r="BY943" s="1"/>
  <c r="BI943"/>
  <c r="BH943"/>
  <c r="BG943"/>
  <c r="BJ942"/>
  <c r="BX942" s="1"/>
  <c r="BI942"/>
  <c r="BH942"/>
  <c r="BG942"/>
  <c r="BJ941"/>
  <c r="BY941" s="1"/>
  <c r="BI941"/>
  <c r="BH941"/>
  <c r="BG941"/>
  <c r="BJ940"/>
  <c r="BX940" s="1"/>
  <c r="BI940"/>
  <c r="BH940"/>
  <c r="BG940"/>
  <c r="BJ939"/>
  <c r="BY939" s="1"/>
  <c r="BI939"/>
  <c r="BH939"/>
  <c r="BG939"/>
  <c r="BJ938"/>
  <c r="BX938" s="1"/>
  <c r="BI938"/>
  <c r="BH938"/>
  <c r="BG938"/>
  <c r="BJ937"/>
  <c r="BY937" s="1"/>
  <c r="BI937"/>
  <c r="BH937"/>
  <c r="BG937"/>
  <c r="BJ936"/>
  <c r="BY936" s="1"/>
  <c r="BI936"/>
  <c r="BH936"/>
  <c r="BG936"/>
  <c r="BJ935"/>
  <c r="BY935" s="1"/>
  <c r="BI935"/>
  <c r="BH935"/>
  <c r="BG935"/>
  <c r="BJ934"/>
  <c r="BY934" s="1"/>
  <c r="BI934"/>
  <c r="BH934"/>
  <c r="BG934"/>
  <c r="BJ933"/>
  <c r="BY933" s="1"/>
  <c r="BI933"/>
  <c r="BH933"/>
  <c r="BG933"/>
  <c r="BJ932"/>
  <c r="BY932" s="1"/>
  <c r="BI932"/>
  <c r="BH932"/>
  <c r="BG932"/>
  <c r="BJ931"/>
  <c r="BY931" s="1"/>
  <c r="BI931"/>
  <c r="BH931"/>
  <c r="BG931"/>
  <c r="BJ930"/>
  <c r="BY930" s="1"/>
  <c r="BI930"/>
  <c r="BH930"/>
  <c r="BG930"/>
  <c r="BJ929"/>
  <c r="BY929" s="1"/>
  <c r="BI929"/>
  <c r="BH929"/>
  <c r="BG929"/>
  <c r="BJ928"/>
  <c r="BY928" s="1"/>
  <c r="BI928"/>
  <c r="BH928"/>
  <c r="BG928"/>
  <c r="BJ927"/>
  <c r="BY927" s="1"/>
  <c r="BI927"/>
  <c r="BH927"/>
  <c r="BG927"/>
  <c r="BJ926"/>
  <c r="BY926" s="1"/>
  <c r="BI926"/>
  <c r="BH926"/>
  <c r="BG926"/>
  <c r="BJ925"/>
  <c r="BY925" s="1"/>
  <c r="BI925"/>
  <c r="BH925"/>
  <c r="BG925"/>
  <c r="BJ924"/>
  <c r="BY924" s="1"/>
  <c r="BI924"/>
  <c r="BH924"/>
  <c r="BG924"/>
  <c r="BJ923"/>
  <c r="BY923" s="1"/>
  <c r="BI923"/>
  <c r="BH923"/>
  <c r="BG923"/>
  <c r="BJ922"/>
  <c r="BY922" s="1"/>
  <c r="BI922"/>
  <c r="BH922"/>
  <c r="BG922"/>
  <c r="BJ921"/>
  <c r="BY921" s="1"/>
  <c r="BI921"/>
  <c r="BH921"/>
  <c r="BG921"/>
  <c r="BJ920"/>
  <c r="BY920" s="1"/>
  <c r="BI920"/>
  <c r="BH920"/>
  <c r="BG920"/>
  <c r="BJ919"/>
  <c r="BY919" s="1"/>
  <c r="BI919"/>
  <c r="BH919"/>
  <c r="BG919"/>
  <c r="BJ918"/>
  <c r="BY918" s="1"/>
  <c r="BI918"/>
  <c r="BH918"/>
  <c r="BG918"/>
  <c r="BJ917"/>
  <c r="BY917" s="1"/>
  <c r="BI917"/>
  <c r="BH917"/>
  <c r="BG917"/>
  <c r="BJ916"/>
  <c r="BY916" s="1"/>
  <c r="BI916"/>
  <c r="BH916"/>
  <c r="BG916"/>
  <c r="BJ915"/>
  <c r="BY915" s="1"/>
  <c r="BI915"/>
  <c r="BH915"/>
  <c r="BG915"/>
  <c r="BJ914"/>
  <c r="BY914" s="1"/>
  <c r="BI914"/>
  <c r="BH914"/>
  <c r="BG914"/>
  <c r="BJ913"/>
  <c r="BY913" s="1"/>
  <c r="BI913"/>
  <c r="BH913"/>
  <c r="BG913"/>
  <c r="BJ912"/>
  <c r="BY912" s="1"/>
  <c r="BI912"/>
  <c r="BH912"/>
  <c r="BG912"/>
  <c r="BJ911"/>
  <c r="BY911" s="1"/>
  <c r="BI911"/>
  <c r="BH911"/>
  <c r="BG911"/>
  <c r="BJ910"/>
  <c r="BX910" s="1"/>
  <c r="BI910"/>
  <c r="BH910"/>
  <c r="BG910"/>
  <c r="BJ909"/>
  <c r="BY909" s="1"/>
  <c r="BI909"/>
  <c r="BH909"/>
  <c r="BG909"/>
  <c r="BJ908"/>
  <c r="BX908" s="1"/>
  <c r="BI908"/>
  <c r="BH908"/>
  <c r="BG908"/>
  <c r="BJ907"/>
  <c r="BY907" s="1"/>
  <c r="BI907"/>
  <c r="BH907"/>
  <c r="BG907"/>
  <c r="BJ906"/>
  <c r="BX906" s="1"/>
  <c r="BI906"/>
  <c r="BH906"/>
  <c r="BG906"/>
  <c r="BJ905"/>
  <c r="BY905" s="1"/>
  <c r="BI905"/>
  <c r="BH905"/>
  <c r="BG905"/>
  <c r="BJ904"/>
  <c r="BX904" s="1"/>
  <c r="BI904"/>
  <c r="BH904"/>
  <c r="BG904"/>
  <c r="BJ903"/>
  <c r="BY903" s="1"/>
  <c r="BI903"/>
  <c r="BH903"/>
  <c r="BG903"/>
  <c r="BJ902"/>
  <c r="BX902" s="1"/>
  <c r="BI902"/>
  <c r="BH902"/>
  <c r="BG902"/>
  <c r="BJ901"/>
  <c r="BY901" s="1"/>
  <c r="BI901"/>
  <c r="BH901"/>
  <c r="BG901"/>
  <c r="BJ900"/>
  <c r="BX900" s="1"/>
  <c r="BI900"/>
  <c r="BH900"/>
  <c r="BG900"/>
  <c r="BJ899"/>
  <c r="BY899" s="1"/>
  <c r="BI899"/>
  <c r="BH899"/>
  <c r="BG899"/>
  <c r="BJ898"/>
  <c r="BY898" s="1"/>
  <c r="BI898"/>
  <c r="BH898"/>
  <c r="BG898"/>
  <c r="BJ897"/>
  <c r="BY897" s="1"/>
  <c r="BI897"/>
  <c r="BH897"/>
  <c r="BG897"/>
  <c r="BJ896"/>
  <c r="BY896" s="1"/>
  <c r="BI896"/>
  <c r="BH896"/>
  <c r="BG896"/>
  <c r="BJ895"/>
  <c r="BY895" s="1"/>
  <c r="BI895"/>
  <c r="BH895"/>
  <c r="BG895"/>
  <c r="BJ894"/>
  <c r="BY894" s="1"/>
  <c r="BI894"/>
  <c r="BH894"/>
  <c r="BG894"/>
  <c r="BJ893"/>
  <c r="BY893" s="1"/>
  <c r="BI893"/>
  <c r="BH893"/>
  <c r="BG893"/>
  <c r="BJ892"/>
  <c r="BY892" s="1"/>
  <c r="BI892"/>
  <c r="BH892"/>
  <c r="BG892"/>
  <c r="BJ891"/>
  <c r="BY891" s="1"/>
  <c r="BI891"/>
  <c r="BH891"/>
  <c r="BG891"/>
  <c r="BJ890"/>
  <c r="BY890" s="1"/>
  <c r="BI890"/>
  <c r="BH890"/>
  <c r="BG890"/>
  <c r="BJ889"/>
  <c r="BY889" s="1"/>
  <c r="BI889"/>
  <c r="BH889"/>
  <c r="BG889"/>
  <c r="BJ888"/>
  <c r="BY888" s="1"/>
  <c r="BI888"/>
  <c r="BH888"/>
  <c r="BG888"/>
  <c r="BJ887"/>
  <c r="BY887" s="1"/>
  <c r="BI887"/>
  <c r="BH887"/>
  <c r="BG887"/>
  <c r="BJ886"/>
  <c r="BY886" s="1"/>
  <c r="BI886"/>
  <c r="BH886"/>
  <c r="BG886"/>
  <c r="BJ885"/>
  <c r="BY885" s="1"/>
  <c r="BI885"/>
  <c r="BH885"/>
  <c r="BG885"/>
  <c r="BJ884"/>
  <c r="BY884" s="1"/>
  <c r="BI884"/>
  <c r="BH884"/>
  <c r="BG884"/>
  <c r="BJ883"/>
  <c r="BY883" s="1"/>
  <c r="BI883"/>
  <c r="BH883"/>
  <c r="BG883"/>
  <c r="BJ882"/>
  <c r="BY882" s="1"/>
  <c r="BI882"/>
  <c r="BH882"/>
  <c r="BG882"/>
  <c r="BJ881"/>
  <c r="BY881" s="1"/>
  <c r="BI881"/>
  <c r="BH881"/>
  <c r="BG881"/>
  <c r="BJ880"/>
  <c r="BY880" s="1"/>
  <c r="BI880"/>
  <c r="BH880"/>
  <c r="BG880"/>
  <c r="BJ879"/>
  <c r="BY879" s="1"/>
  <c r="BI879"/>
  <c r="BH879"/>
  <c r="BG879"/>
  <c r="BJ878"/>
  <c r="BY878" s="1"/>
  <c r="BI878"/>
  <c r="BH878"/>
  <c r="BG878"/>
  <c r="BJ877"/>
  <c r="BY877" s="1"/>
  <c r="BI877"/>
  <c r="BH877"/>
  <c r="BG877"/>
  <c r="BJ876"/>
  <c r="BY876" s="1"/>
  <c r="BI876"/>
  <c r="BH876"/>
  <c r="BG876"/>
  <c r="BJ875"/>
  <c r="BY875" s="1"/>
  <c r="BI875"/>
  <c r="BH875"/>
  <c r="BG875"/>
  <c r="BJ874"/>
  <c r="BY874" s="1"/>
  <c r="BI874"/>
  <c r="BH874"/>
  <c r="BG874"/>
  <c r="BJ873"/>
  <c r="BY873" s="1"/>
  <c r="BI873"/>
  <c r="BH873"/>
  <c r="BG873"/>
  <c r="BJ872"/>
  <c r="BY872" s="1"/>
  <c r="BI872"/>
  <c r="BH872"/>
  <c r="BG872"/>
  <c r="BJ871"/>
  <c r="BY871" s="1"/>
  <c r="BI871"/>
  <c r="BH871"/>
  <c r="BG871"/>
  <c r="BJ870"/>
  <c r="BY870" s="1"/>
  <c r="BI870"/>
  <c r="BH870"/>
  <c r="BG870"/>
  <c r="BJ869"/>
  <c r="BY869" s="1"/>
  <c r="BI869"/>
  <c r="BH869"/>
  <c r="BG869"/>
  <c r="BJ868"/>
  <c r="BY868" s="1"/>
  <c r="BI868"/>
  <c r="BH868"/>
  <c r="BG868"/>
  <c r="BJ867"/>
  <c r="BY867" s="1"/>
  <c r="BI867"/>
  <c r="BH867"/>
  <c r="BG867"/>
  <c r="BJ866"/>
  <c r="BY866" s="1"/>
  <c r="BI866"/>
  <c r="BH866"/>
  <c r="BG866"/>
  <c r="BJ865"/>
  <c r="BY865" s="1"/>
  <c r="BI865"/>
  <c r="BH865"/>
  <c r="BG865"/>
  <c r="BJ864"/>
  <c r="BY864" s="1"/>
  <c r="BI864"/>
  <c r="BH864"/>
  <c r="BG864"/>
  <c r="BJ863"/>
  <c r="BY863" s="1"/>
  <c r="BI863"/>
  <c r="BH863"/>
  <c r="BG863"/>
  <c r="BJ862"/>
  <c r="BY862" s="1"/>
  <c r="BI862"/>
  <c r="BH862"/>
  <c r="BG862"/>
  <c r="BJ861"/>
  <c r="BY861" s="1"/>
  <c r="BI861"/>
  <c r="BH861"/>
  <c r="BG861"/>
  <c r="BJ860"/>
  <c r="BY860" s="1"/>
  <c r="BI860"/>
  <c r="BH860"/>
  <c r="BG860"/>
  <c r="BJ859"/>
  <c r="BY859" s="1"/>
  <c r="BI859"/>
  <c r="BH859"/>
  <c r="BG859"/>
  <c r="BJ858"/>
  <c r="BY858" s="1"/>
  <c r="BI858"/>
  <c r="BH858"/>
  <c r="BG858"/>
  <c r="BJ857"/>
  <c r="BY857" s="1"/>
  <c r="BI857"/>
  <c r="BH857"/>
  <c r="BG857"/>
  <c r="BJ856"/>
  <c r="BY856" s="1"/>
  <c r="BI856"/>
  <c r="BH856"/>
  <c r="BG856"/>
  <c r="BJ855"/>
  <c r="BY855" s="1"/>
  <c r="BI855"/>
  <c r="BH855"/>
  <c r="BG855"/>
  <c r="BJ854"/>
  <c r="BY854" s="1"/>
  <c r="BI854"/>
  <c r="BH854"/>
  <c r="BG854"/>
  <c r="BJ853"/>
  <c r="BY853" s="1"/>
  <c r="BI853"/>
  <c r="BH853"/>
  <c r="BG853"/>
  <c r="BJ852"/>
  <c r="BY852" s="1"/>
  <c r="BI852"/>
  <c r="BH852"/>
  <c r="BG852"/>
  <c r="BJ851"/>
  <c r="BY851" s="1"/>
  <c r="BI851"/>
  <c r="BH851"/>
  <c r="BG851"/>
  <c r="BJ850"/>
  <c r="BY850" s="1"/>
  <c r="BI850"/>
  <c r="BH850"/>
  <c r="BG850"/>
  <c r="BJ849"/>
  <c r="BY849" s="1"/>
  <c r="BI849"/>
  <c r="BH849"/>
  <c r="BG849"/>
  <c r="BJ848"/>
  <c r="BY848" s="1"/>
  <c r="BI848"/>
  <c r="BH848"/>
  <c r="BG848"/>
  <c r="BJ847"/>
  <c r="BY847" s="1"/>
  <c r="BI847"/>
  <c r="BH847"/>
  <c r="BG847"/>
  <c r="BJ846"/>
  <c r="BY846" s="1"/>
  <c r="BI846"/>
  <c r="BH846"/>
  <c r="BG846"/>
  <c r="BJ845"/>
  <c r="BY845" s="1"/>
  <c r="BI845"/>
  <c r="BH845"/>
  <c r="BG845"/>
  <c r="BJ844"/>
  <c r="BY844" s="1"/>
  <c r="BI844"/>
  <c r="BH844"/>
  <c r="BG844"/>
  <c r="BJ843"/>
  <c r="BY843" s="1"/>
  <c r="BI843"/>
  <c r="BH843"/>
  <c r="BG843"/>
  <c r="BJ842"/>
  <c r="BY842" s="1"/>
  <c r="BI842"/>
  <c r="BH842"/>
  <c r="BG842"/>
  <c r="BJ841"/>
  <c r="BY841" s="1"/>
  <c r="BI841"/>
  <c r="BH841"/>
  <c r="BG841"/>
  <c r="BJ840"/>
  <c r="BX840" s="1"/>
  <c r="BI840"/>
  <c r="BH840"/>
  <c r="BG840"/>
  <c r="BJ839"/>
  <c r="BY839" s="1"/>
  <c r="BI839"/>
  <c r="BH839"/>
  <c r="BG839"/>
  <c r="BJ838"/>
  <c r="BX838" s="1"/>
  <c r="BI838"/>
  <c r="BH838"/>
  <c r="BG838"/>
  <c r="BJ837"/>
  <c r="BY837" s="1"/>
  <c r="BI837"/>
  <c r="BH837"/>
  <c r="BG837"/>
  <c r="BJ836"/>
  <c r="BX836" s="1"/>
  <c r="BI836"/>
  <c r="BH836"/>
  <c r="BG836"/>
  <c r="BJ835"/>
  <c r="BY835" s="1"/>
  <c r="BI835"/>
  <c r="BH835"/>
  <c r="BG835"/>
  <c r="BJ834"/>
  <c r="BX834" s="1"/>
  <c r="BI834"/>
  <c r="BH834"/>
  <c r="BG834"/>
  <c r="BJ833"/>
  <c r="BY833" s="1"/>
  <c r="BI833"/>
  <c r="BH833"/>
  <c r="BG833"/>
  <c r="BJ832"/>
  <c r="BX832" s="1"/>
  <c r="BI832"/>
  <c r="BH832"/>
  <c r="BG832"/>
  <c r="BJ831"/>
  <c r="BY831" s="1"/>
  <c r="BI831"/>
  <c r="BH831"/>
  <c r="BG831"/>
  <c r="BJ830"/>
  <c r="BX830" s="1"/>
  <c r="BI830"/>
  <c r="BH830"/>
  <c r="BG830"/>
  <c r="BJ829"/>
  <c r="BY829" s="1"/>
  <c r="BI829"/>
  <c r="BH829"/>
  <c r="BG829"/>
  <c r="BJ828"/>
  <c r="BX828" s="1"/>
  <c r="BI828"/>
  <c r="BH828"/>
  <c r="BG828"/>
  <c r="BJ827"/>
  <c r="BY827" s="1"/>
  <c r="BI827"/>
  <c r="BH827"/>
  <c r="BG827"/>
  <c r="BJ826"/>
  <c r="BX826" s="1"/>
  <c r="BI826"/>
  <c r="BH826"/>
  <c r="BG826"/>
  <c r="BJ825"/>
  <c r="BY825" s="1"/>
  <c r="BI825"/>
  <c r="BH825"/>
  <c r="BG825"/>
  <c r="BJ824"/>
  <c r="BX824" s="1"/>
  <c r="BI824"/>
  <c r="BH824"/>
  <c r="BG824"/>
  <c r="BJ823"/>
  <c r="BY823" s="1"/>
  <c r="BI823"/>
  <c r="BH823"/>
  <c r="BG823"/>
  <c r="BJ822"/>
  <c r="BX822" s="1"/>
  <c r="BI822"/>
  <c r="BH822"/>
  <c r="BG822"/>
  <c r="BJ821"/>
  <c r="BY821" s="1"/>
  <c r="BI821"/>
  <c r="BH821"/>
  <c r="BG821"/>
  <c r="BJ820"/>
  <c r="BY820" s="1"/>
  <c r="BI820"/>
  <c r="BH820"/>
  <c r="BG820"/>
  <c r="BJ819"/>
  <c r="BY819" s="1"/>
  <c r="BI819"/>
  <c r="BH819"/>
  <c r="BG819"/>
  <c r="BJ818"/>
  <c r="BY818" s="1"/>
  <c r="BI818"/>
  <c r="BH818"/>
  <c r="BG818"/>
  <c r="BJ817"/>
  <c r="BY817" s="1"/>
  <c r="BI817"/>
  <c r="BH817"/>
  <c r="BG817"/>
  <c r="BJ816"/>
  <c r="BY816" s="1"/>
  <c r="BI816"/>
  <c r="BH816"/>
  <c r="BG816"/>
  <c r="BJ815"/>
  <c r="BY815" s="1"/>
  <c r="BI815"/>
  <c r="BH815"/>
  <c r="BG815"/>
  <c r="BJ814"/>
  <c r="BY814" s="1"/>
  <c r="BI814"/>
  <c r="BH814"/>
  <c r="BG814"/>
  <c r="BJ813"/>
  <c r="BY813" s="1"/>
  <c r="BI813"/>
  <c r="BH813"/>
  <c r="BG813"/>
  <c r="BJ812"/>
  <c r="BY812" s="1"/>
  <c r="BI812"/>
  <c r="BH812"/>
  <c r="BG812"/>
  <c r="BJ811"/>
  <c r="BY811" s="1"/>
  <c r="BI811"/>
  <c r="BH811"/>
  <c r="BG811"/>
  <c r="BJ810"/>
  <c r="BY810" s="1"/>
  <c r="BI810"/>
  <c r="BH810"/>
  <c r="BG810"/>
  <c r="BJ809"/>
  <c r="BY809" s="1"/>
  <c r="BI809"/>
  <c r="BH809"/>
  <c r="BG809"/>
  <c r="BJ808"/>
  <c r="BY808" s="1"/>
  <c r="BI808"/>
  <c r="BH808"/>
  <c r="BG808"/>
  <c r="BJ807"/>
  <c r="BY807" s="1"/>
  <c r="BI807"/>
  <c r="BH807"/>
  <c r="BG807"/>
  <c r="BJ806"/>
  <c r="BY806" s="1"/>
  <c r="BI806"/>
  <c r="BH806"/>
  <c r="BG806"/>
  <c r="BJ805"/>
  <c r="BY805" s="1"/>
  <c r="BI805"/>
  <c r="BH805"/>
  <c r="BG805"/>
  <c r="BJ804"/>
  <c r="BY804" s="1"/>
  <c r="BI804"/>
  <c r="BH804"/>
  <c r="BG804"/>
  <c r="BJ803"/>
  <c r="BY803" s="1"/>
  <c r="BI803"/>
  <c r="BH803"/>
  <c r="BG803"/>
  <c r="BJ802"/>
  <c r="BY802" s="1"/>
  <c r="BI802"/>
  <c r="BH802"/>
  <c r="BG802"/>
  <c r="BJ801"/>
  <c r="BY801" s="1"/>
  <c r="BI801"/>
  <c r="BH801"/>
  <c r="BG801"/>
  <c r="BJ800"/>
  <c r="BY800" s="1"/>
  <c r="BI800"/>
  <c r="BH800"/>
  <c r="BG800"/>
  <c r="BJ799"/>
  <c r="BY799" s="1"/>
  <c r="BI799"/>
  <c r="BH799"/>
  <c r="BG799"/>
  <c r="BJ798"/>
  <c r="BY798" s="1"/>
  <c r="BI798"/>
  <c r="BH798"/>
  <c r="BG798"/>
  <c r="BJ797"/>
  <c r="BY797" s="1"/>
  <c r="BI797"/>
  <c r="BH797"/>
  <c r="BG797"/>
  <c r="BJ796"/>
  <c r="BY796" s="1"/>
  <c r="BI796"/>
  <c r="BH796"/>
  <c r="BG796"/>
  <c r="BJ795"/>
  <c r="BY795" s="1"/>
  <c r="BI795"/>
  <c r="BH795"/>
  <c r="BG795"/>
  <c r="BJ794"/>
  <c r="BY794" s="1"/>
  <c r="BI794"/>
  <c r="BH794"/>
  <c r="BG794"/>
  <c r="BJ793"/>
  <c r="BY793" s="1"/>
  <c r="BI793"/>
  <c r="BH793"/>
  <c r="BG793"/>
  <c r="BJ792"/>
  <c r="BY792" s="1"/>
  <c r="BI792"/>
  <c r="BH792"/>
  <c r="BG792"/>
  <c r="BJ791"/>
  <c r="BY791" s="1"/>
  <c r="BI791"/>
  <c r="BH791"/>
  <c r="BG791"/>
  <c r="BJ790"/>
  <c r="BY790" s="1"/>
  <c r="BI790"/>
  <c r="BH790"/>
  <c r="BG790"/>
  <c r="BJ789"/>
  <c r="BY789" s="1"/>
  <c r="BI789"/>
  <c r="BH789"/>
  <c r="BG789"/>
  <c r="BJ788"/>
  <c r="BY788" s="1"/>
  <c r="BI788"/>
  <c r="BH788"/>
  <c r="BG788"/>
  <c r="BJ787"/>
  <c r="BY787" s="1"/>
  <c r="BI787"/>
  <c r="BH787"/>
  <c r="BG787"/>
  <c r="BJ786"/>
  <c r="BY786" s="1"/>
  <c r="BI786"/>
  <c r="BH786"/>
  <c r="BG786"/>
  <c r="BJ785"/>
  <c r="BY785" s="1"/>
  <c r="BI785"/>
  <c r="BH785"/>
  <c r="BG785"/>
  <c r="BJ784"/>
  <c r="BY784" s="1"/>
  <c r="BI784"/>
  <c r="BH784"/>
  <c r="BG784"/>
  <c r="BJ783"/>
  <c r="BY783" s="1"/>
  <c r="BI783"/>
  <c r="BH783"/>
  <c r="BG783"/>
  <c r="BJ782"/>
  <c r="BY782" s="1"/>
  <c r="BI782"/>
  <c r="BH782"/>
  <c r="BG782"/>
  <c r="BJ781"/>
  <c r="BY781" s="1"/>
  <c r="BI781"/>
  <c r="BH781"/>
  <c r="BG781"/>
  <c r="BJ780"/>
  <c r="BY780" s="1"/>
  <c r="BI780"/>
  <c r="BH780"/>
  <c r="BG780"/>
  <c r="BJ779"/>
  <c r="BY779" s="1"/>
  <c r="BI779"/>
  <c r="BH779"/>
  <c r="BG779"/>
  <c r="BJ778"/>
  <c r="BY778" s="1"/>
  <c r="BI778"/>
  <c r="BH778"/>
  <c r="BG778"/>
  <c r="BJ777"/>
  <c r="BY777" s="1"/>
  <c r="BI777"/>
  <c r="BH777"/>
  <c r="BG777"/>
  <c r="BJ776"/>
  <c r="BY776" s="1"/>
  <c r="BI776"/>
  <c r="BH776"/>
  <c r="BG776"/>
  <c r="BJ775"/>
  <c r="BY775" s="1"/>
  <c r="BI775"/>
  <c r="BH775"/>
  <c r="BG775"/>
  <c r="BJ774"/>
  <c r="BY774" s="1"/>
  <c r="BI774"/>
  <c r="BH774"/>
  <c r="BG774"/>
  <c r="BJ773"/>
  <c r="BY773" s="1"/>
  <c r="BI773"/>
  <c r="BH773"/>
  <c r="BG773"/>
  <c r="BJ772"/>
  <c r="BY772" s="1"/>
  <c r="BI772"/>
  <c r="BH772"/>
  <c r="BG772"/>
  <c r="BJ771"/>
  <c r="BY771" s="1"/>
  <c r="BI771"/>
  <c r="BH771"/>
  <c r="BG771"/>
  <c r="BJ770"/>
  <c r="BY770" s="1"/>
  <c r="BI770"/>
  <c r="BH770"/>
  <c r="BG770"/>
  <c r="BJ769"/>
  <c r="BY769" s="1"/>
  <c r="BI769"/>
  <c r="BH769"/>
  <c r="BG769"/>
  <c r="BJ768"/>
  <c r="BY768" s="1"/>
  <c r="BI768"/>
  <c r="BH768"/>
  <c r="BG768"/>
  <c r="BJ767"/>
  <c r="BY767" s="1"/>
  <c r="BI767"/>
  <c r="BH767"/>
  <c r="BG767"/>
  <c r="BJ766"/>
  <c r="BY766" s="1"/>
  <c r="BI766"/>
  <c r="BH766"/>
  <c r="BG766"/>
  <c r="BJ765"/>
  <c r="BY765" s="1"/>
  <c r="BI765"/>
  <c r="BH765"/>
  <c r="BG765"/>
  <c r="BJ764"/>
  <c r="BY764" s="1"/>
  <c r="BI764"/>
  <c r="BH764"/>
  <c r="BG764"/>
  <c r="BJ763"/>
  <c r="BY763" s="1"/>
  <c r="BI763"/>
  <c r="BH763"/>
  <c r="BG763"/>
  <c r="BJ762"/>
  <c r="BY762" s="1"/>
  <c r="BI762"/>
  <c r="BH762"/>
  <c r="BG762"/>
  <c r="BJ761"/>
  <c r="BY761" s="1"/>
  <c r="BI761"/>
  <c r="BH761"/>
  <c r="BG761"/>
  <c r="BJ760"/>
  <c r="BY760" s="1"/>
  <c r="BI760"/>
  <c r="BH760"/>
  <c r="BG760"/>
  <c r="BJ759"/>
  <c r="BY759" s="1"/>
  <c r="BI759"/>
  <c r="BH759"/>
  <c r="BG759"/>
  <c r="BJ758"/>
  <c r="BY758" s="1"/>
  <c r="BI758"/>
  <c r="BH758"/>
  <c r="BG758"/>
  <c r="BJ757"/>
  <c r="BY757" s="1"/>
  <c r="BI757"/>
  <c r="BH757"/>
  <c r="BG757"/>
  <c r="BJ756"/>
  <c r="BY756" s="1"/>
  <c r="BI756"/>
  <c r="BH756"/>
  <c r="BG756"/>
  <c r="BJ755"/>
  <c r="BY755" s="1"/>
  <c r="BI755"/>
  <c r="BH755"/>
  <c r="BG755"/>
  <c r="BJ754"/>
  <c r="BY754" s="1"/>
  <c r="BI754"/>
  <c r="BH754"/>
  <c r="BG754"/>
  <c r="BJ753"/>
  <c r="BY753" s="1"/>
  <c r="BI753"/>
  <c r="BH753"/>
  <c r="BG753"/>
  <c r="BJ752"/>
  <c r="BY752" s="1"/>
  <c r="BI752"/>
  <c r="BH752"/>
  <c r="BG752"/>
  <c r="BJ751"/>
  <c r="BY751" s="1"/>
  <c r="BI751"/>
  <c r="BH751"/>
  <c r="BG751"/>
  <c r="BJ750"/>
  <c r="BY750" s="1"/>
  <c r="BI750"/>
  <c r="BH750"/>
  <c r="BG750"/>
  <c r="BJ749"/>
  <c r="BY749" s="1"/>
  <c r="BI749"/>
  <c r="BH749"/>
  <c r="BG749"/>
  <c r="BJ748"/>
  <c r="BY748" s="1"/>
  <c r="BI748"/>
  <c r="BH748"/>
  <c r="BG748"/>
  <c r="BJ747"/>
  <c r="BY747" s="1"/>
  <c r="BI747"/>
  <c r="BH747"/>
  <c r="BG747"/>
  <c r="BJ746"/>
  <c r="BY746" s="1"/>
  <c r="BI746"/>
  <c r="BH746"/>
  <c r="BG746"/>
  <c r="BJ745"/>
  <c r="BY745" s="1"/>
  <c r="BI745"/>
  <c r="BH745"/>
  <c r="BG745"/>
  <c r="BJ744"/>
  <c r="BY744" s="1"/>
  <c r="BI744"/>
  <c r="BH744"/>
  <c r="BG744"/>
  <c r="BJ743"/>
  <c r="BY743" s="1"/>
  <c r="BI743"/>
  <c r="BH743"/>
  <c r="BG743"/>
  <c r="BJ742"/>
  <c r="BY742" s="1"/>
  <c r="BI742"/>
  <c r="BH742"/>
  <c r="BG742"/>
  <c r="BJ741"/>
  <c r="BY741" s="1"/>
  <c r="BI741"/>
  <c r="BH741"/>
  <c r="BG741"/>
  <c r="BJ740"/>
  <c r="BY740" s="1"/>
  <c r="BI740"/>
  <c r="BH740"/>
  <c r="BG740"/>
  <c r="BJ739"/>
  <c r="BY739" s="1"/>
  <c r="BI739"/>
  <c r="BH739"/>
  <c r="BG739"/>
  <c r="BJ738"/>
  <c r="BY738" s="1"/>
  <c r="BI738"/>
  <c r="BH738"/>
  <c r="BG738"/>
  <c r="BJ737"/>
  <c r="BI737"/>
  <c r="BH737"/>
  <c r="BG737"/>
  <c r="BJ736"/>
  <c r="BY736" s="1"/>
  <c r="BI736"/>
  <c r="BH736"/>
  <c r="BG736"/>
  <c r="BJ735"/>
  <c r="BX735" s="1"/>
  <c r="BI735"/>
  <c r="BH735"/>
  <c r="BG735"/>
  <c r="BJ734"/>
  <c r="BY734" s="1"/>
  <c r="BI734"/>
  <c r="BH734"/>
  <c r="BG734"/>
  <c r="BJ733"/>
  <c r="BX733" s="1"/>
  <c r="BI733"/>
  <c r="BH733"/>
  <c r="BG733"/>
  <c r="BJ732"/>
  <c r="BY732" s="1"/>
  <c r="BI732"/>
  <c r="BH732"/>
  <c r="BG732"/>
  <c r="BJ731"/>
  <c r="BX731" s="1"/>
  <c r="BI731"/>
  <c r="BH731"/>
  <c r="BG731"/>
  <c r="BJ730"/>
  <c r="BY730" s="1"/>
  <c r="BI730"/>
  <c r="BH730"/>
  <c r="BG730"/>
  <c r="BJ729"/>
  <c r="BX729" s="1"/>
  <c r="BI729"/>
  <c r="BH729"/>
  <c r="BG729"/>
  <c r="BJ728"/>
  <c r="BY728" s="1"/>
  <c r="BI728"/>
  <c r="BH728"/>
  <c r="BG728"/>
  <c r="BJ727"/>
  <c r="BX727" s="1"/>
  <c r="BI727"/>
  <c r="BH727"/>
  <c r="BG727"/>
  <c r="BJ726"/>
  <c r="BY726" s="1"/>
  <c r="BI726"/>
  <c r="BH726"/>
  <c r="BG726"/>
  <c r="BJ725"/>
  <c r="BX725" s="1"/>
  <c r="BI725"/>
  <c r="BH725"/>
  <c r="BG725"/>
  <c r="BJ724"/>
  <c r="BY724" s="1"/>
  <c r="BI724"/>
  <c r="BH724"/>
  <c r="BG724"/>
  <c r="BJ723"/>
  <c r="BX723" s="1"/>
  <c r="BI723"/>
  <c r="BH723"/>
  <c r="BG723"/>
  <c r="BJ722"/>
  <c r="BY722" s="1"/>
  <c r="BI722"/>
  <c r="BH722"/>
  <c r="BG722"/>
  <c r="BJ721"/>
  <c r="BX721" s="1"/>
  <c r="BI721"/>
  <c r="BH721"/>
  <c r="BG721"/>
  <c r="BJ720"/>
  <c r="BY720" s="1"/>
  <c r="BI720"/>
  <c r="BH720"/>
  <c r="BG720"/>
  <c r="BJ719"/>
  <c r="BX719" s="1"/>
  <c r="BI719"/>
  <c r="BH719"/>
  <c r="BG719"/>
  <c r="BJ718"/>
  <c r="BY718" s="1"/>
  <c r="BI718"/>
  <c r="BH718"/>
  <c r="BG718"/>
  <c r="BJ717"/>
  <c r="BX717" s="1"/>
  <c r="BI717"/>
  <c r="BH717"/>
  <c r="BG717"/>
  <c r="BJ716"/>
  <c r="BY716" s="1"/>
  <c r="BI716"/>
  <c r="BH716"/>
  <c r="BG716"/>
  <c r="BJ715"/>
  <c r="BX715" s="1"/>
  <c r="BI715"/>
  <c r="BH715"/>
  <c r="BG715"/>
  <c r="BJ714"/>
  <c r="BY714" s="1"/>
  <c r="BI714"/>
  <c r="BH714"/>
  <c r="BG714"/>
  <c r="BJ713"/>
  <c r="BX713" s="1"/>
  <c r="BI713"/>
  <c r="BH713"/>
  <c r="BG713"/>
  <c r="BJ712"/>
  <c r="BY712" s="1"/>
  <c r="BI712"/>
  <c r="BH712"/>
  <c r="BG712"/>
  <c r="BJ711"/>
  <c r="BX711" s="1"/>
  <c r="BI711"/>
  <c r="BH711"/>
  <c r="BG711"/>
  <c r="BJ710"/>
  <c r="BY710" s="1"/>
  <c r="BI710"/>
  <c r="BH710"/>
  <c r="BG710"/>
  <c r="BJ709"/>
  <c r="BX709" s="1"/>
  <c r="BI709"/>
  <c r="BH709"/>
  <c r="BG709"/>
  <c r="BJ708"/>
  <c r="BY708" s="1"/>
  <c r="BI708"/>
  <c r="BH708"/>
  <c r="BG708"/>
  <c r="BJ707"/>
  <c r="BX707" s="1"/>
  <c r="BI707"/>
  <c r="BH707"/>
  <c r="BG707"/>
  <c r="BJ706"/>
  <c r="BY706" s="1"/>
  <c r="BI706"/>
  <c r="BH706"/>
  <c r="BG706"/>
  <c r="BJ705"/>
  <c r="BX705" s="1"/>
  <c r="BI705"/>
  <c r="BH705"/>
  <c r="BG705"/>
  <c r="BJ704"/>
  <c r="BY704" s="1"/>
  <c r="BI704"/>
  <c r="BH704"/>
  <c r="BG704"/>
  <c r="BJ703"/>
  <c r="BX703" s="1"/>
  <c r="BI703"/>
  <c r="BH703"/>
  <c r="BG703"/>
  <c r="BJ702"/>
  <c r="BY702" s="1"/>
  <c r="BI702"/>
  <c r="BH702"/>
  <c r="BG702"/>
  <c r="BJ701"/>
  <c r="BX701" s="1"/>
  <c r="BI701"/>
  <c r="BH701"/>
  <c r="BG701"/>
  <c r="BJ700"/>
  <c r="BY700" s="1"/>
  <c r="BI700"/>
  <c r="BH700"/>
  <c r="BG700"/>
  <c r="BJ699"/>
  <c r="BY699" s="1"/>
  <c r="BI699"/>
  <c r="BH699"/>
  <c r="BG699"/>
  <c r="BJ698"/>
  <c r="BY698" s="1"/>
  <c r="BI698"/>
  <c r="BH698"/>
  <c r="BG698"/>
  <c r="BJ697"/>
  <c r="BY697" s="1"/>
  <c r="BI697"/>
  <c r="BH697"/>
  <c r="BG697"/>
  <c r="BJ696"/>
  <c r="BY696" s="1"/>
  <c r="BI696"/>
  <c r="BH696"/>
  <c r="BG696"/>
  <c r="BJ695"/>
  <c r="BY695" s="1"/>
  <c r="BI695"/>
  <c r="BH695"/>
  <c r="BG695"/>
  <c r="BJ694"/>
  <c r="BY694" s="1"/>
  <c r="BI694"/>
  <c r="BH694"/>
  <c r="BG694"/>
  <c r="BJ693"/>
  <c r="BY693" s="1"/>
  <c r="BI693"/>
  <c r="BH693"/>
  <c r="BG693"/>
  <c r="BJ692"/>
  <c r="BY692" s="1"/>
  <c r="BI692"/>
  <c r="BH692"/>
  <c r="BG692"/>
  <c r="BJ691"/>
  <c r="BY691" s="1"/>
  <c r="BI691"/>
  <c r="BH691"/>
  <c r="BG691"/>
  <c r="BJ690"/>
  <c r="BY690" s="1"/>
  <c r="BI690"/>
  <c r="BH690"/>
  <c r="BG690"/>
  <c r="BJ689"/>
  <c r="BY689" s="1"/>
  <c r="BI689"/>
  <c r="BH689"/>
  <c r="BG689"/>
  <c r="BJ688"/>
  <c r="BY688" s="1"/>
  <c r="BI688"/>
  <c r="BH688"/>
  <c r="BG688"/>
  <c r="BJ687"/>
  <c r="BY687" s="1"/>
  <c r="BI687"/>
  <c r="BH687"/>
  <c r="BG687"/>
  <c r="BJ686"/>
  <c r="BY686" s="1"/>
  <c r="BI686"/>
  <c r="BH686"/>
  <c r="BG686"/>
  <c r="BJ685"/>
  <c r="BY685" s="1"/>
  <c r="BI685"/>
  <c r="BH685"/>
  <c r="BG685"/>
  <c r="BJ684"/>
  <c r="BY684" s="1"/>
  <c r="BI684"/>
  <c r="BH684"/>
  <c r="BG684"/>
  <c r="BJ683"/>
  <c r="BY683" s="1"/>
  <c r="BI683"/>
  <c r="BH683"/>
  <c r="BG683"/>
  <c r="BJ682"/>
  <c r="BY682" s="1"/>
  <c r="BI682"/>
  <c r="BH682"/>
  <c r="BG682"/>
  <c r="BJ681"/>
  <c r="BY681" s="1"/>
  <c r="BI681"/>
  <c r="BH681"/>
  <c r="BG681"/>
  <c r="BJ680"/>
  <c r="BY680" s="1"/>
  <c r="BI680"/>
  <c r="BH680"/>
  <c r="BG680"/>
  <c r="BJ679"/>
  <c r="BY679" s="1"/>
  <c r="BI679"/>
  <c r="BH679"/>
  <c r="BG679"/>
  <c r="BJ678"/>
  <c r="BY678" s="1"/>
  <c r="BI678"/>
  <c r="BH678"/>
  <c r="BG678"/>
  <c r="BJ677"/>
  <c r="BY677" s="1"/>
  <c r="BI677"/>
  <c r="BH677"/>
  <c r="BG677"/>
  <c r="BJ676"/>
  <c r="BY676" s="1"/>
  <c r="BI676"/>
  <c r="BH676"/>
  <c r="BG676"/>
  <c r="BJ675"/>
  <c r="BY675" s="1"/>
  <c r="BI675"/>
  <c r="BH675"/>
  <c r="BG675"/>
  <c r="BJ674"/>
  <c r="BY674" s="1"/>
  <c r="BI674"/>
  <c r="BH674"/>
  <c r="BG674"/>
  <c r="BJ673"/>
  <c r="BY673" s="1"/>
  <c r="BI673"/>
  <c r="BH673"/>
  <c r="BG673"/>
  <c r="BJ672"/>
  <c r="BY672" s="1"/>
  <c r="BI672"/>
  <c r="BH672"/>
  <c r="BG672"/>
  <c r="BJ671"/>
  <c r="BY671" s="1"/>
  <c r="BI671"/>
  <c r="BH671"/>
  <c r="BG671"/>
  <c r="BJ670"/>
  <c r="BY670" s="1"/>
  <c r="BI670"/>
  <c r="BH670"/>
  <c r="BG670"/>
  <c r="BJ669"/>
  <c r="BY669" s="1"/>
  <c r="BI669"/>
  <c r="BH669"/>
  <c r="BG669"/>
  <c r="BJ668"/>
  <c r="BY668" s="1"/>
  <c r="BI668"/>
  <c r="BH668"/>
  <c r="BG668"/>
  <c r="BJ667"/>
  <c r="BY667" s="1"/>
  <c r="BI667"/>
  <c r="BH667"/>
  <c r="BG667"/>
  <c r="BJ666"/>
  <c r="BY666" s="1"/>
  <c r="BI666"/>
  <c r="BH666"/>
  <c r="BG666"/>
  <c r="BJ665"/>
  <c r="BY665" s="1"/>
  <c r="BI665"/>
  <c r="BH665"/>
  <c r="BG665"/>
  <c r="BJ664"/>
  <c r="BY664" s="1"/>
  <c r="BI664"/>
  <c r="BH664"/>
  <c r="BG664"/>
  <c r="BJ663"/>
  <c r="BY663" s="1"/>
  <c r="BI663"/>
  <c r="BH663"/>
  <c r="BG663"/>
  <c r="BJ662"/>
  <c r="BY662" s="1"/>
  <c r="BI662"/>
  <c r="BH662"/>
  <c r="BG662"/>
  <c r="BJ661"/>
  <c r="BY661" s="1"/>
  <c r="BI661"/>
  <c r="BH661"/>
  <c r="BG661"/>
  <c r="BJ660"/>
  <c r="BY660" s="1"/>
  <c r="BI660"/>
  <c r="BH660"/>
  <c r="BG660"/>
  <c r="BJ659"/>
  <c r="BY659" s="1"/>
  <c r="BI659"/>
  <c r="BH659"/>
  <c r="BG659"/>
  <c r="BJ658"/>
  <c r="BY658" s="1"/>
  <c r="BI658"/>
  <c r="BH658"/>
  <c r="BG658"/>
  <c r="BJ657"/>
  <c r="BY657" s="1"/>
  <c r="BI657"/>
  <c r="BH657"/>
  <c r="BG657"/>
  <c r="BJ656"/>
  <c r="BY656" s="1"/>
  <c r="BI656"/>
  <c r="BH656"/>
  <c r="BG656"/>
  <c r="BJ655"/>
  <c r="BY655" s="1"/>
  <c r="BI655"/>
  <c r="BH655"/>
  <c r="BG655"/>
  <c r="BJ654"/>
  <c r="BY654" s="1"/>
  <c r="BI654"/>
  <c r="BH654"/>
  <c r="BG654"/>
  <c r="BJ653"/>
  <c r="BY653" s="1"/>
  <c r="BI653"/>
  <c r="BH653"/>
  <c r="BG653"/>
  <c r="BJ652"/>
  <c r="BY652" s="1"/>
  <c r="BI652"/>
  <c r="BH652"/>
  <c r="BG652"/>
  <c r="BJ651"/>
  <c r="BY651" s="1"/>
  <c r="BI651"/>
  <c r="BH651"/>
  <c r="BG651"/>
  <c r="BJ650"/>
  <c r="BY650" s="1"/>
  <c r="BI650"/>
  <c r="BH650"/>
  <c r="BG650"/>
  <c r="BJ649"/>
  <c r="BY649" s="1"/>
  <c r="BI649"/>
  <c r="BH649"/>
  <c r="BG649"/>
  <c r="BJ648"/>
  <c r="BY648" s="1"/>
  <c r="BI648"/>
  <c r="BH648"/>
  <c r="BG648"/>
  <c r="BJ647"/>
  <c r="BY647" s="1"/>
  <c r="BI647"/>
  <c r="BH647"/>
  <c r="BG647"/>
  <c r="BJ646"/>
  <c r="BY646" s="1"/>
  <c r="BI646"/>
  <c r="BH646"/>
  <c r="BG646"/>
  <c r="BJ645"/>
  <c r="BY645" s="1"/>
  <c r="BI645"/>
  <c r="BH645"/>
  <c r="BG645"/>
  <c r="BJ644"/>
  <c r="BY644" s="1"/>
  <c r="BI644"/>
  <c r="BH644"/>
  <c r="BG644"/>
  <c r="BJ643"/>
  <c r="BY643" s="1"/>
  <c r="BI643"/>
  <c r="BH643"/>
  <c r="BG643"/>
  <c r="BJ642"/>
  <c r="BY642" s="1"/>
  <c r="BI642"/>
  <c r="BH642"/>
  <c r="BG642"/>
  <c r="BJ641"/>
  <c r="BY641" s="1"/>
  <c r="BI641"/>
  <c r="BH641"/>
  <c r="BG641"/>
  <c r="BJ640"/>
  <c r="BY640" s="1"/>
  <c r="BI640"/>
  <c r="BH640"/>
  <c r="BG640"/>
  <c r="BJ639"/>
  <c r="BY639" s="1"/>
  <c r="BI639"/>
  <c r="BH639"/>
  <c r="BG639"/>
  <c r="BJ638"/>
  <c r="BY638" s="1"/>
  <c r="BI638"/>
  <c r="BH638"/>
  <c r="BG638"/>
  <c r="BJ637"/>
  <c r="BY637" s="1"/>
  <c r="BI637"/>
  <c r="BH637"/>
  <c r="BG637"/>
  <c r="BJ636"/>
  <c r="BY636" s="1"/>
  <c r="BI636"/>
  <c r="BH636"/>
  <c r="BG636"/>
  <c r="BJ635"/>
  <c r="BY635" s="1"/>
  <c r="BI635"/>
  <c r="BH635"/>
  <c r="BG635"/>
  <c r="BJ634"/>
  <c r="BY634" s="1"/>
  <c r="BI634"/>
  <c r="BH634"/>
  <c r="BG634"/>
  <c r="BJ633"/>
  <c r="BY633" s="1"/>
  <c r="BI633"/>
  <c r="BH633"/>
  <c r="BG633"/>
  <c r="BJ632"/>
  <c r="BY632" s="1"/>
  <c r="BI632"/>
  <c r="BH632"/>
  <c r="BG632"/>
  <c r="BJ631"/>
  <c r="BY631" s="1"/>
  <c r="BI631"/>
  <c r="BH631"/>
  <c r="BG631"/>
  <c r="BJ630"/>
  <c r="BY630" s="1"/>
  <c r="BI630"/>
  <c r="BH630"/>
  <c r="BG630"/>
  <c r="BJ629"/>
  <c r="BY629" s="1"/>
  <c r="BI629"/>
  <c r="BH629"/>
  <c r="BG629"/>
  <c r="BJ628"/>
  <c r="BY628" s="1"/>
  <c r="BI628"/>
  <c r="BH628"/>
  <c r="BG628"/>
  <c r="BJ627"/>
  <c r="BY627" s="1"/>
  <c r="BI627"/>
  <c r="BH627"/>
  <c r="BG627"/>
  <c r="BJ626"/>
  <c r="BY626" s="1"/>
  <c r="BI626"/>
  <c r="BH626"/>
  <c r="BG626"/>
  <c r="BJ625"/>
  <c r="BY625" s="1"/>
  <c r="BI625"/>
  <c r="BH625"/>
  <c r="BG625"/>
  <c r="BJ624"/>
  <c r="BY624" s="1"/>
  <c r="BI624"/>
  <c r="BH624"/>
  <c r="BG624"/>
  <c r="BJ623"/>
  <c r="BY623" s="1"/>
  <c r="BI623"/>
  <c r="BH623"/>
  <c r="BG623"/>
  <c r="BJ622"/>
  <c r="BY622" s="1"/>
  <c r="BI622"/>
  <c r="BH622"/>
  <c r="BG622"/>
  <c r="BJ621"/>
  <c r="BY621" s="1"/>
  <c r="BI621"/>
  <c r="BH621"/>
  <c r="BG621"/>
  <c r="BJ620"/>
  <c r="BY620" s="1"/>
  <c r="BI620"/>
  <c r="BH620"/>
  <c r="BG620"/>
  <c r="BJ619"/>
  <c r="BY619" s="1"/>
  <c r="BI619"/>
  <c r="BH619"/>
  <c r="BG619"/>
  <c r="BJ618"/>
  <c r="BY618" s="1"/>
  <c r="BI618"/>
  <c r="BH618"/>
  <c r="BG618"/>
  <c r="BJ617"/>
  <c r="BY617" s="1"/>
  <c r="BI617"/>
  <c r="BH617"/>
  <c r="BG617"/>
  <c r="BJ616"/>
  <c r="BY616" s="1"/>
  <c r="BI616"/>
  <c r="BH616"/>
  <c r="BG616"/>
  <c r="BJ615"/>
  <c r="BY615" s="1"/>
  <c r="BI615"/>
  <c r="BH615"/>
  <c r="BG615"/>
  <c r="BJ614"/>
  <c r="BY614" s="1"/>
  <c r="BI614"/>
  <c r="BH614"/>
  <c r="BG614"/>
  <c r="BJ613"/>
  <c r="BY613" s="1"/>
  <c r="BI613"/>
  <c r="BH613"/>
  <c r="BG613"/>
  <c r="BJ612"/>
  <c r="BY612" s="1"/>
  <c r="BI612"/>
  <c r="BH612"/>
  <c r="BG612"/>
  <c r="BJ611"/>
  <c r="BY611" s="1"/>
  <c r="BI611"/>
  <c r="BH611"/>
  <c r="BG611"/>
  <c r="BJ610"/>
  <c r="BY610" s="1"/>
  <c r="BI610"/>
  <c r="BH610"/>
  <c r="BG610"/>
  <c r="BJ609"/>
  <c r="BY609" s="1"/>
  <c r="BI609"/>
  <c r="BH609"/>
  <c r="BG609"/>
  <c r="BJ608"/>
  <c r="BY608" s="1"/>
  <c r="BI608"/>
  <c r="BH608"/>
  <c r="BG608"/>
  <c r="BJ607"/>
  <c r="BY607" s="1"/>
  <c r="BI607"/>
  <c r="BH607"/>
  <c r="BG607"/>
  <c r="BJ606"/>
  <c r="BY606" s="1"/>
  <c r="BI606"/>
  <c r="BH606"/>
  <c r="BG606"/>
  <c r="BJ605"/>
  <c r="BY605" s="1"/>
  <c r="BI605"/>
  <c r="BH605"/>
  <c r="BG605"/>
  <c r="BJ604"/>
  <c r="BY604" s="1"/>
  <c r="BI604"/>
  <c r="BH604"/>
  <c r="BG604"/>
  <c r="BJ603"/>
  <c r="BY603" s="1"/>
  <c r="BI603"/>
  <c r="BH603"/>
  <c r="BG603"/>
  <c r="BJ602"/>
  <c r="BY602" s="1"/>
  <c r="BI602"/>
  <c r="BH602"/>
  <c r="BG602"/>
  <c r="BJ601"/>
  <c r="BY601" s="1"/>
  <c r="BI601"/>
  <c r="BH601"/>
  <c r="BG601"/>
  <c r="BJ600"/>
  <c r="BY600" s="1"/>
  <c r="BI600"/>
  <c r="BH600"/>
  <c r="BG600"/>
  <c r="BJ599"/>
  <c r="BY599" s="1"/>
  <c r="BI599"/>
  <c r="BH599"/>
  <c r="BG599"/>
  <c r="BJ598"/>
  <c r="BY598" s="1"/>
  <c r="BI598"/>
  <c r="BH598"/>
  <c r="BG598"/>
  <c r="BJ597"/>
  <c r="BY597" s="1"/>
  <c r="BI597"/>
  <c r="BH597"/>
  <c r="BG597"/>
  <c r="BJ596"/>
  <c r="BX596" s="1"/>
  <c r="BI596"/>
  <c r="BH596"/>
  <c r="BG596"/>
  <c r="BJ595"/>
  <c r="BY595" s="1"/>
  <c r="BI595"/>
  <c r="BH595"/>
  <c r="BG595"/>
  <c r="BJ594"/>
  <c r="BX594" s="1"/>
  <c r="BI594"/>
  <c r="BH594"/>
  <c r="BG594"/>
  <c r="BJ593"/>
  <c r="BY593" s="1"/>
  <c r="BI593"/>
  <c r="BH593"/>
  <c r="BG593"/>
  <c r="BJ592"/>
  <c r="BX592" s="1"/>
  <c r="BI592"/>
  <c r="BH592"/>
  <c r="BG592"/>
  <c r="BJ591"/>
  <c r="BY591" s="1"/>
  <c r="BI591"/>
  <c r="BH591"/>
  <c r="BG591"/>
  <c r="BJ590"/>
  <c r="BX590" s="1"/>
  <c r="BI590"/>
  <c r="BH590"/>
  <c r="BG590"/>
  <c r="BJ589"/>
  <c r="BY589" s="1"/>
  <c r="BI589"/>
  <c r="BH589"/>
  <c r="BG589"/>
  <c r="BJ588"/>
  <c r="BX588" s="1"/>
  <c r="BI588"/>
  <c r="BH588"/>
  <c r="BG588"/>
  <c r="BJ587"/>
  <c r="BY587" s="1"/>
  <c r="BI587"/>
  <c r="BH587"/>
  <c r="BG587"/>
  <c r="BJ586"/>
  <c r="BX586" s="1"/>
  <c r="BI586"/>
  <c r="BH586"/>
  <c r="BG586"/>
  <c r="BJ585"/>
  <c r="BY585" s="1"/>
  <c r="BI585"/>
  <c r="BH585"/>
  <c r="BG585"/>
  <c r="BJ584"/>
  <c r="BX584" s="1"/>
  <c r="BI584"/>
  <c r="BH584"/>
  <c r="BG584"/>
  <c r="BJ583"/>
  <c r="BY583" s="1"/>
  <c r="BI583"/>
  <c r="BH583"/>
  <c r="BG583"/>
  <c r="BJ582"/>
  <c r="BX582" s="1"/>
  <c r="BI582"/>
  <c r="BH582"/>
  <c r="BG582"/>
  <c r="BJ581"/>
  <c r="BY581" s="1"/>
  <c r="BI581"/>
  <c r="BH581"/>
  <c r="BG581"/>
  <c r="BJ580"/>
  <c r="BX580" s="1"/>
  <c r="BI580"/>
  <c r="BH580"/>
  <c r="BG580"/>
  <c r="BJ579"/>
  <c r="BY579" s="1"/>
  <c r="BI579"/>
  <c r="BH579"/>
  <c r="BG579"/>
  <c r="BJ578"/>
  <c r="BX578" s="1"/>
  <c r="BI578"/>
  <c r="BH578"/>
  <c r="BG578"/>
  <c r="BJ577"/>
  <c r="BY577" s="1"/>
  <c r="BI577"/>
  <c r="BH577"/>
  <c r="BG577"/>
  <c r="BJ576"/>
  <c r="BX576" s="1"/>
  <c r="BI576"/>
  <c r="BH576"/>
  <c r="BG576"/>
  <c r="BJ575"/>
  <c r="BY575" s="1"/>
  <c r="BI575"/>
  <c r="BH575"/>
  <c r="BG575"/>
  <c r="BJ574"/>
  <c r="BX574" s="1"/>
  <c r="BI574"/>
  <c r="BH574"/>
  <c r="BG574"/>
  <c r="BJ573"/>
  <c r="BY573" s="1"/>
  <c r="BI573"/>
  <c r="BH573"/>
  <c r="BG573"/>
  <c r="BJ572"/>
  <c r="BX572" s="1"/>
  <c r="BI572"/>
  <c r="BH572"/>
  <c r="BG572"/>
  <c r="BJ571"/>
  <c r="BY571" s="1"/>
  <c r="BI571"/>
  <c r="BH571"/>
  <c r="BG571"/>
  <c r="BJ570"/>
  <c r="BX570" s="1"/>
  <c r="BI570"/>
  <c r="BH570"/>
  <c r="BG570"/>
  <c r="BJ569"/>
  <c r="BY569" s="1"/>
  <c r="BI569"/>
  <c r="BH569"/>
  <c r="BG569"/>
  <c r="BJ568"/>
  <c r="BX568" s="1"/>
  <c r="BI568"/>
  <c r="BH568"/>
  <c r="BG568"/>
  <c r="BJ567"/>
  <c r="BY567" s="1"/>
  <c r="BI567"/>
  <c r="BH567"/>
  <c r="BG567"/>
  <c r="BJ566"/>
  <c r="BX566" s="1"/>
  <c r="BI566"/>
  <c r="BH566"/>
  <c r="BG566"/>
  <c r="BJ565"/>
  <c r="BY565" s="1"/>
  <c r="BI565"/>
  <c r="BH565"/>
  <c r="BG565"/>
  <c r="BJ564"/>
  <c r="BX564" s="1"/>
  <c r="BI564"/>
  <c r="BH564"/>
  <c r="BG564"/>
  <c r="BJ563"/>
  <c r="BY563" s="1"/>
  <c r="BI563"/>
  <c r="BH563"/>
  <c r="BG563"/>
  <c r="BJ562"/>
  <c r="BX562" s="1"/>
  <c r="BI562"/>
  <c r="BH562"/>
  <c r="BG562"/>
  <c r="BJ561"/>
  <c r="BY561" s="1"/>
  <c r="BI561"/>
  <c r="BH561"/>
  <c r="BG561"/>
  <c r="BJ560"/>
  <c r="BX560" s="1"/>
  <c r="BI560"/>
  <c r="BH560"/>
  <c r="BG560"/>
  <c r="BJ559"/>
  <c r="BY559" s="1"/>
  <c r="BI559"/>
  <c r="BH559"/>
  <c r="BG559"/>
  <c r="BJ558"/>
  <c r="BX558" s="1"/>
  <c r="BI558"/>
  <c r="BH558"/>
  <c r="BG558"/>
  <c r="BJ557"/>
  <c r="BY557" s="1"/>
  <c r="BI557"/>
  <c r="BH557"/>
  <c r="BG557"/>
  <c r="BJ556"/>
  <c r="BX556" s="1"/>
  <c r="BI556"/>
  <c r="BH556"/>
  <c r="BG556"/>
  <c r="BJ555"/>
  <c r="BY555" s="1"/>
  <c r="BI555"/>
  <c r="BH555"/>
  <c r="BG555"/>
  <c r="BJ554"/>
  <c r="BX554" s="1"/>
  <c r="BI554"/>
  <c r="BH554"/>
  <c r="BG554"/>
  <c r="BJ553"/>
  <c r="BY553" s="1"/>
  <c r="BI553"/>
  <c r="BH553"/>
  <c r="BG553"/>
  <c r="BJ552"/>
  <c r="BX552" s="1"/>
  <c r="BI552"/>
  <c r="BH552"/>
  <c r="BG552"/>
  <c r="BJ551"/>
  <c r="BY551" s="1"/>
  <c r="BI551"/>
  <c r="BH551"/>
  <c r="BG551"/>
  <c r="BJ550"/>
  <c r="BX550" s="1"/>
  <c r="BI550"/>
  <c r="BH550"/>
  <c r="BG550"/>
  <c r="BJ549"/>
  <c r="BY549" s="1"/>
  <c r="BI549"/>
  <c r="BH549"/>
  <c r="BG549"/>
  <c r="BJ548"/>
  <c r="BX548" s="1"/>
  <c r="BI548"/>
  <c r="BH548"/>
  <c r="BG548"/>
  <c r="BJ547"/>
  <c r="BY547" s="1"/>
  <c r="BI547"/>
  <c r="BH547"/>
  <c r="BG547"/>
  <c r="BJ546"/>
  <c r="BY546" s="1"/>
  <c r="BI546"/>
  <c r="BH546"/>
  <c r="BG546"/>
  <c r="BJ545"/>
  <c r="BY545" s="1"/>
  <c r="BI545"/>
  <c r="BH545"/>
  <c r="BG545"/>
  <c r="BJ544"/>
  <c r="BY544" s="1"/>
  <c r="BI544"/>
  <c r="BH544"/>
  <c r="BG544"/>
  <c r="BJ543"/>
  <c r="BY543" s="1"/>
  <c r="BI543"/>
  <c r="BH543"/>
  <c r="BG543"/>
  <c r="BJ542"/>
  <c r="BY542" s="1"/>
  <c r="BI542"/>
  <c r="BH542"/>
  <c r="BG542"/>
  <c r="BJ541"/>
  <c r="BY541" s="1"/>
  <c r="BI541"/>
  <c r="BH541"/>
  <c r="BG541"/>
  <c r="BJ540"/>
  <c r="BY540" s="1"/>
  <c r="BI540"/>
  <c r="BH540"/>
  <c r="BG540"/>
  <c r="BJ539"/>
  <c r="BY539" s="1"/>
  <c r="BI539"/>
  <c r="BH539"/>
  <c r="BG539"/>
  <c r="BJ538"/>
  <c r="BY538" s="1"/>
  <c r="BI538"/>
  <c r="BH538"/>
  <c r="BG538"/>
  <c r="BJ537"/>
  <c r="BY537" s="1"/>
  <c r="BI537"/>
  <c r="BH537"/>
  <c r="BG537"/>
  <c r="BJ536"/>
  <c r="BY536" s="1"/>
  <c r="BI536"/>
  <c r="BH536"/>
  <c r="BG536"/>
  <c r="BJ535"/>
  <c r="BY535" s="1"/>
  <c r="BI535"/>
  <c r="BH535"/>
  <c r="BG535"/>
  <c r="BJ534"/>
  <c r="BY534" s="1"/>
  <c r="BI534"/>
  <c r="BH534"/>
  <c r="BG534"/>
  <c r="BJ533"/>
  <c r="BY533" s="1"/>
  <c r="BI533"/>
  <c r="BH533"/>
  <c r="BG533"/>
  <c r="BJ532"/>
  <c r="BY532" s="1"/>
  <c r="BI532"/>
  <c r="BH532"/>
  <c r="BG532"/>
  <c r="BJ531"/>
  <c r="BY531" s="1"/>
  <c r="BI531"/>
  <c r="BH531"/>
  <c r="BG531"/>
  <c r="BJ530"/>
  <c r="BY530" s="1"/>
  <c r="BI530"/>
  <c r="BH530"/>
  <c r="BG530"/>
  <c r="BJ529"/>
  <c r="BY529" s="1"/>
  <c r="BI529"/>
  <c r="BH529"/>
  <c r="BG529"/>
  <c r="BJ528"/>
  <c r="BY528" s="1"/>
  <c r="BI528"/>
  <c r="BH528"/>
  <c r="BG528"/>
  <c r="BJ527"/>
  <c r="BY527" s="1"/>
  <c r="BI527"/>
  <c r="BH527"/>
  <c r="BG527"/>
  <c r="BJ526"/>
  <c r="BY526" s="1"/>
  <c r="BI526"/>
  <c r="BH526"/>
  <c r="BG526"/>
  <c r="BJ525"/>
  <c r="BY525" s="1"/>
  <c r="BI525"/>
  <c r="BH525"/>
  <c r="BG525"/>
  <c r="BJ524"/>
  <c r="BY524" s="1"/>
  <c r="BI524"/>
  <c r="BH524"/>
  <c r="BG524"/>
  <c r="BJ523"/>
  <c r="BY523" s="1"/>
  <c r="BI523"/>
  <c r="BH523"/>
  <c r="BG523"/>
  <c r="BJ522"/>
  <c r="BY522" s="1"/>
  <c r="BI522"/>
  <c r="BH522"/>
  <c r="BG522"/>
  <c r="BJ521"/>
  <c r="BY521" s="1"/>
  <c r="BI521"/>
  <c r="BH521"/>
  <c r="BG521"/>
  <c r="BJ520"/>
  <c r="BY520" s="1"/>
  <c r="BI520"/>
  <c r="BH520"/>
  <c r="BG520"/>
  <c r="BJ519"/>
  <c r="BX519" s="1"/>
  <c r="BI519"/>
  <c r="BH519"/>
  <c r="BG519"/>
  <c r="BJ518"/>
  <c r="BY518" s="1"/>
  <c r="BI518"/>
  <c r="BH518"/>
  <c r="BG518"/>
  <c r="BJ517"/>
  <c r="BX517" s="1"/>
  <c r="BI517"/>
  <c r="BH517"/>
  <c r="BG517"/>
  <c r="BJ516"/>
  <c r="BY516" s="1"/>
  <c r="BI516"/>
  <c r="BH516"/>
  <c r="BG516"/>
  <c r="BJ515"/>
  <c r="BX515" s="1"/>
  <c r="BI515"/>
  <c r="BH515"/>
  <c r="BG515"/>
  <c r="BJ514"/>
  <c r="BY514" s="1"/>
  <c r="BI514"/>
  <c r="BH514"/>
  <c r="BG514"/>
  <c r="BJ513"/>
  <c r="BX513" s="1"/>
  <c r="BI513"/>
  <c r="BH513"/>
  <c r="BG513"/>
  <c r="BJ512"/>
  <c r="BY512" s="1"/>
  <c r="BI512"/>
  <c r="BH512"/>
  <c r="BG512"/>
  <c r="BJ511"/>
  <c r="BX511" s="1"/>
  <c r="BI511"/>
  <c r="BH511"/>
  <c r="BG511"/>
  <c r="BJ510"/>
  <c r="BY510" s="1"/>
  <c r="BI510"/>
  <c r="BH510"/>
  <c r="BG510"/>
  <c r="BJ509"/>
  <c r="BX509" s="1"/>
  <c r="BI509"/>
  <c r="BH509"/>
  <c r="BG509"/>
  <c r="BJ508"/>
  <c r="BY508" s="1"/>
  <c r="BI508"/>
  <c r="BH508"/>
  <c r="BG508"/>
  <c r="BJ507"/>
  <c r="BX507" s="1"/>
  <c r="BI507"/>
  <c r="BH507"/>
  <c r="BG507"/>
  <c r="BJ506"/>
  <c r="BY506" s="1"/>
  <c r="BI506"/>
  <c r="BH506"/>
  <c r="BG506"/>
  <c r="BJ505"/>
  <c r="BX505" s="1"/>
  <c r="BI505"/>
  <c r="BH505"/>
  <c r="BG505"/>
  <c r="BJ504"/>
  <c r="BY504" s="1"/>
  <c r="BI504"/>
  <c r="BH504"/>
  <c r="BG504"/>
  <c r="BJ503"/>
  <c r="BX503" s="1"/>
  <c r="BI503"/>
  <c r="BH503"/>
  <c r="BG503"/>
  <c r="BJ502"/>
  <c r="BY502" s="1"/>
  <c r="BI502"/>
  <c r="BH502"/>
  <c r="BG502"/>
  <c r="BJ501"/>
  <c r="BX501" s="1"/>
  <c r="BI501"/>
  <c r="BH501"/>
  <c r="BG501"/>
  <c r="BJ500"/>
  <c r="BY500" s="1"/>
  <c r="BI500"/>
  <c r="BH500"/>
  <c r="BG500"/>
  <c r="BJ499"/>
  <c r="BX499" s="1"/>
  <c r="BI499"/>
  <c r="BH499"/>
  <c r="BG499"/>
  <c r="BJ498"/>
  <c r="BY498" s="1"/>
  <c r="BI498"/>
  <c r="BH498"/>
  <c r="BG498"/>
  <c r="BJ497"/>
  <c r="BX497" s="1"/>
  <c r="BI497"/>
  <c r="BH497"/>
  <c r="BG497"/>
  <c r="BJ496"/>
  <c r="BY496" s="1"/>
  <c r="BI496"/>
  <c r="BH496"/>
  <c r="BG496"/>
  <c r="BJ495"/>
  <c r="BX495" s="1"/>
  <c r="BI495"/>
  <c r="BH495"/>
  <c r="BG495"/>
  <c r="BJ494"/>
  <c r="BY494" s="1"/>
  <c r="BI494"/>
  <c r="BH494"/>
  <c r="BG494"/>
  <c r="BJ493"/>
  <c r="BX493" s="1"/>
  <c r="BI493"/>
  <c r="BH493"/>
  <c r="BG493"/>
  <c r="BJ492"/>
  <c r="BY492" s="1"/>
  <c r="BI492"/>
  <c r="BH492"/>
  <c r="BG492"/>
  <c r="BJ491"/>
  <c r="BX491" s="1"/>
  <c r="BI491"/>
  <c r="BH491"/>
  <c r="BG491"/>
  <c r="BJ490"/>
  <c r="BY490" s="1"/>
  <c r="BI490"/>
  <c r="BH490"/>
  <c r="BG490"/>
  <c r="BJ489"/>
  <c r="BX489" s="1"/>
  <c r="BI489"/>
  <c r="BH489"/>
  <c r="BG489"/>
  <c r="BJ488"/>
  <c r="BY488" s="1"/>
  <c r="BI488"/>
  <c r="BH488"/>
  <c r="BG488"/>
  <c r="BJ487"/>
  <c r="BX487" s="1"/>
  <c r="BI487"/>
  <c r="BH487"/>
  <c r="BG487"/>
  <c r="BJ486"/>
  <c r="BY486" s="1"/>
  <c r="BI486"/>
  <c r="BH486"/>
  <c r="BG486"/>
  <c r="BJ485"/>
  <c r="BX485" s="1"/>
  <c r="BI485"/>
  <c r="BH485"/>
  <c r="BG485"/>
  <c r="BJ484"/>
  <c r="BY484" s="1"/>
  <c r="BI484"/>
  <c r="BH484"/>
  <c r="BG484"/>
  <c r="BJ483"/>
  <c r="BX483" s="1"/>
  <c r="BI483"/>
  <c r="BH483"/>
  <c r="BG483"/>
  <c r="BJ482"/>
  <c r="BY482" s="1"/>
  <c r="BI482"/>
  <c r="BH482"/>
  <c r="BG482"/>
  <c r="BJ481"/>
  <c r="BX481" s="1"/>
  <c r="BI481"/>
  <c r="BH481"/>
  <c r="BG481"/>
  <c r="BJ480"/>
  <c r="BY480" s="1"/>
  <c r="BI480"/>
  <c r="BH480"/>
  <c r="BG480"/>
  <c r="BJ479"/>
  <c r="BX479" s="1"/>
  <c r="BI479"/>
  <c r="BH479"/>
  <c r="BG479"/>
  <c r="BJ478"/>
  <c r="BY478" s="1"/>
  <c r="BI478"/>
  <c r="BH478"/>
  <c r="BG478"/>
  <c r="BJ477"/>
  <c r="BX477" s="1"/>
  <c r="BI477"/>
  <c r="BH477"/>
  <c r="BG477"/>
  <c r="BJ476"/>
  <c r="BY476" s="1"/>
  <c r="BI476"/>
  <c r="BH476"/>
  <c r="BG476"/>
  <c r="BJ475"/>
  <c r="BX475" s="1"/>
  <c r="BI475"/>
  <c r="BH475"/>
  <c r="BG475"/>
  <c r="BJ474"/>
  <c r="BY474" s="1"/>
  <c r="BI474"/>
  <c r="BH474"/>
  <c r="BG474"/>
  <c r="BJ473"/>
  <c r="BX473" s="1"/>
  <c r="BI473"/>
  <c r="BH473"/>
  <c r="BG473"/>
  <c r="BJ472"/>
  <c r="BY472" s="1"/>
  <c r="BI472"/>
  <c r="BH472"/>
  <c r="BG472"/>
  <c r="BJ471"/>
  <c r="BX471" s="1"/>
  <c r="BI471"/>
  <c r="BH471"/>
  <c r="BG471"/>
  <c r="BJ470"/>
  <c r="BY470" s="1"/>
  <c r="BI470"/>
  <c r="BH470"/>
  <c r="BG470"/>
  <c r="BJ469"/>
  <c r="BX469" s="1"/>
  <c r="BI469"/>
  <c r="BH469"/>
  <c r="BG469"/>
  <c r="BJ468"/>
  <c r="BY468" s="1"/>
  <c r="BI468"/>
  <c r="BH468"/>
  <c r="BG468"/>
  <c r="BJ467"/>
  <c r="BX467" s="1"/>
  <c r="BI467"/>
  <c r="BH467"/>
  <c r="BG467"/>
  <c r="BJ466"/>
  <c r="BY466" s="1"/>
  <c r="BI466"/>
  <c r="BH466"/>
  <c r="BG466"/>
  <c r="BJ465"/>
  <c r="BX465" s="1"/>
  <c r="BI465"/>
  <c r="BH465"/>
  <c r="BG465"/>
  <c r="BJ464"/>
  <c r="BY464" s="1"/>
  <c r="BI464"/>
  <c r="BH464"/>
  <c r="BG464"/>
  <c r="BJ463"/>
  <c r="BX463" s="1"/>
  <c r="BI463"/>
  <c r="BH463"/>
  <c r="BG463"/>
  <c r="BJ462"/>
  <c r="BY462" s="1"/>
  <c r="BI462"/>
  <c r="BH462"/>
  <c r="BG462"/>
  <c r="BJ461"/>
  <c r="BX461" s="1"/>
  <c r="BI461"/>
  <c r="BH461"/>
  <c r="BG461"/>
  <c r="BJ460"/>
  <c r="BY460" s="1"/>
  <c r="BI460"/>
  <c r="BH460"/>
  <c r="BG460"/>
  <c r="BJ459"/>
  <c r="BX459" s="1"/>
  <c r="BI459"/>
  <c r="BH459"/>
  <c r="BG459"/>
  <c r="BJ458"/>
  <c r="BY458" s="1"/>
  <c r="BI458"/>
  <c r="BH458"/>
  <c r="BG458"/>
  <c r="BJ457"/>
  <c r="BX457" s="1"/>
  <c r="BI457"/>
  <c r="BH457"/>
  <c r="BG457"/>
  <c r="BJ456"/>
  <c r="BY456" s="1"/>
  <c r="BI456"/>
  <c r="BH456"/>
  <c r="BG456"/>
  <c r="BJ455"/>
  <c r="BX455" s="1"/>
  <c r="BI455"/>
  <c r="BH455"/>
  <c r="BG455"/>
  <c r="BJ454"/>
  <c r="BY454" s="1"/>
  <c r="BI454"/>
  <c r="BH454"/>
  <c r="BG454"/>
  <c r="BJ453"/>
  <c r="BX453" s="1"/>
  <c r="BI453"/>
  <c r="BH453"/>
  <c r="BG453"/>
  <c r="BJ452"/>
  <c r="BY452" s="1"/>
  <c r="BI452"/>
  <c r="BH452"/>
  <c r="BG452"/>
  <c r="BJ451"/>
  <c r="BX451" s="1"/>
  <c r="BI451"/>
  <c r="BH451"/>
  <c r="BG451"/>
  <c r="BJ450"/>
  <c r="BY450" s="1"/>
  <c r="BI450"/>
  <c r="BH450"/>
  <c r="BG450"/>
  <c r="BJ449"/>
  <c r="BX449" s="1"/>
  <c r="BI449"/>
  <c r="BH449"/>
  <c r="BG449"/>
  <c r="BJ448"/>
  <c r="BY448" s="1"/>
  <c r="BI448"/>
  <c r="BH448"/>
  <c r="BG448"/>
  <c r="BJ447"/>
  <c r="BX447" s="1"/>
  <c r="BI447"/>
  <c r="BH447"/>
  <c r="BG447"/>
  <c r="BJ446"/>
  <c r="BY446" s="1"/>
  <c r="BI446"/>
  <c r="BH446"/>
  <c r="BG446"/>
  <c r="BJ445"/>
  <c r="BX445" s="1"/>
  <c r="BI445"/>
  <c r="BH445"/>
  <c r="BG445"/>
  <c r="BJ444"/>
  <c r="BY444" s="1"/>
  <c r="BI444"/>
  <c r="BH444"/>
  <c r="BG444"/>
  <c r="BJ443"/>
  <c r="BX443" s="1"/>
  <c r="BI443"/>
  <c r="BH443"/>
  <c r="BG443"/>
  <c r="BJ442"/>
  <c r="BY442" s="1"/>
  <c r="BI442"/>
  <c r="BH442"/>
  <c r="BG442"/>
  <c r="BJ441"/>
  <c r="BX441" s="1"/>
  <c r="BI441"/>
  <c r="BH441"/>
  <c r="BG441"/>
  <c r="BJ440"/>
  <c r="BY440" s="1"/>
  <c r="BI440"/>
  <c r="BH440"/>
  <c r="BG440"/>
  <c r="BJ439"/>
  <c r="BX439" s="1"/>
  <c r="BI439"/>
  <c r="BH439"/>
  <c r="BG439"/>
  <c r="BJ438"/>
  <c r="BY438" s="1"/>
  <c r="BI438"/>
  <c r="BH438"/>
  <c r="BG438"/>
  <c r="BJ437"/>
  <c r="BX437" s="1"/>
  <c r="BI437"/>
  <c r="BH437"/>
  <c r="BG437"/>
  <c r="BJ436"/>
  <c r="BY436" s="1"/>
  <c r="BI436"/>
  <c r="BH436"/>
  <c r="BG436"/>
  <c r="BJ435"/>
  <c r="BX435" s="1"/>
  <c r="BI435"/>
  <c r="BH435"/>
  <c r="BG435"/>
  <c r="BJ434"/>
  <c r="BY434" s="1"/>
  <c r="BI434"/>
  <c r="BH434"/>
  <c r="BG434"/>
  <c r="BJ433"/>
  <c r="BX433" s="1"/>
  <c r="BI433"/>
  <c r="BH433"/>
  <c r="BG433"/>
  <c r="BJ432"/>
  <c r="BY432" s="1"/>
  <c r="BI432"/>
  <c r="BH432"/>
  <c r="BG432"/>
  <c r="BJ431"/>
  <c r="BX431" s="1"/>
  <c r="BI431"/>
  <c r="BH431"/>
  <c r="BG431"/>
  <c r="BJ430"/>
  <c r="BY430" s="1"/>
  <c r="BI430"/>
  <c r="BH430"/>
  <c r="BG430"/>
  <c r="BJ429"/>
  <c r="BX429" s="1"/>
  <c r="BI429"/>
  <c r="BH429"/>
  <c r="BG429"/>
  <c r="BJ428"/>
  <c r="BY428" s="1"/>
  <c r="BI428"/>
  <c r="BH428"/>
  <c r="BG428"/>
  <c r="BJ427"/>
  <c r="BX427" s="1"/>
  <c r="BI427"/>
  <c r="BH427"/>
  <c r="BG427"/>
  <c r="BJ426"/>
  <c r="BY426" s="1"/>
  <c r="BI426"/>
  <c r="BH426"/>
  <c r="BG426"/>
  <c r="BJ425"/>
  <c r="BX425" s="1"/>
  <c r="BI425"/>
  <c r="BH425"/>
  <c r="BG425"/>
  <c r="BJ424"/>
  <c r="BY424" s="1"/>
  <c r="BI424"/>
  <c r="BH424"/>
  <c r="BG424"/>
  <c r="BJ423"/>
  <c r="BX423" s="1"/>
  <c r="BI423"/>
  <c r="BH423"/>
  <c r="BG423"/>
  <c r="BJ422"/>
  <c r="BY422" s="1"/>
  <c r="BI422"/>
  <c r="BH422"/>
  <c r="BG422"/>
  <c r="BJ421"/>
  <c r="BX421" s="1"/>
  <c r="BI421"/>
  <c r="BH421"/>
  <c r="BG421"/>
  <c r="BJ420"/>
  <c r="BY420" s="1"/>
  <c r="BI420"/>
  <c r="BH420"/>
  <c r="BG420"/>
  <c r="BJ419"/>
  <c r="BX419" s="1"/>
  <c r="BI419"/>
  <c r="BH419"/>
  <c r="BG419"/>
  <c r="BJ418"/>
  <c r="BY418" s="1"/>
  <c r="BI418"/>
  <c r="BH418"/>
  <c r="BG418"/>
  <c r="BJ417"/>
  <c r="BX417" s="1"/>
  <c r="BI417"/>
  <c r="BH417"/>
  <c r="BG417"/>
  <c r="BJ416"/>
  <c r="BY416" s="1"/>
  <c r="BI416"/>
  <c r="BH416"/>
  <c r="BG416"/>
  <c r="BJ415"/>
  <c r="BX415" s="1"/>
  <c r="BI415"/>
  <c r="BH415"/>
  <c r="BG415"/>
  <c r="BJ414"/>
  <c r="BY414" s="1"/>
  <c r="BI414"/>
  <c r="BH414"/>
  <c r="BG414"/>
  <c r="BJ413"/>
  <c r="BX413" s="1"/>
  <c r="BI413"/>
  <c r="BH413"/>
  <c r="BG413"/>
  <c r="BJ412"/>
  <c r="BY412" s="1"/>
  <c r="BI412"/>
  <c r="BH412"/>
  <c r="BG412"/>
  <c r="BJ411"/>
  <c r="BX411" s="1"/>
  <c r="BI411"/>
  <c r="BH411"/>
  <c r="BG411"/>
  <c r="BJ410"/>
  <c r="BY410" s="1"/>
  <c r="BI410"/>
  <c r="BH410"/>
  <c r="BG410"/>
  <c r="BJ409"/>
  <c r="BX409" s="1"/>
  <c r="BI409"/>
  <c r="BH409"/>
  <c r="BG409"/>
  <c r="BJ408"/>
  <c r="BY408" s="1"/>
  <c r="BI408"/>
  <c r="BH408"/>
  <c r="BG408"/>
  <c r="BJ407"/>
  <c r="BX407" s="1"/>
  <c r="BI407"/>
  <c r="BH407"/>
  <c r="BG407"/>
  <c r="BJ406"/>
  <c r="BY406" s="1"/>
  <c r="BI406"/>
  <c r="BH406"/>
  <c r="BG406"/>
  <c r="BJ405"/>
  <c r="BX405" s="1"/>
  <c r="BI405"/>
  <c r="BH405"/>
  <c r="BG405"/>
  <c r="BJ404"/>
  <c r="BY404" s="1"/>
  <c r="BI404"/>
  <c r="BH404"/>
  <c r="BG404"/>
  <c r="BJ403"/>
  <c r="BX403" s="1"/>
  <c r="BI403"/>
  <c r="BH403"/>
  <c r="BG403"/>
  <c r="BJ402"/>
  <c r="BY402" s="1"/>
  <c r="BI402"/>
  <c r="BH402"/>
  <c r="BG402"/>
  <c r="BJ401"/>
  <c r="BX401" s="1"/>
  <c r="BI401"/>
  <c r="BH401"/>
  <c r="BG401"/>
  <c r="BJ400"/>
  <c r="BY400" s="1"/>
  <c r="BI400"/>
  <c r="BH400"/>
  <c r="BG400"/>
  <c r="BJ399"/>
  <c r="BX399" s="1"/>
  <c r="BI399"/>
  <c r="BH399"/>
  <c r="BG399"/>
  <c r="BJ398"/>
  <c r="BY398" s="1"/>
  <c r="BI398"/>
  <c r="BH398"/>
  <c r="BG398"/>
  <c r="BJ397"/>
  <c r="BX397" s="1"/>
  <c r="BI397"/>
  <c r="BH397"/>
  <c r="BG397"/>
  <c r="BJ396"/>
  <c r="BY396" s="1"/>
  <c r="BI396"/>
  <c r="BH396"/>
  <c r="BG396"/>
  <c r="BJ395"/>
  <c r="BX395" s="1"/>
  <c r="BI395"/>
  <c r="BH395"/>
  <c r="BG395"/>
  <c r="BJ394"/>
  <c r="BX394" s="1"/>
  <c r="BI394"/>
  <c r="BH394"/>
  <c r="BG394"/>
  <c r="BJ393"/>
  <c r="BY393" s="1"/>
  <c r="BI393"/>
  <c r="BH393"/>
  <c r="BG393"/>
  <c r="BJ392"/>
  <c r="BX392" s="1"/>
  <c r="BI392"/>
  <c r="BH392"/>
  <c r="BG392"/>
  <c r="BJ391"/>
  <c r="BY391" s="1"/>
  <c r="BI391"/>
  <c r="BH391"/>
  <c r="BG391"/>
  <c r="BJ390"/>
  <c r="BX390" s="1"/>
  <c r="BI390"/>
  <c r="BH390"/>
  <c r="BG390"/>
  <c r="BJ389"/>
  <c r="BY389" s="1"/>
  <c r="BI389"/>
  <c r="BH389"/>
  <c r="BG389"/>
  <c r="BJ388"/>
  <c r="BX388" s="1"/>
  <c r="BI388"/>
  <c r="BH388"/>
  <c r="BG388"/>
  <c r="BJ387"/>
  <c r="BY387" s="1"/>
  <c r="BI387"/>
  <c r="BH387"/>
  <c r="BG387"/>
  <c r="BJ386"/>
  <c r="BX386" s="1"/>
  <c r="BI386"/>
  <c r="BH386"/>
  <c r="BG386"/>
  <c r="BJ385"/>
  <c r="BY385" s="1"/>
  <c r="BI385"/>
  <c r="BH385"/>
  <c r="BG385"/>
  <c r="BJ384"/>
  <c r="BX384" s="1"/>
  <c r="BI384"/>
  <c r="BH384"/>
  <c r="BG384"/>
  <c r="BJ383"/>
  <c r="BY383" s="1"/>
  <c r="BI383"/>
  <c r="BH383"/>
  <c r="BG383"/>
  <c r="BJ382"/>
  <c r="BX382" s="1"/>
  <c r="BI382"/>
  <c r="BH382"/>
  <c r="BG382"/>
  <c r="BJ381"/>
  <c r="BY381" s="1"/>
  <c r="BI381"/>
  <c r="BH381"/>
  <c r="BG381"/>
  <c r="BJ380"/>
  <c r="BX380" s="1"/>
  <c r="BI380"/>
  <c r="BH380"/>
  <c r="BG380"/>
  <c r="BJ379"/>
  <c r="BY379" s="1"/>
  <c r="BI379"/>
  <c r="BH379"/>
  <c r="BG379"/>
  <c r="BJ378"/>
  <c r="BX378" s="1"/>
  <c r="BI378"/>
  <c r="BH378"/>
  <c r="BG378"/>
  <c r="BJ377"/>
  <c r="BY377" s="1"/>
  <c r="BI377"/>
  <c r="BH377"/>
  <c r="BG377"/>
  <c r="BJ376"/>
  <c r="BX376" s="1"/>
  <c r="BI376"/>
  <c r="BH376"/>
  <c r="BG376"/>
  <c r="BJ375"/>
  <c r="BY375" s="1"/>
  <c r="BI375"/>
  <c r="BH375"/>
  <c r="BG375"/>
  <c r="BJ374"/>
  <c r="BX374" s="1"/>
  <c r="BI374"/>
  <c r="BH374"/>
  <c r="BG374"/>
  <c r="BJ373"/>
  <c r="BY373" s="1"/>
  <c r="BI373"/>
  <c r="BH373"/>
  <c r="BG373"/>
  <c r="BJ372"/>
  <c r="BX372" s="1"/>
  <c r="BI372"/>
  <c r="BH372"/>
  <c r="BG372"/>
  <c r="BJ371"/>
  <c r="BY371" s="1"/>
  <c r="BI371"/>
  <c r="BH371"/>
  <c r="BG371"/>
  <c r="BJ370"/>
  <c r="BX370" s="1"/>
  <c r="BI370"/>
  <c r="BH370"/>
  <c r="BG370"/>
  <c r="BJ369"/>
  <c r="BY369" s="1"/>
  <c r="BI369"/>
  <c r="BH369"/>
  <c r="BG369"/>
  <c r="BJ368"/>
  <c r="BX368" s="1"/>
  <c r="BI368"/>
  <c r="BH368"/>
  <c r="BG368"/>
  <c r="BJ367"/>
  <c r="BY367" s="1"/>
  <c r="BI367"/>
  <c r="BH367"/>
  <c r="BG367"/>
  <c r="BJ366"/>
  <c r="BX366" s="1"/>
  <c r="BI366"/>
  <c r="BH366"/>
  <c r="BG366"/>
  <c r="BJ365"/>
  <c r="BY365" s="1"/>
  <c r="BI365"/>
  <c r="BH365"/>
  <c r="BG365"/>
  <c r="BJ364"/>
  <c r="BX364" s="1"/>
  <c r="BI364"/>
  <c r="BH364"/>
  <c r="BG364"/>
  <c r="BJ363"/>
  <c r="BY363" s="1"/>
  <c r="BI363"/>
  <c r="BH363"/>
  <c r="BG363"/>
  <c r="BJ362"/>
  <c r="BX362" s="1"/>
  <c r="BI362"/>
  <c r="BH362"/>
  <c r="BG362"/>
  <c r="BJ361"/>
  <c r="BY361" s="1"/>
  <c r="BI361"/>
  <c r="BH361"/>
  <c r="BG361"/>
  <c r="BJ360"/>
  <c r="BX360" s="1"/>
  <c r="BI360"/>
  <c r="BH360"/>
  <c r="BG360"/>
  <c r="BJ359"/>
  <c r="BY359" s="1"/>
  <c r="BI359"/>
  <c r="BH359"/>
  <c r="BG359"/>
  <c r="BJ358"/>
  <c r="BX358" s="1"/>
  <c r="BI358"/>
  <c r="BH358"/>
  <c r="BG358"/>
  <c r="BJ357"/>
  <c r="BY357" s="1"/>
  <c r="BI357"/>
  <c r="BH357"/>
  <c r="BG357"/>
  <c r="BJ356"/>
  <c r="BX356" s="1"/>
  <c r="BI356"/>
  <c r="BH356"/>
  <c r="BG356"/>
  <c r="BJ355"/>
  <c r="BY355" s="1"/>
  <c r="BI355"/>
  <c r="BH355"/>
  <c r="BG355"/>
  <c r="BJ354"/>
  <c r="BX354" s="1"/>
  <c r="BI354"/>
  <c r="BH354"/>
  <c r="BG354"/>
  <c r="BJ353"/>
  <c r="BY353" s="1"/>
  <c r="BI353"/>
  <c r="BH353"/>
  <c r="BG353"/>
  <c r="BJ352"/>
  <c r="BX352" s="1"/>
  <c r="BI352"/>
  <c r="BH352"/>
  <c r="BG352"/>
  <c r="BJ351"/>
  <c r="BY351" s="1"/>
  <c r="BI351"/>
  <c r="BH351"/>
  <c r="BG351"/>
  <c r="BJ350"/>
  <c r="BX350" s="1"/>
  <c r="BI350"/>
  <c r="BH350"/>
  <c r="BG350"/>
  <c r="BJ349"/>
  <c r="BY349" s="1"/>
  <c r="BI349"/>
  <c r="BH349"/>
  <c r="BG349"/>
  <c r="BJ348"/>
  <c r="BX348" s="1"/>
  <c r="BI348"/>
  <c r="BH348"/>
  <c r="BG348"/>
  <c r="BJ347"/>
  <c r="BY347" s="1"/>
  <c r="BI347"/>
  <c r="BH347"/>
  <c r="BG347"/>
  <c r="BJ346"/>
  <c r="BX346" s="1"/>
  <c r="BI346"/>
  <c r="BH346"/>
  <c r="BG346"/>
  <c r="BJ345"/>
  <c r="BY345" s="1"/>
  <c r="BI345"/>
  <c r="BH345"/>
  <c r="BG345"/>
  <c r="BJ344"/>
  <c r="BX344" s="1"/>
  <c r="BI344"/>
  <c r="BH344"/>
  <c r="BG344"/>
  <c r="BJ343"/>
  <c r="BY343" s="1"/>
  <c r="BI343"/>
  <c r="BH343"/>
  <c r="BG343"/>
  <c r="BJ342"/>
  <c r="BX342" s="1"/>
  <c r="BI342"/>
  <c r="BH342"/>
  <c r="BG342"/>
  <c r="BJ341"/>
  <c r="BY341" s="1"/>
  <c r="BI341"/>
  <c r="BH341"/>
  <c r="BG341"/>
  <c r="BJ340"/>
  <c r="BX340" s="1"/>
  <c r="BI340"/>
  <c r="BH340"/>
  <c r="BG340"/>
  <c r="BJ339"/>
  <c r="BY339" s="1"/>
  <c r="BI339"/>
  <c r="BH339"/>
  <c r="BG339"/>
  <c r="BJ338"/>
  <c r="BX338" s="1"/>
  <c r="BI338"/>
  <c r="BH338"/>
  <c r="BG338"/>
  <c r="BJ337"/>
  <c r="BY337" s="1"/>
  <c r="BI337"/>
  <c r="BH337"/>
  <c r="BG337"/>
  <c r="BJ336"/>
  <c r="BX336" s="1"/>
  <c r="BI336"/>
  <c r="BH336"/>
  <c r="BG336"/>
  <c r="BJ335"/>
  <c r="BY335" s="1"/>
  <c r="BI335"/>
  <c r="BH335"/>
  <c r="BG335"/>
  <c r="BJ334"/>
  <c r="BX334" s="1"/>
  <c r="BI334"/>
  <c r="BH334"/>
  <c r="BG334"/>
  <c r="BJ333"/>
  <c r="BY333" s="1"/>
  <c r="BI333"/>
  <c r="BH333"/>
  <c r="BG333"/>
  <c r="BJ332"/>
  <c r="BX332" s="1"/>
  <c r="BI332"/>
  <c r="BH332"/>
  <c r="BG332"/>
  <c r="BJ331"/>
  <c r="BY331" s="1"/>
  <c r="BI331"/>
  <c r="BH331"/>
  <c r="BG331"/>
  <c r="BJ330"/>
  <c r="BX330" s="1"/>
  <c r="BI330"/>
  <c r="BH330"/>
  <c r="BG330"/>
  <c r="BJ329"/>
  <c r="BY329" s="1"/>
  <c r="BI329"/>
  <c r="BH329"/>
  <c r="BG329"/>
  <c r="BJ328"/>
  <c r="BX328" s="1"/>
  <c r="BI328"/>
  <c r="BH328"/>
  <c r="BG328"/>
  <c r="BJ327"/>
  <c r="BY327" s="1"/>
  <c r="BI327"/>
  <c r="BH327"/>
  <c r="BG327"/>
  <c r="BJ326"/>
  <c r="BX326" s="1"/>
  <c r="BI326"/>
  <c r="BH326"/>
  <c r="BG326"/>
  <c r="BJ325"/>
  <c r="BY325" s="1"/>
  <c r="BI325"/>
  <c r="BH325"/>
  <c r="BG325"/>
  <c r="BJ324"/>
  <c r="BX324" s="1"/>
  <c r="BI324"/>
  <c r="BH324"/>
  <c r="BG324"/>
  <c r="BJ323"/>
  <c r="BY323" s="1"/>
  <c r="BI323"/>
  <c r="BH323"/>
  <c r="BG323"/>
  <c r="BJ322"/>
  <c r="BX322" s="1"/>
  <c r="BI322"/>
  <c r="BH322"/>
  <c r="BG322"/>
  <c r="BJ321"/>
  <c r="BY321" s="1"/>
  <c r="BI321"/>
  <c r="BH321"/>
  <c r="BG321"/>
  <c r="BJ320"/>
  <c r="BX320" s="1"/>
  <c r="BI320"/>
  <c r="BH320"/>
  <c r="BG320"/>
  <c r="BJ319"/>
  <c r="BY319" s="1"/>
  <c r="BI319"/>
  <c r="BH319"/>
  <c r="BG319"/>
  <c r="BJ318"/>
  <c r="BX318" s="1"/>
  <c r="BI318"/>
  <c r="BH318"/>
  <c r="BG318"/>
  <c r="BJ317"/>
  <c r="BY317" s="1"/>
  <c r="BI317"/>
  <c r="BH317"/>
  <c r="BG317"/>
  <c r="BJ316"/>
  <c r="BX316" s="1"/>
  <c r="BI316"/>
  <c r="BH316"/>
  <c r="BG316"/>
  <c r="BJ315"/>
  <c r="BY315" s="1"/>
  <c r="BI315"/>
  <c r="BH315"/>
  <c r="BG315"/>
  <c r="BJ314"/>
  <c r="BX314" s="1"/>
  <c r="BI314"/>
  <c r="BH314"/>
  <c r="BG314"/>
  <c r="BJ313"/>
  <c r="BY313" s="1"/>
  <c r="BI313"/>
  <c r="BH313"/>
  <c r="BG313"/>
  <c r="BJ312"/>
  <c r="BX312" s="1"/>
  <c r="BI312"/>
  <c r="BH312"/>
  <c r="BG312"/>
  <c r="BJ311"/>
  <c r="BY311" s="1"/>
  <c r="BI311"/>
  <c r="BH311"/>
  <c r="BG311"/>
  <c r="BJ310"/>
  <c r="BX310" s="1"/>
  <c r="BI310"/>
  <c r="BH310"/>
  <c r="BG310"/>
  <c r="BJ309"/>
  <c r="BY309" s="1"/>
  <c r="BI309"/>
  <c r="BH309"/>
  <c r="BG309"/>
  <c r="BJ308"/>
  <c r="BX308" s="1"/>
  <c r="BI308"/>
  <c r="BH308"/>
  <c r="BG308"/>
  <c r="BJ307"/>
  <c r="BY307" s="1"/>
  <c r="BI307"/>
  <c r="BH307"/>
  <c r="BG307"/>
  <c r="BJ306"/>
  <c r="BX306" s="1"/>
  <c r="BI306"/>
  <c r="BH306"/>
  <c r="BG306"/>
  <c r="BJ305"/>
  <c r="BY305" s="1"/>
  <c r="BI305"/>
  <c r="BH305"/>
  <c r="BG305"/>
  <c r="BJ304"/>
  <c r="BX304" s="1"/>
  <c r="BI304"/>
  <c r="BH304"/>
  <c r="BG304"/>
  <c r="BJ303"/>
  <c r="BY303" s="1"/>
  <c r="BI303"/>
  <c r="BH303"/>
  <c r="BG303"/>
  <c r="BJ302"/>
  <c r="BX302" s="1"/>
  <c r="BI302"/>
  <c r="BH302"/>
  <c r="BG302"/>
  <c r="BJ301"/>
  <c r="BY301" s="1"/>
  <c r="BI301"/>
  <c r="BH301"/>
  <c r="BG301"/>
  <c r="BJ300"/>
  <c r="BX300" s="1"/>
  <c r="BI300"/>
  <c r="BH300"/>
  <c r="BG300"/>
  <c r="BJ299"/>
  <c r="BY299" s="1"/>
  <c r="BI299"/>
  <c r="BH299"/>
  <c r="BG299"/>
  <c r="BJ298"/>
  <c r="BX298" s="1"/>
  <c r="BI298"/>
  <c r="BH298"/>
  <c r="BG298"/>
  <c r="BJ297"/>
  <c r="BY297" s="1"/>
  <c r="BI297"/>
  <c r="BH297"/>
  <c r="BG297"/>
  <c r="BJ296"/>
  <c r="BX296" s="1"/>
  <c r="BI296"/>
  <c r="BH296"/>
  <c r="BG296"/>
  <c r="BJ295"/>
  <c r="BY295" s="1"/>
  <c r="BI295"/>
  <c r="BH295"/>
  <c r="BG295"/>
  <c r="BJ294"/>
  <c r="BX294" s="1"/>
  <c r="BI294"/>
  <c r="BH294"/>
  <c r="BG294"/>
  <c r="BJ293"/>
  <c r="BY293" s="1"/>
  <c r="BI293"/>
  <c r="BH293"/>
  <c r="BG293"/>
  <c r="BJ292"/>
  <c r="BX292" s="1"/>
  <c r="BI292"/>
  <c r="BH292"/>
  <c r="BG292"/>
  <c r="BJ291"/>
  <c r="BY291" s="1"/>
  <c r="BI291"/>
  <c r="BH291"/>
  <c r="BG291"/>
  <c r="BJ290"/>
  <c r="BX290" s="1"/>
  <c r="BI290"/>
  <c r="BH290"/>
  <c r="BG290"/>
  <c r="BJ289"/>
  <c r="BY289" s="1"/>
  <c r="BI289"/>
  <c r="BH289"/>
  <c r="BG289"/>
  <c r="BJ288"/>
  <c r="BX288" s="1"/>
  <c r="BI288"/>
  <c r="BH288"/>
  <c r="BG288"/>
  <c r="BJ287"/>
  <c r="BY287" s="1"/>
  <c r="BI287"/>
  <c r="BH287"/>
  <c r="BG287"/>
  <c r="BJ286"/>
  <c r="BX286" s="1"/>
  <c r="BI286"/>
  <c r="BH286"/>
  <c r="BG286"/>
  <c r="BJ285"/>
  <c r="BY285" s="1"/>
  <c r="BI285"/>
  <c r="BH285"/>
  <c r="BG285"/>
  <c r="BJ284"/>
  <c r="BX284" s="1"/>
  <c r="BI284"/>
  <c r="BH284"/>
  <c r="BG284"/>
  <c r="BJ283"/>
  <c r="BY283" s="1"/>
  <c r="BI283"/>
  <c r="BH283"/>
  <c r="BG283"/>
  <c r="BJ282"/>
  <c r="BX282" s="1"/>
  <c r="BI282"/>
  <c r="BH282"/>
  <c r="BG282"/>
  <c r="BJ281"/>
  <c r="BY281" s="1"/>
  <c r="BI281"/>
  <c r="BH281"/>
  <c r="BG281"/>
  <c r="BJ280"/>
  <c r="BX280" s="1"/>
  <c r="BI280"/>
  <c r="BH280"/>
  <c r="BG280"/>
  <c r="BJ279"/>
  <c r="BY279" s="1"/>
  <c r="BI279"/>
  <c r="BH279"/>
  <c r="BG279"/>
  <c r="BJ278"/>
  <c r="BX278" s="1"/>
  <c r="BI278"/>
  <c r="BH278"/>
  <c r="BG278"/>
  <c r="BJ277"/>
  <c r="BI277"/>
  <c r="BH277"/>
  <c r="BG277"/>
  <c r="BJ276"/>
  <c r="BX276" s="1"/>
  <c r="BI276"/>
  <c r="BH276"/>
  <c r="BG276"/>
  <c r="BJ275"/>
  <c r="BY275" s="1"/>
  <c r="BI275"/>
  <c r="BH275"/>
  <c r="BG275"/>
  <c r="BJ274"/>
  <c r="BX274" s="1"/>
  <c r="BI274"/>
  <c r="BH274"/>
  <c r="BG274"/>
  <c r="BJ273"/>
  <c r="BI273"/>
  <c r="BH273"/>
  <c r="BG273"/>
  <c r="BJ272"/>
  <c r="BX272" s="1"/>
  <c r="BI272"/>
  <c r="BH272"/>
  <c r="BG272"/>
  <c r="BJ271"/>
  <c r="BY271" s="1"/>
  <c r="BI271"/>
  <c r="BH271"/>
  <c r="BG271"/>
  <c r="BJ270"/>
  <c r="BX270" s="1"/>
  <c r="BI270"/>
  <c r="BH270"/>
  <c r="BG270"/>
  <c r="BJ269"/>
  <c r="BI269"/>
  <c r="BH269"/>
  <c r="BG269"/>
  <c r="BJ268"/>
  <c r="BX268" s="1"/>
  <c r="BI268"/>
  <c r="BH268"/>
  <c r="BG268"/>
  <c r="BJ267"/>
  <c r="BY267" s="1"/>
  <c r="BI267"/>
  <c r="BH267"/>
  <c r="BG267"/>
  <c r="BJ266"/>
  <c r="BX266" s="1"/>
  <c r="BI266"/>
  <c r="BH266"/>
  <c r="BG266"/>
  <c r="BJ265"/>
  <c r="BI265"/>
  <c r="BH265"/>
  <c r="BG265"/>
  <c r="BJ264"/>
  <c r="BX264" s="1"/>
  <c r="BI264"/>
  <c r="BH264"/>
  <c r="BG264"/>
  <c r="BJ263"/>
  <c r="BY263" s="1"/>
  <c r="BI263"/>
  <c r="BH263"/>
  <c r="BG263"/>
  <c r="BJ262"/>
  <c r="BX262" s="1"/>
  <c r="BI262"/>
  <c r="BH262"/>
  <c r="BG262"/>
  <c r="BJ261"/>
  <c r="BI261"/>
  <c r="BH261"/>
  <c r="BG261"/>
  <c r="BJ260"/>
  <c r="BX260" s="1"/>
  <c r="BI260"/>
  <c r="BH260"/>
  <c r="BG260"/>
  <c r="BJ259"/>
  <c r="BY259" s="1"/>
  <c r="BI259"/>
  <c r="BH259"/>
  <c r="BG259"/>
  <c r="BJ258"/>
  <c r="BX258" s="1"/>
  <c r="BI258"/>
  <c r="BH258"/>
  <c r="BG258"/>
  <c r="BJ257"/>
  <c r="BI257"/>
  <c r="BH257"/>
  <c r="BG257"/>
  <c r="BJ256"/>
  <c r="BX256" s="1"/>
  <c r="BI256"/>
  <c r="BH256"/>
  <c r="BG256"/>
  <c r="BJ255"/>
  <c r="BY255" s="1"/>
  <c r="BI255"/>
  <c r="BH255"/>
  <c r="BG255"/>
  <c r="BJ254"/>
  <c r="BX254" s="1"/>
  <c r="BI254"/>
  <c r="BH254"/>
  <c r="BG254"/>
  <c r="BJ253"/>
  <c r="BI253"/>
  <c r="BH253"/>
  <c r="BG253"/>
  <c r="BJ252"/>
  <c r="BX252" s="1"/>
  <c r="BI252"/>
  <c r="BH252"/>
  <c r="BG252"/>
  <c r="BJ251"/>
  <c r="BY251" s="1"/>
  <c r="BI251"/>
  <c r="BH251"/>
  <c r="BG251"/>
  <c r="BJ250"/>
  <c r="BX250" s="1"/>
  <c r="BI250"/>
  <c r="BH250"/>
  <c r="BG250"/>
  <c r="BJ249"/>
  <c r="BI249"/>
  <c r="BH249"/>
  <c r="BG249"/>
  <c r="BJ248"/>
  <c r="BX248" s="1"/>
  <c r="BI248"/>
  <c r="BH248"/>
  <c r="BG248"/>
  <c r="BJ247"/>
  <c r="BY247" s="1"/>
  <c r="BI247"/>
  <c r="BH247"/>
  <c r="BG247"/>
  <c r="BJ246"/>
  <c r="BX246" s="1"/>
  <c r="BI246"/>
  <c r="BH246"/>
  <c r="BG246"/>
  <c r="BJ245"/>
  <c r="BI245"/>
  <c r="BH245"/>
  <c r="BG245"/>
  <c r="BJ244"/>
  <c r="BX244" s="1"/>
  <c r="BI244"/>
  <c r="BH244"/>
  <c r="BG244"/>
  <c r="BJ243"/>
  <c r="BY243" s="1"/>
  <c r="BI243"/>
  <c r="BH243"/>
  <c r="BG243"/>
  <c r="BJ242"/>
  <c r="BX242" s="1"/>
  <c r="BI242"/>
  <c r="BH242"/>
  <c r="BG242"/>
  <c r="BJ241"/>
  <c r="BI241"/>
  <c r="BH241"/>
  <c r="BG241"/>
  <c r="BJ240"/>
  <c r="BX240" s="1"/>
  <c r="BI240"/>
  <c r="BH240"/>
  <c r="BG240"/>
  <c r="BJ239"/>
  <c r="BY239" s="1"/>
  <c r="BI239"/>
  <c r="BH239"/>
  <c r="BG239"/>
  <c r="BJ238"/>
  <c r="BX238" s="1"/>
  <c r="BI238"/>
  <c r="BH238"/>
  <c r="BG238"/>
  <c r="BJ237"/>
  <c r="BI237"/>
  <c r="BH237"/>
  <c r="BG237"/>
  <c r="BJ236"/>
  <c r="BX236" s="1"/>
  <c r="BI236"/>
  <c r="BH236"/>
  <c r="BG236"/>
  <c r="BJ235"/>
  <c r="BY235" s="1"/>
  <c r="BI235"/>
  <c r="BH235"/>
  <c r="BG235"/>
  <c r="BJ234"/>
  <c r="BX234" s="1"/>
  <c r="BI234"/>
  <c r="BH234"/>
  <c r="BG234"/>
  <c r="BJ233"/>
  <c r="BI233"/>
  <c r="BH233"/>
  <c r="BG233"/>
  <c r="BJ232"/>
  <c r="BX232" s="1"/>
  <c r="BI232"/>
  <c r="BH232"/>
  <c r="BG232"/>
  <c r="BJ231"/>
  <c r="BY231" s="1"/>
  <c r="BI231"/>
  <c r="BH231"/>
  <c r="BG231"/>
  <c r="BJ230"/>
  <c r="BX230" s="1"/>
  <c r="BI230"/>
  <c r="BH230"/>
  <c r="BG230"/>
  <c r="BJ229"/>
  <c r="BI229"/>
  <c r="BH229"/>
  <c r="BG229"/>
  <c r="BJ228"/>
  <c r="BX228" s="1"/>
  <c r="BI228"/>
  <c r="BH228"/>
  <c r="BG228"/>
  <c r="BJ227"/>
  <c r="BY227" s="1"/>
  <c r="BI227"/>
  <c r="BH227"/>
  <c r="BG227"/>
  <c r="BJ226"/>
  <c r="BX226" s="1"/>
  <c r="BI226"/>
  <c r="BH226"/>
  <c r="BG226"/>
  <c r="BJ225"/>
  <c r="BI225"/>
  <c r="BH225"/>
  <c r="BG225"/>
  <c r="BJ224"/>
  <c r="BX224" s="1"/>
  <c r="BI224"/>
  <c r="BH224"/>
  <c r="BG224"/>
  <c r="BJ223"/>
  <c r="BY223" s="1"/>
  <c r="BI223"/>
  <c r="BH223"/>
  <c r="BG223"/>
  <c r="BJ222"/>
  <c r="BX222" s="1"/>
  <c r="BI222"/>
  <c r="BH222"/>
  <c r="BG222"/>
  <c r="BJ221"/>
  <c r="BI221"/>
  <c r="BH221"/>
  <c r="BG221"/>
  <c r="BJ220"/>
  <c r="BX220" s="1"/>
  <c r="BI220"/>
  <c r="BH220"/>
  <c r="BG220"/>
  <c r="BJ219"/>
  <c r="BY219" s="1"/>
  <c r="BI219"/>
  <c r="BH219"/>
  <c r="BG219"/>
  <c r="BJ218"/>
  <c r="BX218" s="1"/>
  <c r="BI218"/>
  <c r="BH218"/>
  <c r="BG218"/>
  <c r="BJ217"/>
  <c r="BI217"/>
  <c r="BH217"/>
  <c r="BG217"/>
  <c r="BJ216"/>
  <c r="BX216" s="1"/>
  <c r="BI216"/>
  <c r="BH216"/>
  <c r="BG216"/>
  <c r="BJ215"/>
  <c r="BY215" s="1"/>
  <c r="BI215"/>
  <c r="BH215"/>
  <c r="BG215"/>
  <c r="BJ214"/>
  <c r="BX214" s="1"/>
  <c r="BI214"/>
  <c r="BH214"/>
  <c r="BG214"/>
  <c r="BJ213"/>
  <c r="BI213"/>
  <c r="BH213"/>
  <c r="BG213"/>
  <c r="BJ212"/>
  <c r="BX212" s="1"/>
  <c r="BI212"/>
  <c r="BH212"/>
  <c r="BG212"/>
  <c r="BJ211"/>
  <c r="BY211" s="1"/>
  <c r="BI211"/>
  <c r="BH211"/>
  <c r="BG211"/>
  <c r="BJ210"/>
  <c r="BX210" s="1"/>
  <c r="BI210"/>
  <c r="BH210"/>
  <c r="BG210"/>
  <c r="BJ209"/>
  <c r="BI209"/>
  <c r="BH209"/>
  <c r="BG209"/>
  <c r="BJ208"/>
  <c r="BX208" s="1"/>
  <c r="BI208"/>
  <c r="BH208"/>
  <c r="BG208"/>
  <c r="BJ207"/>
  <c r="BY207" s="1"/>
  <c r="BI207"/>
  <c r="BH207"/>
  <c r="BG207"/>
  <c r="BJ206"/>
  <c r="BX206" s="1"/>
  <c r="BI206"/>
  <c r="BH206"/>
  <c r="BG206"/>
  <c r="BJ205"/>
  <c r="BI205"/>
  <c r="BH205"/>
  <c r="BG205"/>
  <c r="BJ204"/>
  <c r="BX204" s="1"/>
  <c r="BI204"/>
  <c r="BH204"/>
  <c r="BG204"/>
  <c r="BJ203"/>
  <c r="BY203" s="1"/>
  <c r="BI203"/>
  <c r="BH203"/>
  <c r="BG203"/>
  <c r="BJ202"/>
  <c r="BX202" s="1"/>
  <c r="BI202"/>
  <c r="BH202"/>
  <c r="BG202"/>
  <c r="BJ201"/>
  <c r="BI201"/>
  <c r="BH201"/>
  <c r="BG201"/>
  <c r="BJ200"/>
  <c r="BX200" s="1"/>
  <c r="BI200"/>
  <c r="BH200"/>
  <c r="BG200"/>
  <c r="BJ199"/>
  <c r="BY199" s="1"/>
  <c r="BI199"/>
  <c r="BH199"/>
  <c r="BG199"/>
  <c r="BJ198"/>
  <c r="BX198" s="1"/>
  <c r="BI198"/>
  <c r="BH198"/>
  <c r="BG198"/>
  <c r="BJ197"/>
  <c r="BI197"/>
  <c r="BH197"/>
  <c r="BG197"/>
  <c r="BJ196"/>
  <c r="BX196" s="1"/>
  <c r="BI196"/>
  <c r="BH196"/>
  <c r="BG196"/>
  <c r="BJ195"/>
  <c r="BY195" s="1"/>
  <c r="BI195"/>
  <c r="BH195"/>
  <c r="BG195"/>
  <c r="BJ194"/>
  <c r="BX194" s="1"/>
  <c r="BI194"/>
  <c r="BH194"/>
  <c r="BG194"/>
  <c r="BJ193"/>
  <c r="BI193"/>
  <c r="BH193"/>
  <c r="BG193"/>
  <c r="BJ192"/>
  <c r="BX192" s="1"/>
  <c r="BI192"/>
  <c r="BH192"/>
  <c r="BG192"/>
  <c r="BJ191"/>
  <c r="BY191" s="1"/>
  <c r="BI191"/>
  <c r="BH191"/>
  <c r="BG191"/>
  <c r="BJ190"/>
  <c r="BX190" s="1"/>
  <c r="BI190"/>
  <c r="BH190"/>
  <c r="BG190"/>
  <c r="BJ189"/>
  <c r="BI189"/>
  <c r="BH189"/>
  <c r="BG189"/>
  <c r="BJ188"/>
  <c r="BX188" s="1"/>
  <c r="BI188"/>
  <c r="BH188"/>
  <c r="BG188"/>
  <c r="BJ187"/>
  <c r="BY187" s="1"/>
  <c r="BI187"/>
  <c r="BH187"/>
  <c r="BG187"/>
  <c r="BJ186"/>
  <c r="BX186" s="1"/>
  <c r="BI186"/>
  <c r="BH186"/>
  <c r="BG186"/>
  <c r="BJ185"/>
  <c r="BI185"/>
  <c r="BH185"/>
  <c r="BG185"/>
  <c r="BJ184"/>
  <c r="BX184" s="1"/>
  <c r="BI184"/>
  <c r="BH184"/>
  <c r="BG184"/>
  <c r="BJ183"/>
  <c r="BY183" s="1"/>
  <c r="BI183"/>
  <c r="BH183"/>
  <c r="BG183"/>
  <c r="BJ182"/>
  <c r="BX182" s="1"/>
  <c r="BI182"/>
  <c r="BH182"/>
  <c r="BG182"/>
  <c r="BJ181"/>
  <c r="BI181"/>
  <c r="BH181"/>
  <c r="BG181"/>
  <c r="BJ180"/>
  <c r="BX180" s="1"/>
  <c r="BI180"/>
  <c r="BH180"/>
  <c r="BG180"/>
  <c r="BJ179"/>
  <c r="BY179" s="1"/>
  <c r="BI179"/>
  <c r="BH179"/>
  <c r="BG179"/>
  <c r="BJ178"/>
  <c r="BX178" s="1"/>
  <c r="BI178"/>
  <c r="BH178"/>
  <c r="BG178"/>
  <c r="BJ177"/>
  <c r="BI177"/>
  <c r="BH177"/>
  <c r="BG177"/>
  <c r="BJ176"/>
  <c r="BX176" s="1"/>
  <c r="BI176"/>
  <c r="BH176"/>
  <c r="BG176"/>
  <c r="BJ175"/>
  <c r="BY175" s="1"/>
  <c r="BI175"/>
  <c r="BH175"/>
  <c r="BG175"/>
  <c r="BJ174"/>
  <c r="BX174" s="1"/>
  <c r="BI174"/>
  <c r="BH174"/>
  <c r="BG174"/>
  <c r="BJ173"/>
  <c r="BI173"/>
  <c r="BH173"/>
  <c r="BG173"/>
  <c r="BJ172"/>
  <c r="BX172" s="1"/>
  <c r="BI172"/>
  <c r="BH172"/>
  <c r="BG172"/>
  <c r="BJ171"/>
  <c r="BY171" s="1"/>
  <c r="BI171"/>
  <c r="BH171"/>
  <c r="BG171"/>
  <c r="BJ170"/>
  <c r="BX170" s="1"/>
  <c r="BI170"/>
  <c r="BH170"/>
  <c r="BG170"/>
  <c r="BJ169"/>
  <c r="BI169"/>
  <c r="BH169"/>
  <c r="BG169"/>
  <c r="BJ168"/>
  <c r="BX168" s="1"/>
  <c r="BI168"/>
  <c r="BH168"/>
  <c r="BG168"/>
  <c r="BJ167"/>
  <c r="BY167" s="1"/>
  <c r="BI167"/>
  <c r="BH167"/>
  <c r="BG167"/>
  <c r="BJ166"/>
  <c r="BX166" s="1"/>
  <c r="BI166"/>
  <c r="BH166"/>
  <c r="BG166"/>
  <c r="BJ165"/>
  <c r="BI165"/>
  <c r="BH165"/>
  <c r="BG165"/>
  <c r="BJ164"/>
  <c r="BX164" s="1"/>
  <c r="BI164"/>
  <c r="BH164"/>
  <c r="BG164"/>
  <c r="BJ163"/>
  <c r="BY163" s="1"/>
  <c r="BI163"/>
  <c r="BH163"/>
  <c r="BG163"/>
  <c r="BJ162"/>
  <c r="BX162" s="1"/>
  <c r="BI162"/>
  <c r="BH162"/>
  <c r="BG162"/>
  <c r="BJ161"/>
  <c r="BI161"/>
  <c r="BH161"/>
  <c r="BG161"/>
  <c r="BJ160"/>
  <c r="BX160" s="1"/>
  <c r="BI160"/>
  <c r="BH160"/>
  <c r="BG160"/>
  <c r="BJ159"/>
  <c r="BY159" s="1"/>
  <c r="BI159"/>
  <c r="BH159"/>
  <c r="BG159"/>
  <c r="BJ158"/>
  <c r="BX158" s="1"/>
  <c r="BI158"/>
  <c r="BH158"/>
  <c r="BG158"/>
  <c r="BJ157"/>
  <c r="BI157"/>
  <c r="BH157"/>
  <c r="BG157"/>
  <c r="BJ156"/>
  <c r="BX156" s="1"/>
  <c r="BI156"/>
  <c r="BH156"/>
  <c r="BG156"/>
  <c r="BJ155"/>
  <c r="BY155" s="1"/>
  <c r="BI155"/>
  <c r="BH155"/>
  <c r="BG155"/>
  <c r="BJ154"/>
  <c r="BX154" s="1"/>
  <c r="BI154"/>
  <c r="BH154"/>
  <c r="BG154"/>
  <c r="BJ153"/>
  <c r="BI153"/>
  <c r="BH153"/>
  <c r="BG153"/>
  <c r="BJ152"/>
  <c r="BX152" s="1"/>
  <c r="BI152"/>
  <c r="BH152"/>
  <c r="BG152"/>
  <c r="BJ151"/>
  <c r="BY151" s="1"/>
  <c r="BI151"/>
  <c r="BH151"/>
  <c r="BG151"/>
  <c r="BJ150"/>
  <c r="BX150" s="1"/>
  <c r="BI150"/>
  <c r="BH150"/>
  <c r="BG150"/>
  <c r="BJ149"/>
  <c r="BY149" s="1"/>
  <c r="BI149"/>
  <c r="BH149"/>
  <c r="BG149"/>
  <c r="BJ148"/>
  <c r="BX148" s="1"/>
  <c r="BI148"/>
  <c r="BH148"/>
  <c r="BG148"/>
  <c r="BJ147"/>
  <c r="BY147" s="1"/>
  <c r="BI147"/>
  <c r="BH147"/>
  <c r="BG147"/>
  <c r="BJ146"/>
  <c r="BX146" s="1"/>
  <c r="BI146"/>
  <c r="BH146"/>
  <c r="BG146"/>
  <c r="BJ145"/>
  <c r="BY145" s="1"/>
  <c r="BI145"/>
  <c r="BH145"/>
  <c r="BG145"/>
  <c r="BJ144"/>
  <c r="BX144" s="1"/>
  <c r="BI144"/>
  <c r="BH144"/>
  <c r="BG144"/>
  <c r="BJ143"/>
  <c r="BY143" s="1"/>
  <c r="BI143"/>
  <c r="BH143"/>
  <c r="BG143"/>
  <c r="BJ142"/>
  <c r="BX142" s="1"/>
  <c r="BI142"/>
  <c r="BH142"/>
  <c r="BG142"/>
  <c r="BJ141"/>
  <c r="BY141" s="1"/>
  <c r="BI141"/>
  <c r="BH141"/>
  <c r="BG141"/>
  <c r="BJ140"/>
  <c r="BX140" s="1"/>
  <c r="BI140"/>
  <c r="BH140"/>
  <c r="BG140"/>
  <c r="BJ139"/>
  <c r="BY139" s="1"/>
  <c r="BI139"/>
  <c r="BH139"/>
  <c r="BG139"/>
  <c r="BJ138"/>
  <c r="BX138" s="1"/>
  <c r="BI138"/>
  <c r="BH138"/>
  <c r="BG138"/>
  <c r="BJ137"/>
  <c r="BY137" s="1"/>
  <c r="BI137"/>
  <c r="BH137"/>
  <c r="BG137"/>
  <c r="BJ136"/>
  <c r="BX136" s="1"/>
  <c r="BI136"/>
  <c r="BH136"/>
  <c r="BG136"/>
  <c r="BJ135"/>
  <c r="BY135" s="1"/>
  <c r="BI135"/>
  <c r="BH135"/>
  <c r="BG135"/>
  <c r="BJ134"/>
  <c r="BX134" s="1"/>
  <c r="BI134"/>
  <c r="BH134"/>
  <c r="BG134"/>
  <c r="BJ133"/>
  <c r="BY133" s="1"/>
  <c r="BI133"/>
  <c r="BH133"/>
  <c r="BG133"/>
  <c r="BJ132"/>
  <c r="BX132" s="1"/>
  <c r="BI132"/>
  <c r="BH132"/>
  <c r="BG132"/>
  <c r="BJ131"/>
  <c r="BY131" s="1"/>
  <c r="BI131"/>
  <c r="BH131"/>
  <c r="BG131"/>
  <c r="BJ130"/>
  <c r="BX130" s="1"/>
  <c r="BI130"/>
  <c r="BH130"/>
  <c r="BG130"/>
  <c r="BJ129"/>
  <c r="BY129" s="1"/>
  <c r="BI129"/>
  <c r="BH129"/>
  <c r="BG129"/>
  <c r="BJ128"/>
  <c r="BX128" s="1"/>
  <c r="BI128"/>
  <c r="BH128"/>
  <c r="BG128"/>
  <c r="BJ127"/>
  <c r="BY127" s="1"/>
  <c r="BI127"/>
  <c r="BH127"/>
  <c r="BG127"/>
  <c r="BJ126"/>
  <c r="BX126" s="1"/>
  <c r="BI126"/>
  <c r="BH126"/>
  <c r="BG126"/>
  <c r="BJ125"/>
  <c r="BY125" s="1"/>
  <c r="BI125"/>
  <c r="BH125"/>
  <c r="BG125"/>
  <c r="BJ124"/>
  <c r="BY124" s="1"/>
  <c r="BI124"/>
  <c r="BH124"/>
  <c r="BG124"/>
  <c r="BJ123"/>
  <c r="BY123" s="1"/>
  <c r="BI123"/>
  <c r="BH123"/>
  <c r="BG123"/>
  <c r="BJ122"/>
  <c r="BY122" s="1"/>
  <c r="BI122"/>
  <c r="BH122"/>
  <c r="BG122"/>
  <c r="BJ121"/>
  <c r="BY121" s="1"/>
  <c r="BI121"/>
  <c r="BH121"/>
  <c r="BG121"/>
  <c r="BJ120"/>
  <c r="BY120" s="1"/>
  <c r="BI120"/>
  <c r="BH120"/>
  <c r="BG120"/>
  <c r="BJ119"/>
  <c r="BY119" s="1"/>
  <c r="BI119"/>
  <c r="BH119"/>
  <c r="BG119"/>
  <c r="BJ118"/>
  <c r="BY118" s="1"/>
  <c r="BI118"/>
  <c r="BH118"/>
  <c r="BG118"/>
  <c r="BJ117"/>
  <c r="BY117" s="1"/>
  <c r="BI117"/>
  <c r="BH117"/>
  <c r="BG117"/>
  <c r="BJ116"/>
  <c r="BY116" s="1"/>
  <c r="BI116"/>
  <c r="BH116"/>
  <c r="BG116"/>
  <c r="BJ115"/>
  <c r="BY115" s="1"/>
  <c r="BI115"/>
  <c r="BH115"/>
  <c r="BG115"/>
  <c r="BJ114"/>
  <c r="BY114" s="1"/>
  <c r="BI114"/>
  <c r="BH114"/>
  <c r="BG114"/>
  <c r="BJ113"/>
  <c r="BY113" s="1"/>
  <c r="BI113"/>
  <c r="BH113"/>
  <c r="BG113"/>
  <c r="BJ112"/>
  <c r="BY112" s="1"/>
  <c r="BI112"/>
  <c r="BH112"/>
  <c r="BG112"/>
  <c r="BJ111"/>
  <c r="BY111" s="1"/>
  <c r="BI111"/>
  <c r="BH111"/>
  <c r="BG111"/>
  <c r="BJ110"/>
  <c r="BY110" s="1"/>
  <c r="BI110"/>
  <c r="BH110"/>
  <c r="BG110"/>
  <c r="BJ109"/>
  <c r="BY109" s="1"/>
  <c r="BI109"/>
  <c r="BH109"/>
  <c r="BG109"/>
  <c r="BJ108"/>
  <c r="BY108" s="1"/>
  <c r="BI108"/>
  <c r="BH108"/>
  <c r="BG108"/>
  <c r="BJ107"/>
  <c r="BY107" s="1"/>
  <c r="BI107"/>
  <c r="BH107"/>
  <c r="BG107"/>
  <c r="BJ106"/>
  <c r="BY106" s="1"/>
  <c r="BI106"/>
  <c r="BH106"/>
  <c r="BG106"/>
  <c r="BJ105"/>
  <c r="BY105" s="1"/>
  <c r="BI105"/>
  <c r="BH105"/>
  <c r="BG105"/>
  <c r="BJ104"/>
  <c r="BY104" s="1"/>
  <c r="BI104"/>
  <c r="BH104"/>
  <c r="BG104"/>
  <c r="BJ103"/>
  <c r="BY103" s="1"/>
  <c r="BI103"/>
  <c r="BH103"/>
  <c r="BG103"/>
  <c r="BJ102"/>
  <c r="BY102" s="1"/>
  <c r="BI102"/>
  <c r="BH102"/>
  <c r="BG102"/>
  <c r="BJ101"/>
  <c r="BY101" s="1"/>
  <c r="BI101"/>
  <c r="BH101"/>
  <c r="BG101"/>
  <c r="BJ100"/>
  <c r="BY100" s="1"/>
  <c r="BI100"/>
  <c r="BH100"/>
  <c r="BG100"/>
  <c r="BJ99"/>
  <c r="BY99" s="1"/>
  <c r="BI99"/>
  <c r="BH99"/>
  <c r="BG99"/>
  <c r="BJ98"/>
  <c r="BY98" s="1"/>
  <c r="BI98"/>
  <c r="BH98"/>
  <c r="BG98"/>
  <c r="BJ97"/>
  <c r="BY97" s="1"/>
  <c r="BI97"/>
  <c r="BH97"/>
  <c r="BG97"/>
  <c r="BJ96"/>
  <c r="BY96" s="1"/>
  <c r="BI96"/>
  <c r="BH96"/>
  <c r="BG96"/>
  <c r="BJ95"/>
  <c r="BY95" s="1"/>
  <c r="BI95"/>
  <c r="BH95"/>
  <c r="BG95"/>
  <c r="BJ94"/>
  <c r="BY94" s="1"/>
  <c r="BI94"/>
  <c r="BH94"/>
  <c r="BG94"/>
  <c r="BJ93"/>
  <c r="BY93" s="1"/>
  <c r="BI93"/>
  <c r="BH93"/>
  <c r="BG93"/>
  <c r="BJ92"/>
  <c r="BY92" s="1"/>
  <c r="BI92"/>
  <c r="BH92"/>
  <c r="BG92"/>
  <c r="BJ91"/>
  <c r="BY91" s="1"/>
  <c r="BI91"/>
  <c r="BH91"/>
  <c r="BG91"/>
  <c r="BJ90"/>
  <c r="BY90" s="1"/>
  <c r="BI90"/>
  <c r="BH90"/>
  <c r="BG90"/>
  <c r="BJ89"/>
  <c r="BY89" s="1"/>
  <c r="BI89"/>
  <c r="BH89"/>
  <c r="BG89"/>
  <c r="BJ88"/>
  <c r="BY88" s="1"/>
  <c r="BI88"/>
  <c r="BH88"/>
  <c r="BG88"/>
  <c r="BJ87"/>
  <c r="BY87" s="1"/>
  <c r="BI87"/>
  <c r="BH87"/>
  <c r="BG87"/>
  <c r="BJ86"/>
  <c r="BY86" s="1"/>
  <c r="BI86"/>
  <c r="BH86"/>
  <c r="BG86"/>
  <c r="BJ85"/>
  <c r="BY85" s="1"/>
  <c r="BI85"/>
  <c r="BH85"/>
  <c r="BG85"/>
  <c r="BJ84"/>
  <c r="BY84" s="1"/>
  <c r="BI84"/>
  <c r="BH84"/>
  <c r="BG84"/>
  <c r="BJ83"/>
  <c r="BY83" s="1"/>
  <c r="BI83"/>
  <c r="BH83"/>
  <c r="BG83"/>
  <c r="BJ82"/>
  <c r="BY82" s="1"/>
  <c r="BI82"/>
  <c r="BH82"/>
  <c r="BG82"/>
  <c r="BJ81"/>
  <c r="BY81" s="1"/>
  <c r="BI81"/>
  <c r="BH81"/>
  <c r="BG81"/>
  <c r="BJ80"/>
  <c r="BY80" s="1"/>
  <c r="BI80"/>
  <c r="BH80"/>
  <c r="BG80"/>
  <c r="BJ79"/>
  <c r="BY79" s="1"/>
  <c r="BI79"/>
  <c r="BH79"/>
  <c r="BG79"/>
  <c r="BJ78"/>
  <c r="BY78" s="1"/>
  <c r="BI78"/>
  <c r="BH78"/>
  <c r="BG78"/>
  <c r="BJ77"/>
  <c r="BY77" s="1"/>
  <c r="BI77"/>
  <c r="BH77"/>
  <c r="BG77"/>
  <c r="BJ76"/>
  <c r="BY76" s="1"/>
  <c r="BI76"/>
  <c r="BH76"/>
  <c r="BG76"/>
  <c r="BJ75"/>
  <c r="BY75" s="1"/>
  <c r="BI75"/>
  <c r="BH75"/>
  <c r="BG75"/>
  <c r="BJ74"/>
  <c r="BY74" s="1"/>
  <c r="BI74"/>
  <c r="BH74"/>
  <c r="BG74"/>
  <c r="BI73"/>
  <c r="BH73"/>
  <c r="BG73"/>
  <c r="BJ73" s="1"/>
  <c r="BY73" s="1"/>
  <c r="BI72"/>
  <c r="BH72"/>
  <c r="BG72"/>
  <c r="BJ72" s="1"/>
  <c r="BY72" s="1"/>
  <c r="BI71"/>
  <c r="BH71"/>
  <c r="BG71"/>
  <c r="BJ71" s="1"/>
  <c r="BY71" s="1"/>
  <c r="BI70"/>
  <c r="BH70"/>
  <c r="BG70"/>
  <c r="BJ70" s="1"/>
  <c r="BY70" s="1"/>
  <c r="BI69"/>
  <c r="BH69"/>
  <c r="BG69"/>
  <c r="BJ69" s="1"/>
  <c r="BY69" s="1"/>
  <c r="BI68"/>
  <c r="BH68"/>
  <c r="BG68"/>
  <c r="BJ68" s="1"/>
  <c r="BY68" s="1"/>
  <c r="BI67"/>
  <c r="BH67"/>
  <c r="BG67"/>
  <c r="BJ67" s="1"/>
  <c r="BY67" s="1"/>
  <c r="BI66"/>
  <c r="BH66"/>
  <c r="BG66"/>
  <c r="BJ66" s="1"/>
  <c r="BY66" s="1"/>
  <c r="BI65"/>
  <c r="BH65"/>
  <c r="BG65"/>
  <c r="BJ65" s="1"/>
  <c r="BY65" s="1"/>
  <c r="BI64"/>
  <c r="BH64"/>
  <c r="BG64"/>
  <c r="BJ64" s="1"/>
  <c r="BY64" s="1"/>
  <c r="BI63"/>
  <c r="BH63"/>
  <c r="BG63"/>
  <c r="BJ63" s="1"/>
  <c r="BY63" s="1"/>
  <c r="BI62"/>
  <c r="BH62"/>
  <c r="BG62"/>
  <c r="BJ62" s="1"/>
  <c r="BY62" s="1"/>
  <c r="BI61"/>
  <c r="BH61"/>
  <c r="BG61"/>
  <c r="BJ61" s="1"/>
  <c r="BY61" s="1"/>
  <c r="BI60"/>
  <c r="BH60"/>
  <c r="BG60"/>
  <c r="BJ60" s="1"/>
  <c r="BY60" s="1"/>
  <c r="BI59"/>
  <c r="BH59"/>
  <c r="BG59"/>
  <c r="BJ59" s="1"/>
  <c r="BY59" s="1"/>
  <c r="BI58"/>
  <c r="BH58"/>
  <c r="BG58"/>
  <c r="BJ58" s="1"/>
  <c r="BY58" s="1"/>
  <c r="BI57"/>
  <c r="BH57"/>
  <c r="BG57"/>
  <c r="BJ57" s="1"/>
  <c r="BY57" s="1"/>
  <c r="BI56"/>
  <c r="BH56"/>
  <c r="BG56"/>
  <c r="BJ56" s="1"/>
  <c r="BY56" s="1"/>
  <c r="BI55"/>
  <c r="BH55"/>
  <c r="BG55"/>
  <c r="BJ55" s="1"/>
  <c r="BY55" s="1"/>
  <c r="BI54"/>
  <c r="BH54"/>
  <c r="BG54"/>
  <c r="BJ54" s="1"/>
  <c r="BY54" s="1"/>
  <c r="BI53"/>
  <c r="BH53"/>
  <c r="BG53"/>
  <c r="BJ53" s="1"/>
  <c r="BY53" s="1"/>
  <c r="BI52"/>
  <c r="BH52"/>
  <c r="BG52"/>
  <c r="BJ52" s="1"/>
  <c r="BY52" s="1"/>
  <c r="BI51"/>
  <c r="BH51"/>
  <c r="BG51"/>
  <c r="BJ51" s="1"/>
  <c r="BY51" s="1"/>
  <c r="BI50"/>
  <c r="BH50"/>
  <c r="BG50"/>
  <c r="BJ50" s="1"/>
  <c r="BY50" s="1"/>
  <c r="BI49"/>
  <c r="BH49"/>
  <c r="BG49"/>
  <c r="BJ49" s="1"/>
  <c r="BY49" s="1"/>
  <c r="BI48"/>
  <c r="BH48"/>
  <c r="BG48"/>
  <c r="BJ48" s="1"/>
  <c r="BY48" s="1"/>
  <c r="BI47"/>
  <c r="BH47"/>
  <c r="BG47"/>
  <c r="BJ47" s="1"/>
  <c r="BY47" s="1"/>
  <c r="BI46"/>
  <c r="BH46"/>
  <c r="BG46"/>
  <c r="BJ46" s="1"/>
  <c r="BY46" s="1"/>
  <c r="BI45"/>
  <c r="BH45"/>
  <c r="BG45"/>
  <c r="BJ45" s="1"/>
  <c r="BY45" s="1"/>
  <c r="BI44"/>
  <c r="BH44"/>
  <c r="BG44"/>
  <c r="BJ44" s="1"/>
  <c r="BY44" s="1"/>
  <c r="BI43"/>
  <c r="BH43"/>
  <c r="BG43"/>
  <c r="BJ43" s="1"/>
  <c r="BY43" s="1"/>
  <c r="BI42"/>
  <c r="BH42"/>
  <c r="BG42"/>
  <c r="BJ42" s="1"/>
  <c r="BY42" s="1"/>
  <c r="BI41"/>
  <c r="BH41"/>
  <c r="BG41"/>
  <c r="BJ41" s="1"/>
  <c r="BY41" s="1"/>
  <c r="BI40"/>
  <c r="BH40"/>
  <c r="BG40"/>
  <c r="BJ40" s="1"/>
  <c r="BY40" s="1"/>
  <c r="BI39"/>
  <c r="BH39"/>
  <c r="BG39"/>
  <c r="BJ39" s="1"/>
  <c r="BY39" s="1"/>
  <c r="BT38"/>
  <c r="BT39" s="1"/>
  <c r="BS38"/>
  <c r="BS39" s="1"/>
  <c r="BO38"/>
  <c r="BN38"/>
  <c r="BI38"/>
  <c r="BH38"/>
  <c r="BG38"/>
  <c r="BJ38" s="1"/>
  <c r="BY38" s="1"/>
  <c r="BO37"/>
  <c r="BN37"/>
  <c r="BI37"/>
  <c r="BH37"/>
  <c r="BG37"/>
  <c r="BJ37" s="1"/>
  <c r="BY37" s="1"/>
  <c r="BO36"/>
  <c r="BN36"/>
  <c r="BI36"/>
  <c r="BH36"/>
  <c r="BG36"/>
  <c r="BJ36" s="1"/>
  <c r="BY36" s="1"/>
  <c r="BO35"/>
  <c r="BN35"/>
  <c r="BI35"/>
  <c r="BH35"/>
  <c r="BG35"/>
  <c r="BJ35" s="1"/>
  <c r="BY35" s="1"/>
  <c r="BO34"/>
  <c r="BN34"/>
  <c r="BI34"/>
  <c r="BH34"/>
  <c r="BG34"/>
  <c r="BJ34" s="1"/>
  <c r="BY34" s="1"/>
  <c r="BO33"/>
  <c r="BN33"/>
  <c r="BI33"/>
  <c r="BH33"/>
  <c r="BG33"/>
  <c r="BJ33" s="1"/>
  <c r="BY33" s="1"/>
  <c r="BO32"/>
  <c r="BN32"/>
  <c r="BI32"/>
  <c r="BH32"/>
  <c r="BG32"/>
  <c r="BJ32" s="1"/>
  <c r="BY32" s="1"/>
  <c r="BO31"/>
  <c r="BN31"/>
  <c r="BI31"/>
  <c r="BH31"/>
  <c r="BG31"/>
  <c r="BJ31" s="1"/>
  <c r="BY31" s="1"/>
  <c r="BO30"/>
  <c r="BN30"/>
  <c r="BI30"/>
  <c r="BH30"/>
  <c r="BG30"/>
  <c r="BJ30" s="1"/>
  <c r="BY30" s="1"/>
  <c r="BO29"/>
  <c r="BN29"/>
  <c r="BI29"/>
  <c r="BH29"/>
  <c r="BG29"/>
  <c r="BJ29" s="1"/>
  <c r="BY29" s="1"/>
  <c r="BO28"/>
  <c r="BN28"/>
  <c r="BI28"/>
  <c r="BH28"/>
  <c r="BG28"/>
  <c r="BJ28" s="1"/>
  <c r="BY28" s="1"/>
  <c r="BO27"/>
  <c r="BN27"/>
  <c r="BI27"/>
  <c r="BH27"/>
  <c r="BG27"/>
  <c r="BJ27" s="1"/>
  <c r="BY27" s="1"/>
  <c r="BO26"/>
  <c r="BN26"/>
  <c r="BI26"/>
  <c r="BH26"/>
  <c r="BG26"/>
  <c r="BJ26" s="1"/>
  <c r="BY26" s="1"/>
  <c r="BO25"/>
  <c r="BN25"/>
  <c r="BI25"/>
  <c r="BH25"/>
  <c r="BG25"/>
  <c r="BJ25" s="1"/>
  <c r="D6"/>
  <c r="BO24"/>
  <c r="BN24"/>
  <c r="BI24"/>
  <c r="BH24"/>
  <c r="BG24"/>
  <c r="BJ24" s="1"/>
  <c r="BY24" s="1"/>
  <c r="BO23"/>
  <c r="BN23"/>
  <c r="BI23"/>
  <c r="BH23"/>
  <c r="BG23"/>
  <c r="BJ23" s="1"/>
  <c r="D4"/>
  <c r="BO22"/>
  <c r="BN22"/>
  <c r="BI22"/>
  <c r="BH22"/>
  <c r="BG22"/>
  <c r="BJ22" s="1"/>
  <c r="BO21"/>
  <c r="BN21"/>
  <c r="BI21"/>
  <c r="BH21"/>
  <c r="BG21"/>
  <c r="BJ21" s="1"/>
  <c r="BO20"/>
  <c r="BN20"/>
  <c r="BI20"/>
  <c r="BH20"/>
  <c r="BG20"/>
  <c r="BJ20" s="1"/>
  <c r="BO19"/>
  <c r="BN19"/>
  <c r="BI19"/>
  <c r="BH19"/>
  <c r="BG19"/>
  <c r="BJ19" s="1"/>
  <c r="BO18"/>
  <c r="BN18"/>
  <c r="BI18"/>
  <c r="BH18"/>
  <c r="BG18"/>
  <c r="BJ18" s="1"/>
  <c r="BY18" s="1"/>
  <c r="BO17"/>
  <c r="BN17"/>
  <c r="BI17"/>
  <c r="BH17"/>
  <c r="BG17"/>
  <c r="BJ17" s="1"/>
  <c r="BO16"/>
  <c r="BN16"/>
  <c r="BI16"/>
  <c r="BH16"/>
  <c r="BG16"/>
  <c r="BJ16" s="1"/>
  <c r="BY16" s="1"/>
  <c r="BO15"/>
  <c r="BN15"/>
  <c r="BI15"/>
  <c r="BH15"/>
  <c r="BG15"/>
  <c r="BJ15" s="1"/>
  <c r="BO14"/>
  <c r="BN14"/>
  <c r="BI14"/>
  <c r="BH14"/>
  <c r="BG14"/>
  <c r="BJ14" s="1"/>
  <c r="BO13"/>
  <c r="BN13"/>
  <c r="BI13"/>
  <c r="BH13"/>
  <c r="BG13"/>
  <c r="BJ13" s="1"/>
  <c r="BO12"/>
  <c r="BN12"/>
  <c r="BI12"/>
  <c r="BH12"/>
  <c r="BG12"/>
  <c r="BJ12" s="1"/>
  <c r="BY12" s="1"/>
  <c r="BO11"/>
  <c r="BN11"/>
  <c r="BI11"/>
  <c r="BH11"/>
  <c r="BG11"/>
  <c r="BJ11" s="1"/>
  <c r="BY11" s="1"/>
  <c r="BO10"/>
  <c r="BN10"/>
  <c r="BI10"/>
  <c r="BH10"/>
  <c r="BG10"/>
  <c r="BJ10" s="1"/>
  <c r="BY10" s="1"/>
  <c r="BO9"/>
  <c r="BN9"/>
  <c r="BI9"/>
  <c r="BH9"/>
  <c r="BG9"/>
  <c r="BJ9" s="1"/>
  <c r="BO8"/>
  <c r="BN8"/>
  <c r="BI8"/>
  <c r="BH8"/>
  <c r="BG8"/>
  <c r="BJ8" s="1"/>
  <c r="D15"/>
  <c r="BO7"/>
  <c r="BN7"/>
  <c r="BI7"/>
  <c r="BH7"/>
  <c r="BG7"/>
  <c r="BJ7" s="1"/>
  <c r="BY7" s="1"/>
  <c r="BO6"/>
  <c r="BN6"/>
  <c r="BI6"/>
  <c r="BH6"/>
  <c r="BG6"/>
  <c r="BJ6" s="1"/>
  <c r="BO5"/>
  <c r="BN5"/>
  <c r="BI5"/>
  <c r="BH5"/>
  <c r="BG5"/>
  <c r="BJ5" s="1"/>
  <c r="T5"/>
  <c r="BI3"/>
  <c r="BH3"/>
  <c r="BG3"/>
  <c r="BJ3" s="1"/>
  <c r="BK3" s="1"/>
  <c r="D10"/>
  <c r="V2"/>
  <c r="BX79" l="1"/>
  <c r="BX111"/>
  <c r="BX95"/>
  <c r="BX959"/>
  <c r="BX87"/>
  <c r="BX103"/>
  <c r="BX119"/>
  <c r="BX75"/>
  <c r="BX83"/>
  <c r="BX91"/>
  <c r="BX99"/>
  <c r="BX107"/>
  <c r="BX115"/>
  <c r="BX123"/>
  <c r="BX639"/>
  <c r="BX746"/>
  <c r="BX883"/>
  <c r="T1"/>
  <c r="B3" s="1"/>
  <c r="BX714"/>
  <c r="BX778"/>
  <c r="BX339"/>
  <c r="BX498"/>
  <c r="BX307"/>
  <c r="BX810"/>
  <c r="BX851"/>
  <c r="BX927"/>
  <c r="BX77"/>
  <c r="BX81"/>
  <c r="BX85"/>
  <c r="BX89"/>
  <c r="BX93"/>
  <c r="BX97"/>
  <c r="BX101"/>
  <c r="BX105"/>
  <c r="BX109"/>
  <c r="BX113"/>
  <c r="BX117"/>
  <c r="BX121"/>
  <c r="BX371"/>
  <c r="BX323"/>
  <c r="BX355"/>
  <c r="BX387"/>
  <c r="BX402"/>
  <c r="BX434"/>
  <c r="BX466"/>
  <c r="BX541"/>
  <c r="BX623"/>
  <c r="BX655"/>
  <c r="BX687"/>
  <c r="BX418"/>
  <c r="BX450"/>
  <c r="BX482"/>
  <c r="BX514"/>
  <c r="BX525"/>
  <c r="BX607"/>
  <c r="BX671"/>
  <c r="BX730"/>
  <c r="BX762"/>
  <c r="BX794"/>
  <c r="BX867"/>
  <c r="BX899"/>
  <c r="BY900"/>
  <c r="BX901"/>
  <c r="BY902"/>
  <c r="BX903"/>
  <c r="BY904"/>
  <c r="BX905"/>
  <c r="BY906"/>
  <c r="BX907"/>
  <c r="BY908"/>
  <c r="BX909"/>
  <c r="BY910"/>
  <c r="BX911"/>
  <c r="BX943"/>
  <c r="BX975"/>
  <c r="BX129"/>
  <c r="BX137"/>
  <c r="BX145"/>
  <c r="BX155"/>
  <c r="BX171"/>
  <c r="BX187"/>
  <c r="BX203"/>
  <c r="BX219"/>
  <c r="BX235"/>
  <c r="BX251"/>
  <c r="BX267"/>
  <c r="BX283"/>
  <c r="BX299"/>
  <c r="BX315"/>
  <c r="BX331"/>
  <c r="BX347"/>
  <c r="BX363"/>
  <c r="BX379"/>
  <c r="BX410"/>
  <c r="BX426"/>
  <c r="BX442"/>
  <c r="BX458"/>
  <c r="BX474"/>
  <c r="BX490"/>
  <c r="BX506"/>
  <c r="BX533"/>
  <c r="BX599"/>
  <c r="BX615"/>
  <c r="BX631"/>
  <c r="BX647"/>
  <c r="BX663"/>
  <c r="BX679"/>
  <c r="BX695"/>
  <c r="BX706"/>
  <c r="BX722"/>
  <c r="BX738"/>
  <c r="BX754"/>
  <c r="BX770"/>
  <c r="BX786"/>
  <c r="BX802"/>
  <c r="BX818"/>
  <c r="BX843"/>
  <c r="BX859"/>
  <c r="BX875"/>
  <c r="BX891"/>
  <c r="BX919"/>
  <c r="BX935"/>
  <c r="BX951"/>
  <c r="BX967"/>
  <c r="BX71"/>
  <c r="BX72"/>
  <c r="BX73"/>
  <c r="BX125"/>
  <c r="BX133"/>
  <c r="BX141"/>
  <c r="BX149"/>
  <c r="BX163"/>
  <c r="BX179"/>
  <c r="BX195"/>
  <c r="BX211"/>
  <c r="BX227"/>
  <c r="BX243"/>
  <c r="BX259"/>
  <c r="BX275"/>
  <c r="BX291"/>
  <c r="V7"/>
  <c r="BE7"/>
  <c r="BX74"/>
  <c r="BX76"/>
  <c r="BX78"/>
  <c r="BX80"/>
  <c r="BX82"/>
  <c r="BX84"/>
  <c r="BX86"/>
  <c r="BX88"/>
  <c r="BX90"/>
  <c r="BX92"/>
  <c r="BX94"/>
  <c r="BX96"/>
  <c r="BX98"/>
  <c r="BX100"/>
  <c r="BX102"/>
  <c r="BX104"/>
  <c r="BX106"/>
  <c r="BX108"/>
  <c r="BX110"/>
  <c r="BX112"/>
  <c r="BX114"/>
  <c r="BX116"/>
  <c r="BX118"/>
  <c r="BX120"/>
  <c r="BX122"/>
  <c r="BX124"/>
  <c r="BX127"/>
  <c r="BX131"/>
  <c r="BX135"/>
  <c r="BX139"/>
  <c r="BX143"/>
  <c r="BX147"/>
  <c r="BX151"/>
  <c r="BX159"/>
  <c r="BX167"/>
  <c r="BX175"/>
  <c r="BX183"/>
  <c r="BX191"/>
  <c r="BX199"/>
  <c r="BX207"/>
  <c r="BX215"/>
  <c r="BX223"/>
  <c r="BX231"/>
  <c r="BX239"/>
  <c r="BX247"/>
  <c r="BX255"/>
  <c r="BX263"/>
  <c r="BX271"/>
  <c r="BX279"/>
  <c r="BX287"/>
  <c r="BX295"/>
  <c r="BX303"/>
  <c r="BX311"/>
  <c r="BX319"/>
  <c r="BX327"/>
  <c r="BX335"/>
  <c r="BX343"/>
  <c r="BX351"/>
  <c r="BX359"/>
  <c r="BX367"/>
  <c r="BX375"/>
  <c r="BX383"/>
  <c r="BX391"/>
  <c r="BX398"/>
  <c r="BX406"/>
  <c r="BX414"/>
  <c r="BX422"/>
  <c r="BX430"/>
  <c r="BX438"/>
  <c r="BX446"/>
  <c r="BX454"/>
  <c r="BX462"/>
  <c r="BX470"/>
  <c r="BX478"/>
  <c r="BX486"/>
  <c r="BX494"/>
  <c r="BX502"/>
  <c r="BX510"/>
  <c r="BX518"/>
  <c r="BX521"/>
  <c r="BX529"/>
  <c r="BX537"/>
  <c r="BX545"/>
  <c r="BX603"/>
  <c r="BX611"/>
  <c r="BX619"/>
  <c r="BX627"/>
  <c r="BX635"/>
  <c r="BX643"/>
  <c r="BX651"/>
  <c r="BX659"/>
  <c r="BX667"/>
  <c r="BX675"/>
  <c r="BX683"/>
  <c r="BX691"/>
  <c r="BX699"/>
  <c r="BX702"/>
  <c r="BX710"/>
  <c r="BX718"/>
  <c r="BX726"/>
  <c r="BX734"/>
  <c r="BX742"/>
  <c r="BX750"/>
  <c r="BX758"/>
  <c r="BX766"/>
  <c r="BX774"/>
  <c r="BX782"/>
  <c r="BX790"/>
  <c r="BX798"/>
  <c r="BX806"/>
  <c r="BX814"/>
  <c r="BX847"/>
  <c r="BX855"/>
  <c r="BX863"/>
  <c r="BX871"/>
  <c r="BX879"/>
  <c r="BX887"/>
  <c r="BX895"/>
  <c r="BX915"/>
  <c r="BX923"/>
  <c r="BX931"/>
  <c r="BX939"/>
  <c r="BX947"/>
  <c r="BX955"/>
  <c r="BX963"/>
  <c r="BX971"/>
  <c r="BY153"/>
  <c r="BX153"/>
  <c r="BY157"/>
  <c r="BX157"/>
  <c r="BY161"/>
  <c r="BX161"/>
  <c r="BY165"/>
  <c r="BX165"/>
  <c r="BY169"/>
  <c r="BX169"/>
  <c r="BY173"/>
  <c r="BX173"/>
  <c r="BY177"/>
  <c r="BX177"/>
  <c r="BY181"/>
  <c r="BX181"/>
  <c r="BY185"/>
  <c r="BX185"/>
  <c r="BY189"/>
  <c r="BX189"/>
  <c r="BY193"/>
  <c r="BX193"/>
  <c r="BY197"/>
  <c r="BX197"/>
  <c r="BY201"/>
  <c r="BX201"/>
  <c r="BY205"/>
  <c r="BX205"/>
  <c r="BY209"/>
  <c r="BX209"/>
  <c r="BY213"/>
  <c r="BX213"/>
  <c r="BY217"/>
  <c r="BX217"/>
  <c r="BY221"/>
  <c r="BX221"/>
  <c r="BY225"/>
  <c r="BX225"/>
  <c r="BY229"/>
  <c r="BX229"/>
  <c r="BY233"/>
  <c r="BX233"/>
  <c r="BY237"/>
  <c r="BX237"/>
  <c r="BY241"/>
  <c r="BX241"/>
  <c r="BY245"/>
  <c r="BX245"/>
  <c r="BY249"/>
  <c r="BX249"/>
  <c r="BY253"/>
  <c r="BX253"/>
  <c r="BY257"/>
  <c r="BX257"/>
  <c r="BY261"/>
  <c r="BX261"/>
  <c r="BY265"/>
  <c r="BX265"/>
  <c r="BY269"/>
  <c r="BX269"/>
  <c r="BY273"/>
  <c r="BX273"/>
  <c r="BY277"/>
  <c r="BX277"/>
  <c r="BX281"/>
  <c r="BX285"/>
  <c r="BX289"/>
  <c r="BX293"/>
  <c r="BX297"/>
  <c r="BX301"/>
  <c r="BX305"/>
  <c r="BX309"/>
  <c r="BX313"/>
  <c r="BX317"/>
  <c r="BX321"/>
  <c r="BX325"/>
  <c r="BX329"/>
  <c r="BX333"/>
  <c r="BX337"/>
  <c r="BX341"/>
  <c r="BX345"/>
  <c r="BX349"/>
  <c r="BX353"/>
  <c r="BX357"/>
  <c r="BX361"/>
  <c r="BX365"/>
  <c r="BX369"/>
  <c r="BX373"/>
  <c r="BX377"/>
  <c r="BX381"/>
  <c r="BX385"/>
  <c r="BX389"/>
  <c r="BX393"/>
  <c r="BX396"/>
  <c r="BX400"/>
  <c r="BX404"/>
  <c r="BX408"/>
  <c r="BX412"/>
  <c r="BX416"/>
  <c r="BX420"/>
  <c r="BX424"/>
  <c r="BX428"/>
  <c r="BX432"/>
  <c r="BX436"/>
  <c r="BX440"/>
  <c r="BX444"/>
  <c r="BX448"/>
  <c r="BX452"/>
  <c r="BX456"/>
  <c r="BX460"/>
  <c r="BX464"/>
  <c r="BX468"/>
  <c r="BX472"/>
  <c r="BX476"/>
  <c r="BX480"/>
  <c r="BX484"/>
  <c r="BX488"/>
  <c r="BX492"/>
  <c r="BX496"/>
  <c r="BX500"/>
  <c r="BX504"/>
  <c r="BX508"/>
  <c r="BX512"/>
  <c r="BX516"/>
  <c r="BX523"/>
  <c r="BX527"/>
  <c r="BX531"/>
  <c r="BX535"/>
  <c r="BX539"/>
  <c r="BX543"/>
  <c r="BX547"/>
  <c r="BY548"/>
  <c r="BX549"/>
  <c r="BY550"/>
  <c r="BX551"/>
  <c r="BY552"/>
  <c r="BX553"/>
  <c r="BY554"/>
  <c r="BX555"/>
  <c r="BY556"/>
  <c r="BX557"/>
  <c r="BY558"/>
  <c r="BX559"/>
  <c r="BY560"/>
  <c r="BX561"/>
  <c r="BY562"/>
  <c r="BX563"/>
  <c r="BY564"/>
  <c r="BX565"/>
  <c r="BY566"/>
  <c r="BX567"/>
  <c r="BY568"/>
  <c r="BX569"/>
  <c r="BY570"/>
  <c r="BX571"/>
  <c r="BY572"/>
  <c r="BX573"/>
  <c r="BY574"/>
  <c r="BX575"/>
  <c r="BY576"/>
  <c r="BX577"/>
  <c r="BY578"/>
  <c r="BX579"/>
  <c r="BY580"/>
  <c r="BX581"/>
  <c r="BY582"/>
  <c r="BX583"/>
  <c r="BY584"/>
  <c r="BX585"/>
  <c r="BY586"/>
  <c r="BX587"/>
  <c r="BY588"/>
  <c r="BX589"/>
  <c r="BY590"/>
  <c r="BX591"/>
  <c r="BY592"/>
  <c r="BX593"/>
  <c r="BY594"/>
  <c r="BX595"/>
  <c r="BY596"/>
  <c r="BX597"/>
  <c r="BX601"/>
  <c r="BX605"/>
  <c r="BX609"/>
  <c r="BX613"/>
  <c r="BX617"/>
  <c r="BX621"/>
  <c r="BX625"/>
  <c r="BX629"/>
  <c r="BX633"/>
  <c r="BX637"/>
  <c r="BX641"/>
  <c r="BX645"/>
  <c r="BX649"/>
  <c r="BX653"/>
  <c r="BX657"/>
  <c r="BX661"/>
  <c r="BX665"/>
  <c r="BX669"/>
  <c r="BX673"/>
  <c r="BX677"/>
  <c r="BX681"/>
  <c r="BX685"/>
  <c r="BX689"/>
  <c r="BX693"/>
  <c r="BX697"/>
  <c r="BX704"/>
  <c r="BX708"/>
  <c r="BX712"/>
  <c r="BX716"/>
  <c r="BX720"/>
  <c r="BX724"/>
  <c r="BX728"/>
  <c r="BX732"/>
  <c r="BX736"/>
  <c r="BX740"/>
  <c r="BX744"/>
  <c r="BX748"/>
  <c r="BX752"/>
  <c r="BX756"/>
  <c r="BX760"/>
  <c r="BX764"/>
  <c r="BX768"/>
  <c r="BX772"/>
  <c r="BX776"/>
  <c r="BX780"/>
  <c r="BX784"/>
  <c r="BX788"/>
  <c r="BX792"/>
  <c r="BX796"/>
  <c r="BX800"/>
  <c r="BX804"/>
  <c r="BX808"/>
  <c r="BX812"/>
  <c r="BX816"/>
  <c r="BX820"/>
  <c r="BX821"/>
  <c r="BY822"/>
  <c r="BX823"/>
  <c r="BY824"/>
  <c r="BX825"/>
  <c r="BY826"/>
  <c r="BX827"/>
  <c r="BY828"/>
  <c r="BX829"/>
  <c r="BY830"/>
  <c r="BX831"/>
  <c r="BY832"/>
  <c r="BX833"/>
  <c r="BY834"/>
  <c r="BX835"/>
  <c r="BY836"/>
  <c r="BX837"/>
  <c r="BY838"/>
  <c r="BX839"/>
  <c r="BY840"/>
  <c r="BX841"/>
  <c r="BX845"/>
  <c r="BX849"/>
  <c r="BX853"/>
  <c r="BX857"/>
  <c r="BX861"/>
  <c r="BX865"/>
  <c r="BX869"/>
  <c r="BX873"/>
  <c r="BX877"/>
  <c r="BX881"/>
  <c r="BX885"/>
  <c r="BX889"/>
  <c r="BX893"/>
  <c r="BX897"/>
  <c r="BX913"/>
  <c r="BX917"/>
  <c r="BX921"/>
  <c r="BX925"/>
  <c r="BX929"/>
  <c r="BX933"/>
  <c r="BX937"/>
  <c r="BX941"/>
  <c r="BX945"/>
  <c r="BX949"/>
  <c r="BX953"/>
  <c r="BX957"/>
  <c r="BX961"/>
  <c r="BX965"/>
  <c r="BX969"/>
  <c r="BX973"/>
  <c r="BX977"/>
  <c r="BX5"/>
  <c r="BY5"/>
  <c r="BX9"/>
  <c r="BY9"/>
  <c r="BX13"/>
  <c r="BY13"/>
  <c r="BX15"/>
  <c r="BY15"/>
  <c r="BX17"/>
  <c r="BY17"/>
  <c r="BX19"/>
  <c r="BY19"/>
  <c r="BX20"/>
  <c r="BY20"/>
  <c r="BX23"/>
  <c r="BY23"/>
  <c r="BS40"/>
  <c r="BN39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4"/>
  <c r="U18"/>
  <c r="U16"/>
  <c r="U12"/>
  <c r="U11"/>
  <c r="U10"/>
  <c r="U9"/>
  <c r="U8"/>
  <c r="U5"/>
  <c r="U25"/>
  <c r="U23"/>
  <c r="U22"/>
  <c r="U21"/>
  <c r="U20"/>
  <c r="U19"/>
  <c r="U17"/>
  <c r="U15"/>
  <c r="U14"/>
  <c r="U13"/>
  <c r="U7"/>
  <c r="BX6"/>
  <c r="BY6"/>
  <c r="BX8"/>
  <c r="BY8"/>
  <c r="BX14"/>
  <c r="BY14"/>
  <c r="BX21"/>
  <c r="BY21"/>
  <c r="BX22"/>
  <c r="BY22"/>
  <c r="BX25"/>
  <c r="BY25"/>
  <c r="BT40"/>
  <c r="BO39"/>
  <c r="V5"/>
  <c r="BE5"/>
  <c r="V6"/>
  <c r="BE6"/>
  <c r="BX7"/>
  <c r="V8"/>
  <c r="BE8"/>
  <c r="V9"/>
  <c r="BE9"/>
  <c r="V10"/>
  <c r="BX10"/>
  <c r="V11"/>
  <c r="BX11"/>
  <c r="V12"/>
  <c r="BX12"/>
  <c r="V16"/>
  <c r="BX16"/>
  <c r="V18"/>
  <c r="BX18"/>
  <c r="V24"/>
  <c r="BX24"/>
  <c r="V26"/>
  <c r="BX26"/>
  <c r="V27"/>
  <c r="BX27"/>
  <c r="V28"/>
  <c r="BX28"/>
  <c r="V29"/>
  <c r="BX29"/>
  <c r="V30"/>
  <c r="BX30"/>
  <c r="V31"/>
  <c r="BX31"/>
  <c r="V32"/>
  <c r="BX32"/>
  <c r="V33"/>
  <c r="BX33"/>
  <c r="V34"/>
  <c r="BX34"/>
  <c r="V35"/>
  <c r="BX35"/>
  <c r="V36"/>
  <c r="BX36"/>
  <c r="V37"/>
  <c r="BX37"/>
  <c r="V38"/>
  <c r="BX38"/>
  <c r="V39"/>
  <c r="BX39"/>
  <c r="V40"/>
  <c r="BX40"/>
  <c r="V41"/>
  <c r="BX41"/>
  <c r="V42"/>
  <c r="BX42"/>
  <c r="V43"/>
  <c r="BX43"/>
  <c r="V44"/>
  <c r="BX44"/>
  <c r="V45"/>
  <c r="BX45"/>
  <c r="V46"/>
  <c r="BX46"/>
  <c r="V47"/>
  <c r="BX47"/>
  <c r="V48"/>
  <c r="BX48"/>
  <c r="V49"/>
  <c r="BX49"/>
  <c r="V50"/>
  <c r="BX50"/>
  <c r="V51"/>
  <c r="BX51"/>
  <c r="V52"/>
  <c r="BX52"/>
  <c r="V53"/>
  <c r="BX53"/>
  <c r="V54"/>
  <c r="BX54"/>
  <c r="V55"/>
  <c r="BX55"/>
  <c r="V56"/>
  <c r="BX56"/>
  <c r="V57"/>
  <c r="BX57"/>
  <c r="V58"/>
  <c r="BX58"/>
  <c r="V59"/>
  <c r="BX59"/>
  <c r="V60"/>
  <c r="BX60"/>
  <c r="V61"/>
  <c r="BX61"/>
  <c r="V62"/>
  <c r="BX62"/>
  <c r="V63"/>
  <c r="BX63"/>
  <c r="V64"/>
  <c r="BX64"/>
  <c r="V65"/>
  <c r="BX65"/>
  <c r="BX66"/>
  <c r="BX67"/>
  <c r="BX68"/>
  <c r="BX69"/>
  <c r="BX70"/>
  <c r="B2"/>
  <c r="V13"/>
  <c r="V14"/>
  <c r="V15"/>
  <c r="V17"/>
  <c r="V19"/>
  <c r="V20"/>
  <c r="V21"/>
  <c r="V22"/>
  <c r="V23"/>
  <c r="V25"/>
  <c r="BY126"/>
  <c r="BY128"/>
  <c r="BY130"/>
  <c r="BY132"/>
  <c r="BY134"/>
  <c r="BY136"/>
  <c r="BY138"/>
  <c r="BY140"/>
  <c r="BY142"/>
  <c r="BY144"/>
  <c r="BY146"/>
  <c r="BY148"/>
  <c r="BY150"/>
  <c r="BY152"/>
  <c r="BY154"/>
  <c r="BY156"/>
  <c r="BY158"/>
  <c r="BY160"/>
  <c r="BY162"/>
  <c r="BY164"/>
  <c r="BY166"/>
  <c r="BY168"/>
  <c r="BY170"/>
  <c r="BY172"/>
  <c r="BY174"/>
  <c r="BY176"/>
  <c r="BY178"/>
  <c r="BY180"/>
  <c r="BY182"/>
  <c r="BY184"/>
  <c r="BY186"/>
  <c r="BY188"/>
  <c r="BY190"/>
  <c r="BY192"/>
  <c r="BY194"/>
  <c r="BY196"/>
  <c r="BY198"/>
  <c r="BY200"/>
  <c r="BY202"/>
  <c r="BY204"/>
  <c r="BY206"/>
  <c r="BY208"/>
  <c r="BY210"/>
  <c r="BY212"/>
  <c r="BY214"/>
  <c r="BY216"/>
  <c r="BY218"/>
  <c r="BY220"/>
  <c r="BY222"/>
  <c r="BY224"/>
  <c r="BY226"/>
  <c r="BY228"/>
  <c r="BY230"/>
  <c r="BY232"/>
  <c r="BY234"/>
  <c r="BY236"/>
  <c r="BY238"/>
  <c r="BY240"/>
  <c r="BY242"/>
  <c r="BY244"/>
  <c r="BY246"/>
  <c r="BY248"/>
  <c r="BY250"/>
  <c r="BY252"/>
  <c r="BY254"/>
  <c r="BY256"/>
  <c r="BY258"/>
  <c r="BY260"/>
  <c r="BY262"/>
  <c r="BY264"/>
  <c r="BY266"/>
  <c r="BY268"/>
  <c r="BY270"/>
  <c r="BY272"/>
  <c r="BY274"/>
  <c r="BY276"/>
  <c r="BY278"/>
  <c r="BY280"/>
  <c r="BY282"/>
  <c r="BY284"/>
  <c r="BY286"/>
  <c r="BY288"/>
  <c r="BY290"/>
  <c r="BY292"/>
  <c r="BY294"/>
  <c r="BY296"/>
  <c r="BY298"/>
  <c r="BY300"/>
  <c r="BY302"/>
  <c r="BY304"/>
  <c r="BY306"/>
  <c r="BY308"/>
  <c r="BY310"/>
  <c r="BY312"/>
  <c r="BY314"/>
  <c r="BY316"/>
  <c r="BY318"/>
  <c r="BY320"/>
  <c r="BY322"/>
  <c r="BY324"/>
  <c r="BY326"/>
  <c r="BY328"/>
  <c r="BY330"/>
  <c r="BY332"/>
  <c r="BY334"/>
  <c r="BY336"/>
  <c r="BY338"/>
  <c r="BY340"/>
  <c r="BY342"/>
  <c r="BY344"/>
  <c r="BY346"/>
  <c r="BY348"/>
  <c r="BY350"/>
  <c r="BY352"/>
  <c r="BY354"/>
  <c r="BY356"/>
  <c r="BY358"/>
  <c r="BY360"/>
  <c r="BY362"/>
  <c r="BY364"/>
  <c r="BY366"/>
  <c r="BY368"/>
  <c r="BY370"/>
  <c r="BY372"/>
  <c r="BY374"/>
  <c r="BY376"/>
  <c r="BY378"/>
  <c r="BY380"/>
  <c r="BY382"/>
  <c r="BY384"/>
  <c r="BY386"/>
  <c r="BY388"/>
  <c r="BY390"/>
  <c r="BY392"/>
  <c r="BY394"/>
  <c r="BY395"/>
  <c r="BY397"/>
  <c r="BY399"/>
  <c r="BY401"/>
  <c r="BY403"/>
  <c r="BY405"/>
  <c r="BY407"/>
  <c r="BY409"/>
  <c r="BY411"/>
  <c r="BY413"/>
  <c r="BY415"/>
  <c r="BY417"/>
  <c r="BY419"/>
  <c r="BY421"/>
  <c r="BY423"/>
  <c r="BY425"/>
  <c r="BY427"/>
  <c r="BY429"/>
  <c r="BY431"/>
  <c r="BY433"/>
  <c r="BY435"/>
  <c r="BY437"/>
  <c r="BY439"/>
  <c r="BY441"/>
  <c r="BY443"/>
  <c r="BY445"/>
  <c r="BY447"/>
  <c r="BY449"/>
  <c r="BY451"/>
  <c r="BY453"/>
  <c r="BY455"/>
  <c r="BY457"/>
  <c r="BY459"/>
  <c r="BY461"/>
  <c r="BY463"/>
  <c r="BY465"/>
  <c r="BY467"/>
  <c r="BY469"/>
  <c r="BY471"/>
  <c r="BY473"/>
  <c r="BY475"/>
  <c r="BY477"/>
  <c r="BY479"/>
  <c r="BY481"/>
  <c r="BY483"/>
  <c r="BY485"/>
  <c r="BY487"/>
  <c r="BY489"/>
  <c r="BY491"/>
  <c r="BY493"/>
  <c r="BY495"/>
  <c r="BY497"/>
  <c r="BY499"/>
  <c r="BY501"/>
  <c r="BY503"/>
  <c r="BY505"/>
  <c r="BY507"/>
  <c r="BY509"/>
  <c r="BY511"/>
  <c r="BY513"/>
  <c r="BY515"/>
  <c r="BY517"/>
  <c r="BY519"/>
  <c r="BX520"/>
  <c r="BX522"/>
  <c r="BX524"/>
  <c r="BX526"/>
  <c r="BX528"/>
  <c r="BX530"/>
  <c r="BX532"/>
  <c r="BX534"/>
  <c r="BX536"/>
  <c r="BX538"/>
  <c r="BX540"/>
  <c r="BX542"/>
  <c r="BX544"/>
  <c r="BX546"/>
  <c r="BX598"/>
  <c r="BX600"/>
  <c r="BX602"/>
  <c r="BX604"/>
  <c r="BX606"/>
  <c r="BX608"/>
  <c r="BX610"/>
  <c r="BX612"/>
  <c r="BX614"/>
  <c r="BX616"/>
  <c r="BX618"/>
  <c r="BX620"/>
  <c r="BX622"/>
  <c r="BX624"/>
  <c r="BX626"/>
  <c r="BX628"/>
  <c r="BX630"/>
  <c r="BX632"/>
  <c r="BX634"/>
  <c r="BX636"/>
  <c r="BX638"/>
  <c r="BX640"/>
  <c r="BX642"/>
  <c r="BX644"/>
  <c r="BX646"/>
  <c r="BX648"/>
  <c r="BX650"/>
  <c r="BX652"/>
  <c r="BX654"/>
  <c r="BX656"/>
  <c r="BX658"/>
  <c r="BX660"/>
  <c r="BX662"/>
  <c r="BX664"/>
  <c r="BX666"/>
  <c r="BX668"/>
  <c r="BX670"/>
  <c r="BX672"/>
  <c r="BX674"/>
  <c r="BX676"/>
  <c r="BX678"/>
  <c r="BX680"/>
  <c r="BX682"/>
  <c r="BX684"/>
  <c r="BX686"/>
  <c r="BX688"/>
  <c r="BX690"/>
  <c r="BX692"/>
  <c r="BX694"/>
  <c r="BX696"/>
  <c r="BX698"/>
  <c r="BX700"/>
  <c r="BY701"/>
  <c r="BY703"/>
  <c r="BY705"/>
  <c r="BY707"/>
  <c r="BY709"/>
  <c r="BY711"/>
  <c r="BY713"/>
  <c r="BY715"/>
  <c r="BY717"/>
  <c r="BY719"/>
  <c r="BY721"/>
  <c r="BY723"/>
  <c r="BY725"/>
  <c r="BY727"/>
  <c r="BY729"/>
  <c r="BY731"/>
  <c r="BY733"/>
  <c r="BY735"/>
  <c r="BY737"/>
  <c r="BX737"/>
  <c r="BX739"/>
  <c r="BX741"/>
  <c r="BX743"/>
  <c r="BX745"/>
  <c r="BX747"/>
  <c r="BX749"/>
  <c r="BX751"/>
  <c r="BX753"/>
  <c r="BX755"/>
  <c r="BX757"/>
  <c r="BX759"/>
  <c r="BX761"/>
  <c r="BX763"/>
  <c r="BX765"/>
  <c r="BX767"/>
  <c r="BX769"/>
  <c r="BX771"/>
  <c r="BX773"/>
  <c r="BX775"/>
  <c r="BX777"/>
  <c r="BX779"/>
  <c r="BX781"/>
  <c r="BX783"/>
  <c r="BX785"/>
  <c r="BX787"/>
  <c r="BX789"/>
  <c r="BX791"/>
  <c r="BX793"/>
  <c r="BX795"/>
  <c r="BX797"/>
  <c r="BX799"/>
  <c r="BX801"/>
  <c r="BX803"/>
  <c r="BX805"/>
  <c r="BX807"/>
  <c r="BX809"/>
  <c r="BX811"/>
  <c r="BX813"/>
  <c r="BX815"/>
  <c r="BX817"/>
  <c r="BX819"/>
  <c r="BX842"/>
  <c r="BX844"/>
  <c r="BX846"/>
  <c r="BX848"/>
  <c r="BX850"/>
  <c r="BX852"/>
  <c r="BX854"/>
  <c r="BX856"/>
  <c r="BX858"/>
  <c r="BX860"/>
  <c r="BX862"/>
  <c r="BX864"/>
  <c r="BX866"/>
  <c r="BX868"/>
  <c r="BX870"/>
  <c r="BX872"/>
  <c r="BX874"/>
  <c r="BX876"/>
  <c r="BX878"/>
  <c r="BX880"/>
  <c r="BX882"/>
  <c r="BX884"/>
  <c r="BX886"/>
  <c r="BX888"/>
  <c r="BX890"/>
  <c r="BX892"/>
  <c r="BX894"/>
  <c r="BX896"/>
  <c r="BX898"/>
  <c r="BX912"/>
  <c r="BX914"/>
  <c r="BX916"/>
  <c r="BX918"/>
  <c r="BX920"/>
  <c r="BX922"/>
  <c r="BX924"/>
  <c r="BX926"/>
  <c r="BX928"/>
  <c r="BX930"/>
  <c r="BX932"/>
  <c r="BX934"/>
  <c r="BX936"/>
  <c r="BY938"/>
  <c r="BY940"/>
  <c r="BY942"/>
  <c r="BY944"/>
  <c r="BY946"/>
  <c r="BY948"/>
  <c r="BY950"/>
  <c r="BY952"/>
  <c r="BY954"/>
  <c r="BY956"/>
  <c r="BY958"/>
  <c r="BY960"/>
  <c r="BY962"/>
  <c r="BY964"/>
  <c r="BY966"/>
  <c r="BY968"/>
  <c r="BY970"/>
  <c r="BY972"/>
  <c r="BY974"/>
  <c r="BY976"/>
  <c r="BY978"/>
  <c r="BX979"/>
  <c r="BY980"/>
  <c r="BX981"/>
  <c r="BY982"/>
  <c r="BX983"/>
  <c r="BY984"/>
  <c r="BX985"/>
  <c r="BY986"/>
  <c r="BX987"/>
  <c r="BY988"/>
  <c r="BX989"/>
  <c r="BY990"/>
  <c r="BX991"/>
  <c r="BY992"/>
  <c r="BX993"/>
  <c r="BY994"/>
  <c r="BX995"/>
  <c r="BY996"/>
  <c r="BX997"/>
  <c r="BY998"/>
  <c r="BX999"/>
  <c r="BY1000"/>
  <c r="AD7" l="1"/>
  <c r="Z7"/>
  <c r="AD14"/>
  <c r="Z14"/>
  <c r="AD17"/>
  <c r="Z17"/>
  <c r="AD20"/>
  <c r="Z20"/>
  <c r="AD22"/>
  <c r="Z22"/>
  <c r="AD25"/>
  <c r="Z25"/>
  <c r="AD6"/>
  <c r="Z6"/>
  <c r="AD9"/>
  <c r="Z9"/>
  <c r="AD11"/>
  <c r="Z11"/>
  <c r="AD16"/>
  <c r="Z16"/>
  <c r="AD24"/>
  <c r="Z24"/>
  <c r="AD27"/>
  <c r="Z27"/>
  <c r="AD29"/>
  <c r="Z29"/>
  <c r="AD31"/>
  <c r="Z31"/>
  <c r="AD33"/>
  <c r="Z33"/>
  <c r="AD35"/>
  <c r="Z35"/>
  <c r="AD37"/>
  <c r="Z37"/>
  <c r="AD39"/>
  <c r="Z39"/>
  <c r="AD41"/>
  <c r="Z41"/>
  <c r="AD43"/>
  <c r="Z43"/>
  <c r="AD45"/>
  <c r="Z45"/>
  <c r="AD47"/>
  <c r="Z47"/>
  <c r="AD49"/>
  <c r="Z49"/>
  <c r="AD51"/>
  <c r="Z51"/>
  <c r="AD53"/>
  <c r="Z53"/>
  <c r="AD55"/>
  <c r="Z55"/>
  <c r="AD57"/>
  <c r="Z57"/>
  <c r="AD59"/>
  <c r="Z59"/>
  <c r="AD61"/>
  <c r="Z61"/>
  <c r="AD63"/>
  <c r="Z63"/>
  <c r="AD65"/>
  <c r="Z65"/>
  <c r="BS41"/>
  <c r="BN40"/>
  <c r="BT41"/>
  <c r="BO40"/>
  <c r="AD13"/>
  <c r="Z13"/>
  <c r="AD15"/>
  <c r="Z15"/>
  <c r="AD19"/>
  <c r="Z19"/>
  <c r="AD21"/>
  <c r="Z21"/>
  <c r="AD23"/>
  <c r="Z23"/>
  <c r="AD5"/>
  <c r="Z5"/>
  <c r="AD8"/>
  <c r="Z8"/>
  <c r="AD10"/>
  <c r="Z10"/>
  <c r="AD12"/>
  <c r="Z12"/>
  <c r="AD18"/>
  <c r="Z18"/>
  <c r="AD26"/>
  <c r="Z26"/>
  <c r="AD28"/>
  <c r="Z28"/>
  <c r="AD30"/>
  <c r="Z30"/>
  <c r="AD32"/>
  <c r="Z32"/>
  <c r="AD34"/>
  <c r="Z34"/>
  <c r="AD36"/>
  <c r="Z36"/>
  <c r="AD38"/>
  <c r="Z38"/>
  <c r="AD40"/>
  <c r="Z40"/>
  <c r="AD42"/>
  <c r="Z42"/>
  <c r="AD44"/>
  <c r="Z44"/>
  <c r="AD46"/>
  <c r="Z46"/>
  <c r="AD48"/>
  <c r="Z48"/>
  <c r="AD50"/>
  <c r="Z50"/>
  <c r="AD52"/>
  <c r="Z52"/>
  <c r="AD54"/>
  <c r="Z54"/>
  <c r="AD56"/>
  <c r="Z56"/>
  <c r="AD58"/>
  <c r="Z58"/>
  <c r="AD60"/>
  <c r="Z60"/>
  <c r="AD62"/>
  <c r="Z62"/>
  <c r="AD64"/>
  <c r="Z64"/>
  <c r="Z1" l="1"/>
  <c r="B4" s="1"/>
  <c r="A9" i="2" s="1"/>
  <c r="BT42" i="1"/>
  <c r="BO41"/>
  <c r="BS42"/>
  <c r="BN41"/>
  <c r="A10" i="2" l="1"/>
  <c r="B5" i="1"/>
  <c r="A8" i="2"/>
  <c r="V1" i="1"/>
  <c r="X5" s="1"/>
  <c r="BS43"/>
  <c r="BN42"/>
  <c r="BT43"/>
  <c r="BO42"/>
  <c r="B9" i="2" l="1"/>
  <c r="W6" i="1"/>
  <c r="X6" s="1"/>
  <c r="AE6" s="1"/>
  <c r="AB5"/>
  <c r="AF5" s="1"/>
  <c r="AA5"/>
  <c r="AL5" s="1"/>
  <c r="W5"/>
  <c r="Y5"/>
  <c r="AE5"/>
  <c r="AC5"/>
  <c r="BT44"/>
  <c r="BO43"/>
  <c r="BS44"/>
  <c r="BN43"/>
  <c r="AN5" l="1"/>
  <c r="AR5"/>
  <c r="AC6"/>
  <c r="Y6"/>
  <c r="W7"/>
  <c r="X7" s="1"/>
  <c r="AB6"/>
  <c r="AF6" s="1"/>
  <c r="AA6"/>
  <c r="AI6" s="1"/>
  <c r="AM5"/>
  <c r="AT5" s="1"/>
  <c r="AG5"/>
  <c r="AH5" s="1"/>
  <c r="AI5"/>
  <c r="AJ5"/>
  <c r="AQ5"/>
  <c r="BS45"/>
  <c r="BN44"/>
  <c r="BT45"/>
  <c r="BO44"/>
  <c r="AN6"/>
  <c r="AR6"/>
  <c r="AQ6"/>
  <c r="AJ6" l="1"/>
  <c r="AK6" s="1"/>
  <c r="AL6"/>
  <c r="AM6" s="1"/>
  <c r="AT6" s="1"/>
  <c r="AG6"/>
  <c r="AH6" s="1"/>
  <c r="AB7"/>
  <c r="AF7" s="1"/>
  <c r="AA7"/>
  <c r="W8"/>
  <c r="X8" s="1"/>
  <c r="AE7"/>
  <c r="Y7"/>
  <c r="AC7"/>
  <c r="AO5"/>
  <c r="AK5"/>
  <c r="BT46"/>
  <c r="BO45"/>
  <c r="BS46"/>
  <c r="BN45"/>
  <c r="AO6" l="1"/>
  <c r="AC8"/>
  <c r="AB8"/>
  <c r="AF8" s="1"/>
  <c r="AA8"/>
  <c r="W9"/>
  <c r="X9" s="1"/>
  <c r="AE8"/>
  <c r="Y8"/>
  <c r="AN7"/>
  <c r="AG7"/>
  <c r="AH7" s="1"/>
  <c r="AJ7"/>
  <c r="AQ7"/>
  <c r="AR7"/>
  <c r="AL7"/>
  <c r="AM7" s="1"/>
  <c r="AI7"/>
  <c r="BT47"/>
  <c r="BO46"/>
  <c r="BS47"/>
  <c r="BN46"/>
  <c r="AK7" l="1"/>
  <c r="AI8"/>
  <c r="AL8"/>
  <c r="AM8" s="1"/>
  <c r="AR8"/>
  <c r="AQ8"/>
  <c r="AN8"/>
  <c r="AG8"/>
  <c r="AH8" s="1"/>
  <c r="AJ8"/>
  <c r="AK8" s="1"/>
  <c r="AT7"/>
  <c r="AO7"/>
  <c r="AB9"/>
  <c r="AF9" s="1"/>
  <c r="AA9"/>
  <c r="AC9"/>
  <c r="AE9"/>
  <c r="Y9"/>
  <c r="W10"/>
  <c r="X10" s="1"/>
  <c r="BS48"/>
  <c r="BN47"/>
  <c r="BT48"/>
  <c r="BO47"/>
  <c r="AO8" l="1"/>
  <c r="AT8"/>
  <c r="W11"/>
  <c r="X11" s="1"/>
  <c r="AB10"/>
  <c r="AF10" s="1"/>
  <c r="AA10"/>
  <c r="AC10"/>
  <c r="AE10"/>
  <c r="Y10"/>
  <c r="AI9"/>
  <c r="AR9"/>
  <c r="AL9"/>
  <c r="AM9" s="1"/>
  <c r="AQ9"/>
  <c r="AG9"/>
  <c r="AH9" s="1"/>
  <c r="AN9"/>
  <c r="AJ9"/>
  <c r="AK9" s="1"/>
  <c r="BT49"/>
  <c r="BO48"/>
  <c r="BS49"/>
  <c r="BN48"/>
  <c r="AT9" l="1"/>
  <c r="AQ10"/>
  <c r="AL10"/>
  <c r="AM10" s="1"/>
  <c r="AI10"/>
  <c r="AR10"/>
  <c r="AB11"/>
  <c r="AF11" s="1"/>
  <c r="AA11"/>
  <c r="AC11"/>
  <c r="AE11"/>
  <c r="Y11"/>
  <c r="AJ10"/>
  <c r="AG10"/>
  <c r="AH10" s="1"/>
  <c r="AN10"/>
  <c r="AO9"/>
  <c r="W12"/>
  <c r="X12" s="1"/>
  <c r="BS50"/>
  <c r="BN49"/>
  <c r="BT50"/>
  <c r="BO49"/>
  <c r="AK10" l="1"/>
  <c r="AO10"/>
  <c r="AT10"/>
  <c r="AB12"/>
  <c r="AF12" s="1"/>
  <c r="AA12"/>
  <c r="AC12"/>
  <c r="Y12"/>
  <c r="AE12"/>
  <c r="AN11"/>
  <c r="AJ11"/>
  <c r="AG11"/>
  <c r="AH11" s="1"/>
  <c r="AQ11"/>
  <c r="AL11"/>
  <c r="AM11" s="1"/>
  <c r="AI11"/>
  <c r="AR11"/>
  <c r="W13"/>
  <c r="X13" s="1"/>
  <c r="BT51"/>
  <c r="BO50"/>
  <c r="BS51"/>
  <c r="BN50"/>
  <c r="AK11" l="1"/>
  <c r="AT11"/>
  <c r="AN12"/>
  <c r="AJ12"/>
  <c r="AG12"/>
  <c r="AH12" s="1"/>
  <c r="AO11"/>
  <c r="AB13"/>
  <c r="AF13" s="1"/>
  <c r="AA13"/>
  <c r="Y13"/>
  <c r="AC13"/>
  <c r="AE13"/>
  <c r="AQ12"/>
  <c r="AL12"/>
  <c r="AM12" s="1"/>
  <c r="AR12"/>
  <c r="AI12"/>
  <c r="W14"/>
  <c r="X14" s="1"/>
  <c r="BS52"/>
  <c r="BN51"/>
  <c r="BT52"/>
  <c r="BO51"/>
  <c r="AK12" l="1"/>
  <c r="AT12"/>
  <c r="W15"/>
  <c r="X15" s="1"/>
  <c r="AB14"/>
  <c r="AF14" s="1"/>
  <c r="AA14"/>
  <c r="AC14"/>
  <c r="AE14"/>
  <c r="Y14"/>
  <c r="AO12"/>
  <c r="AN13"/>
  <c r="AJ13"/>
  <c r="AG13"/>
  <c r="AH13" s="1"/>
  <c r="AI13"/>
  <c r="AR13"/>
  <c r="AL13"/>
  <c r="AM13" s="1"/>
  <c r="AQ13"/>
  <c r="BT53"/>
  <c r="BO52"/>
  <c r="BS53"/>
  <c r="BN52"/>
  <c r="AK13" l="1"/>
  <c r="AT13"/>
  <c r="AO13"/>
  <c r="AI14"/>
  <c r="AR14"/>
  <c r="AL14"/>
  <c r="AM14" s="1"/>
  <c r="AQ14"/>
  <c r="W16"/>
  <c r="X16" s="1"/>
  <c r="AB15"/>
  <c r="AF15" s="1"/>
  <c r="AA15"/>
  <c r="AC15"/>
  <c r="Y15"/>
  <c r="AE15"/>
  <c r="AJ14"/>
  <c r="AK14" s="1"/>
  <c r="AG14"/>
  <c r="AH14" s="1"/>
  <c r="AN14"/>
  <c r="BS54"/>
  <c r="BN53"/>
  <c r="BT54"/>
  <c r="BO53"/>
  <c r="AO14" l="1"/>
  <c r="AL15"/>
  <c r="AM15" s="1"/>
  <c r="AQ15"/>
  <c r="AI15"/>
  <c r="AR15"/>
  <c r="AB16"/>
  <c r="AF16" s="1"/>
  <c r="AA16"/>
  <c r="Y16"/>
  <c r="AE16"/>
  <c r="AC16"/>
  <c r="W17"/>
  <c r="X17" s="1"/>
  <c r="W18" s="1"/>
  <c r="X18" s="1"/>
  <c r="AG15"/>
  <c r="AH15" s="1"/>
  <c r="AJ15"/>
  <c r="AN15"/>
  <c r="AT14"/>
  <c r="BT55"/>
  <c r="BO54"/>
  <c r="BS55"/>
  <c r="BN54"/>
  <c r="AK15" l="1"/>
  <c r="AO15"/>
  <c r="AG16"/>
  <c r="AH16" s="1"/>
  <c r="AN16"/>
  <c r="AJ16"/>
  <c r="AB18"/>
  <c r="AF18" s="1"/>
  <c r="AA18"/>
  <c r="AC18"/>
  <c r="AE18"/>
  <c r="Y18"/>
  <c r="AB17"/>
  <c r="AF17" s="1"/>
  <c r="AA17"/>
  <c r="AC17"/>
  <c r="AE17"/>
  <c r="Y17"/>
  <c r="W19"/>
  <c r="X19" s="1"/>
  <c r="AL16"/>
  <c r="AM16" s="1"/>
  <c r="AQ16"/>
  <c r="AI16"/>
  <c r="AR16"/>
  <c r="AT15"/>
  <c r="BS56"/>
  <c r="BN55"/>
  <c r="BT56"/>
  <c r="BO55"/>
  <c r="AK16" l="1"/>
  <c r="AT16"/>
  <c r="AB19"/>
  <c r="AF19" s="1"/>
  <c r="AA19"/>
  <c r="AE19"/>
  <c r="AC19"/>
  <c r="Y19"/>
  <c r="W20"/>
  <c r="X20" s="1"/>
  <c r="W21" s="1"/>
  <c r="X21" s="1"/>
  <c r="AN17"/>
  <c r="AJ17"/>
  <c r="AG17"/>
  <c r="AH17" s="1"/>
  <c r="AL18"/>
  <c r="AM18" s="1"/>
  <c r="AQ18"/>
  <c r="AI18"/>
  <c r="AR18"/>
  <c r="AL17"/>
  <c r="AM17" s="1"/>
  <c r="AQ17"/>
  <c r="AI17"/>
  <c r="AR17"/>
  <c r="AN18"/>
  <c r="AJ18"/>
  <c r="AG18"/>
  <c r="AH18" s="1"/>
  <c r="AO16"/>
  <c r="BT57"/>
  <c r="BO56"/>
  <c r="BS57"/>
  <c r="BN56"/>
  <c r="AK18" l="1"/>
  <c r="AO18"/>
  <c r="AK17"/>
  <c r="AB20"/>
  <c r="AF20" s="1"/>
  <c r="AA20"/>
  <c r="AE20"/>
  <c r="AC20"/>
  <c r="Y20"/>
  <c r="AB21"/>
  <c r="AF21" s="1"/>
  <c r="AA21"/>
  <c r="AE21"/>
  <c r="AC21"/>
  <c r="Y21"/>
  <c r="AG19"/>
  <c r="AH19" s="1"/>
  <c r="AJ19"/>
  <c r="AN19"/>
  <c r="AR19"/>
  <c r="AI19"/>
  <c r="AQ19"/>
  <c r="AL19"/>
  <c r="AM19" s="1"/>
  <c r="AT17"/>
  <c r="AT18"/>
  <c r="AO17"/>
  <c r="W22"/>
  <c r="X22" s="1"/>
  <c r="BS58"/>
  <c r="BN57"/>
  <c r="BT58"/>
  <c r="BO57"/>
  <c r="AK19" l="1"/>
  <c r="AT19"/>
  <c r="AB22"/>
  <c r="AF22" s="1"/>
  <c r="AA22"/>
  <c r="Y22"/>
  <c r="AE22"/>
  <c r="AC22"/>
  <c r="AJ21"/>
  <c r="AG21"/>
  <c r="AH21" s="1"/>
  <c r="AN21"/>
  <c r="AR21"/>
  <c r="AI21"/>
  <c r="AL21"/>
  <c r="AM21" s="1"/>
  <c r="AQ21"/>
  <c r="AG20"/>
  <c r="AH20" s="1"/>
  <c r="AN20"/>
  <c r="AJ20"/>
  <c r="AL20"/>
  <c r="AM20" s="1"/>
  <c r="AQ20"/>
  <c r="AI20"/>
  <c r="AR20"/>
  <c r="AO19"/>
  <c r="W23"/>
  <c r="X23" s="1"/>
  <c r="BT59"/>
  <c r="BO58"/>
  <c r="BS59"/>
  <c r="BN58"/>
  <c r="AK20" l="1"/>
  <c r="AK21"/>
  <c r="AT20"/>
  <c r="AB23"/>
  <c r="AF23" s="1"/>
  <c r="AA23"/>
  <c r="Y23"/>
  <c r="AC23"/>
  <c r="AE23"/>
  <c r="AQ22"/>
  <c r="AL22"/>
  <c r="AM22" s="1"/>
  <c r="AR22"/>
  <c r="AI22"/>
  <c r="AT21"/>
  <c r="W24"/>
  <c r="X24" s="1"/>
  <c r="AG22"/>
  <c r="AH22" s="1"/>
  <c r="AN22"/>
  <c r="AJ22"/>
  <c r="AO20"/>
  <c r="AO21"/>
  <c r="BS60"/>
  <c r="BN59"/>
  <c r="BT60"/>
  <c r="BO59"/>
  <c r="AO22" l="1"/>
  <c r="AK22"/>
  <c r="AT22"/>
  <c r="AB24"/>
  <c r="AF24" s="1"/>
  <c r="AA24"/>
  <c r="Y24"/>
  <c r="AE24"/>
  <c r="AC24"/>
  <c r="AJ23"/>
  <c r="AG23"/>
  <c r="AH23" s="1"/>
  <c r="AN23"/>
  <c r="AI23"/>
  <c r="AR23"/>
  <c r="AL23"/>
  <c r="AM23" s="1"/>
  <c r="AQ23"/>
  <c r="W25"/>
  <c r="X25" s="1"/>
  <c r="BT61"/>
  <c r="BO60"/>
  <c r="BS61"/>
  <c r="BN60"/>
  <c r="AK23" l="1"/>
  <c r="AB25"/>
  <c r="AF25" s="1"/>
  <c r="AA25"/>
  <c r="Y25"/>
  <c r="AE25"/>
  <c r="AC25"/>
  <c r="W26"/>
  <c r="X26" s="1"/>
  <c r="W27" s="1"/>
  <c r="X27" s="1"/>
  <c r="AG24"/>
  <c r="AH24" s="1"/>
  <c r="AN24"/>
  <c r="AJ24"/>
  <c r="AI24"/>
  <c r="AR24"/>
  <c r="AL24"/>
  <c r="AM24" s="1"/>
  <c r="AQ24"/>
  <c r="AT23"/>
  <c r="AO23"/>
  <c r="BS62"/>
  <c r="BN61"/>
  <c r="BT62"/>
  <c r="BO61"/>
  <c r="AK24" l="1"/>
  <c r="AB27"/>
  <c r="AF27" s="1"/>
  <c r="AA27"/>
  <c r="AC27"/>
  <c r="AE27"/>
  <c r="Y27"/>
  <c r="AG25"/>
  <c r="AH25" s="1"/>
  <c r="AN25"/>
  <c r="AJ25"/>
  <c r="AO24"/>
  <c r="AB26"/>
  <c r="AF26" s="1"/>
  <c r="AA26"/>
  <c r="AE26"/>
  <c r="AC26"/>
  <c r="Y26"/>
  <c r="W28"/>
  <c r="X28" s="1"/>
  <c r="AR25"/>
  <c r="AI25"/>
  <c r="AQ25"/>
  <c r="AL25"/>
  <c r="AM25" s="1"/>
  <c r="AT24"/>
  <c r="BT63"/>
  <c r="BO62"/>
  <c r="BS63"/>
  <c r="BN62"/>
  <c r="AK25" l="1"/>
  <c r="AB28"/>
  <c r="AF28" s="1"/>
  <c r="AA28"/>
  <c r="AC28"/>
  <c r="AE28"/>
  <c r="W29"/>
  <c r="X29" s="1"/>
  <c r="Y28"/>
  <c r="AG26"/>
  <c r="AH26" s="1"/>
  <c r="AN26"/>
  <c r="AJ26"/>
  <c r="AL26"/>
  <c r="AM26" s="1"/>
  <c r="AQ26"/>
  <c r="AR26"/>
  <c r="AI26"/>
  <c r="AJ27"/>
  <c r="AG27"/>
  <c r="AH27" s="1"/>
  <c r="AN27"/>
  <c r="AO25"/>
  <c r="AI27"/>
  <c r="AR27"/>
  <c r="AL27"/>
  <c r="AM27" s="1"/>
  <c r="AQ27"/>
  <c r="AT25"/>
  <c r="BS64"/>
  <c r="BN63"/>
  <c r="BT64"/>
  <c r="BO63"/>
  <c r="AK27" l="1"/>
  <c r="AK26"/>
  <c r="AT26"/>
  <c r="AT27"/>
  <c r="AB29"/>
  <c r="AF29" s="1"/>
  <c r="AA29"/>
  <c r="Y29"/>
  <c r="AE29"/>
  <c r="W30"/>
  <c r="X30" s="1"/>
  <c r="AC29"/>
  <c r="AG28"/>
  <c r="AH28" s="1"/>
  <c r="AN28"/>
  <c r="AJ28"/>
  <c r="AR28"/>
  <c r="AI28"/>
  <c r="AQ28"/>
  <c r="AL28"/>
  <c r="AM28" s="1"/>
  <c r="AO27"/>
  <c r="AO26"/>
  <c r="BT65"/>
  <c r="BO64"/>
  <c r="BS65"/>
  <c r="BN64"/>
  <c r="AK28" l="1"/>
  <c r="AB30"/>
  <c r="AF30" s="1"/>
  <c r="AA30"/>
  <c r="AE30"/>
  <c r="AC30"/>
  <c r="W31"/>
  <c r="X31" s="1"/>
  <c r="Y30"/>
  <c r="AJ29"/>
  <c r="AG29"/>
  <c r="AH29" s="1"/>
  <c r="AN29"/>
  <c r="AR29"/>
  <c r="AI29"/>
  <c r="AL29"/>
  <c r="AM29" s="1"/>
  <c r="AQ29"/>
  <c r="AT28"/>
  <c r="AO28"/>
  <c r="BS66"/>
  <c r="BN65"/>
  <c r="BT66"/>
  <c r="BO65"/>
  <c r="AK29" l="1"/>
  <c r="AO29"/>
  <c r="AB31"/>
  <c r="AF31" s="1"/>
  <c r="AA31"/>
  <c r="Y31"/>
  <c r="AC31"/>
  <c r="W32"/>
  <c r="X32" s="1"/>
  <c r="AE31"/>
  <c r="AN30"/>
  <c r="AJ30"/>
  <c r="AG30"/>
  <c r="AH30" s="1"/>
  <c r="AQ30"/>
  <c r="AL30"/>
  <c r="AM30" s="1"/>
  <c r="AI30"/>
  <c r="AR30"/>
  <c r="AT29"/>
  <c r="BT67"/>
  <c r="BO66"/>
  <c r="BS67"/>
  <c r="BN66"/>
  <c r="AK30" l="1"/>
  <c r="AB32"/>
  <c r="AF32" s="1"/>
  <c r="AA32"/>
  <c r="AC32"/>
  <c r="AE32"/>
  <c r="W33"/>
  <c r="X33" s="1"/>
  <c r="Y32"/>
  <c r="AO30"/>
  <c r="AG31"/>
  <c r="AH31" s="1"/>
  <c r="AJ31"/>
  <c r="AN31"/>
  <c r="AQ31"/>
  <c r="AL31"/>
  <c r="AM31" s="1"/>
  <c r="AI31"/>
  <c r="AR31"/>
  <c r="AT30"/>
  <c r="BS68"/>
  <c r="BN67"/>
  <c r="BT68"/>
  <c r="BO67"/>
  <c r="AK31" l="1"/>
  <c r="AT31"/>
  <c r="AB33"/>
  <c r="AF33" s="1"/>
  <c r="AA33"/>
  <c r="Y33"/>
  <c r="AE33"/>
  <c r="W34"/>
  <c r="X34" s="1"/>
  <c r="AC33"/>
  <c r="AN32"/>
  <c r="AJ32"/>
  <c r="AG32"/>
  <c r="AH32" s="1"/>
  <c r="AI32"/>
  <c r="AR32"/>
  <c r="AL32"/>
  <c r="AM32" s="1"/>
  <c r="AQ32"/>
  <c r="AO31"/>
  <c r="BT69"/>
  <c r="BO68"/>
  <c r="BS69"/>
  <c r="BN68"/>
  <c r="AK32" l="1"/>
  <c r="AT32"/>
  <c r="AO32"/>
  <c r="AB34"/>
  <c r="AF34" s="1"/>
  <c r="AA34"/>
  <c r="AE34"/>
  <c r="AC34"/>
  <c r="W35"/>
  <c r="X35" s="1"/>
  <c r="Y34"/>
  <c r="AG33"/>
  <c r="AH33" s="1"/>
  <c r="AN33"/>
  <c r="AJ33"/>
  <c r="AI33"/>
  <c r="AR33"/>
  <c r="AL33"/>
  <c r="AM33" s="1"/>
  <c r="AQ33"/>
  <c r="BS70"/>
  <c r="BN69"/>
  <c r="BT70"/>
  <c r="BO69"/>
  <c r="AK33" l="1"/>
  <c r="AT33"/>
  <c r="AB35"/>
  <c r="AF35" s="1"/>
  <c r="AA35"/>
  <c r="AC35"/>
  <c r="AE35"/>
  <c r="W36"/>
  <c r="X36" s="1"/>
  <c r="Y35"/>
  <c r="AJ34"/>
  <c r="AG34"/>
  <c r="AH34" s="1"/>
  <c r="AN34"/>
  <c r="AI34"/>
  <c r="AR34"/>
  <c r="AQ34"/>
  <c r="AL34"/>
  <c r="AM34" s="1"/>
  <c r="AO33"/>
  <c r="BT71"/>
  <c r="BO70"/>
  <c r="BS71"/>
  <c r="BN70"/>
  <c r="AK34" l="1"/>
  <c r="AB36"/>
  <c r="AF36" s="1"/>
  <c r="AA36"/>
  <c r="Y36"/>
  <c r="AE36"/>
  <c r="AC36"/>
  <c r="W37"/>
  <c r="X37" s="1"/>
  <c r="AG35"/>
  <c r="AH35" s="1"/>
  <c r="AN35"/>
  <c r="AJ35"/>
  <c r="AT34"/>
  <c r="AO34"/>
  <c r="AI35"/>
  <c r="AR35"/>
  <c r="AL35"/>
  <c r="AM35" s="1"/>
  <c r="AQ35"/>
  <c r="BN71"/>
  <c r="BS72"/>
  <c r="BT72"/>
  <c r="BO71"/>
  <c r="AK35" l="1"/>
  <c r="AJ36"/>
  <c r="AG36"/>
  <c r="AH36" s="1"/>
  <c r="AN36"/>
  <c r="AT35"/>
  <c r="AB37"/>
  <c r="AF37" s="1"/>
  <c r="AA37"/>
  <c r="AE37"/>
  <c r="AC37"/>
  <c r="W38"/>
  <c r="X38" s="1"/>
  <c r="Y37"/>
  <c r="AR36"/>
  <c r="AI36"/>
  <c r="AQ36"/>
  <c r="AL36"/>
  <c r="AM36" s="1"/>
  <c r="AO35"/>
  <c r="BN72"/>
  <c r="BS73"/>
  <c r="BT73"/>
  <c r="BO72"/>
  <c r="AK36" l="1"/>
  <c r="AT36"/>
  <c r="AB38"/>
  <c r="AF38" s="1"/>
  <c r="AA38"/>
  <c r="Y38"/>
  <c r="AE38"/>
  <c r="AC38"/>
  <c r="W39"/>
  <c r="X39" s="1"/>
  <c r="AO36"/>
  <c r="AG37"/>
  <c r="AH37" s="1"/>
  <c r="AN37"/>
  <c r="AJ37"/>
  <c r="AQ37"/>
  <c r="AL37"/>
  <c r="AM37" s="1"/>
  <c r="AR37"/>
  <c r="AI37"/>
  <c r="BT74"/>
  <c r="BO74" s="1"/>
  <c r="BO73"/>
  <c r="BN73"/>
  <c r="BS74"/>
  <c r="BN74" s="1"/>
  <c r="AK37" l="1"/>
  <c r="AG38"/>
  <c r="AH38" s="1"/>
  <c r="AN38"/>
  <c r="AJ38"/>
  <c r="AT37"/>
  <c r="AO37"/>
  <c r="AB39"/>
  <c r="AF39" s="1"/>
  <c r="AA39"/>
  <c r="AC39"/>
  <c r="AE39"/>
  <c r="W40"/>
  <c r="X40" s="1"/>
  <c r="Y39"/>
  <c r="AQ38"/>
  <c r="AL38"/>
  <c r="AM38" s="1"/>
  <c r="AR38"/>
  <c r="AI38"/>
  <c r="AK38" l="1"/>
  <c r="AQ39"/>
  <c r="AL39"/>
  <c r="AM39" s="1"/>
  <c r="AR39"/>
  <c r="AI39"/>
  <c r="AB40"/>
  <c r="AF40" s="1"/>
  <c r="AA40"/>
  <c r="AC40"/>
  <c r="AE40"/>
  <c r="W41"/>
  <c r="X41" s="1"/>
  <c r="Y40"/>
  <c r="AN39"/>
  <c r="AJ39"/>
  <c r="AK39" s="1"/>
  <c r="AG39"/>
  <c r="AH39" s="1"/>
  <c r="AT38"/>
  <c r="AO38"/>
  <c r="AO39" l="1"/>
  <c r="AT39"/>
  <c r="AB41"/>
  <c r="AF41" s="1"/>
  <c r="AA41"/>
  <c r="AE41"/>
  <c r="AC41"/>
  <c r="W42"/>
  <c r="X42" s="1"/>
  <c r="Y41"/>
  <c r="AG40"/>
  <c r="AH40" s="1"/>
  <c r="AN40"/>
  <c r="AJ40"/>
  <c r="AI40"/>
  <c r="AR40"/>
  <c r="AL40"/>
  <c r="AM40" s="1"/>
  <c r="AQ40"/>
  <c r="AK40" l="1"/>
  <c r="AT40"/>
  <c r="AB42"/>
  <c r="AF42" s="1"/>
  <c r="AA42"/>
  <c r="Y42"/>
  <c r="AE42"/>
  <c r="W43"/>
  <c r="X43" s="1"/>
  <c r="AC42"/>
  <c r="AN41"/>
  <c r="AJ41"/>
  <c r="AG41"/>
  <c r="AH41" s="1"/>
  <c r="AL41"/>
  <c r="AM41" s="1"/>
  <c r="AQ41"/>
  <c r="AR41"/>
  <c r="AI41"/>
  <c r="AO40"/>
  <c r="AK41" l="1"/>
  <c r="AT41"/>
  <c r="AO41"/>
  <c r="AB43"/>
  <c r="AF43" s="1"/>
  <c r="AA43"/>
  <c r="AC43"/>
  <c r="AE43"/>
  <c r="W44"/>
  <c r="X44" s="1"/>
  <c r="Y43"/>
  <c r="AJ42"/>
  <c r="AG42"/>
  <c r="AH42" s="1"/>
  <c r="AN42"/>
  <c r="AL42"/>
  <c r="AM42" s="1"/>
  <c r="AQ42"/>
  <c r="AR42"/>
  <c r="AI42"/>
  <c r="AK42" l="1"/>
  <c r="AT42"/>
  <c r="AO42"/>
  <c r="AB44"/>
  <c r="AF44" s="1"/>
  <c r="AA44"/>
  <c r="Y44"/>
  <c r="AC44"/>
  <c r="AE44"/>
  <c r="W45"/>
  <c r="X45" s="1"/>
  <c r="AJ43"/>
  <c r="AG43"/>
  <c r="AH43" s="1"/>
  <c r="AN43"/>
  <c r="AI43"/>
  <c r="AR43"/>
  <c r="AL43"/>
  <c r="AM43" s="1"/>
  <c r="AQ43"/>
  <c r="AK43" l="1"/>
  <c r="AT43"/>
  <c r="AO43"/>
  <c r="AB45"/>
  <c r="AF45" s="1"/>
  <c r="AA45"/>
  <c r="Y45"/>
  <c r="AE45"/>
  <c r="W46"/>
  <c r="X46" s="1"/>
  <c r="AC45"/>
  <c r="AJ44"/>
  <c r="AG44"/>
  <c r="AH44" s="1"/>
  <c r="AN44"/>
  <c r="AR44"/>
  <c r="AI44"/>
  <c r="AQ44"/>
  <c r="AL44"/>
  <c r="AM44" s="1"/>
  <c r="AK44" l="1"/>
  <c r="AB46"/>
  <c r="AF46" s="1"/>
  <c r="AA46"/>
  <c r="AE46"/>
  <c r="AC46"/>
  <c r="W47"/>
  <c r="X47" s="1"/>
  <c r="Y46"/>
  <c r="AO44"/>
  <c r="AJ45"/>
  <c r="AG45"/>
  <c r="AH45" s="1"/>
  <c r="AN45"/>
  <c r="AR45"/>
  <c r="AI45"/>
  <c r="AQ45"/>
  <c r="AL45"/>
  <c r="AM45" s="1"/>
  <c r="AT44"/>
  <c r="AK45" l="1"/>
  <c r="AT45"/>
  <c r="AB47"/>
  <c r="AF47" s="1"/>
  <c r="AA47"/>
  <c r="Y47"/>
  <c r="AC47"/>
  <c r="AE47"/>
  <c r="W48"/>
  <c r="X48" s="1"/>
  <c r="AN46"/>
  <c r="AJ46"/>
  <c r="AG46"/>
  <c r="AH46" s="1"/>
  <c r="AQ46"/>
  <c r="AL46"/>
  <c r="AM46" s="1"/>
  <c r="AR46"/>
  <c r="AI46"/>
  <c r="AO45"/>
  <c r="AK46" l="1"/>
  <c r="AO46"/>
  <c r="AB48"/>
  <c r="AF48" s="1"/>
  <c r="AA48"/>
  <c r="AC48"/>
  <c r="AE48"/>
  <c r="W49"/>
  <c r="X49" s="1"/>
  <c r="Y48"/>
  <c r="AG47"/>
  <c r="AH47" s="1"/>
  <c r="AN47"/>
  <c r="AJ47"/>
  <c r="AQ47"/>
  <c r="AL47"/>
  <c r="AM47" s="1"/>
  <c r="AR47"/>
  <c r="AI47"/>
  <c r="AT46"/>
  <c r="AK47" l="1"/>
  <c r="AI48"/>
  <c r="AR48"/>
  <c r="AL48"/>
  <c r="AM48" s="1"/>
  <c r="AQ48"/>
  <c r="AT47"/>
  <c r="AO47"/>
  <c r="AB49"/>
  <c r="AF49" s="1"/>
  <c r="AA49"/>
  <c r="Y49"/>
  <c r="AE49"/>
  <c r="AC49"/>
  <c r="W50"/>
  <c r="X50" s="1"/>
  <c r="AN48"/>
  <c r="AJ48"/>
  <c r="AG48"/>
  <c r="AH48" s="1"/>
  <c r="AK48" l="1"/>
  <c r="AO48"/>
  <c r="AN49"/>
  <c r="AJ49"/>
  <c r="AG49"/>
  <c r="AH49" s="1"/>
  <c r="AB50"/>
  <c r="AF50" s="1"/>
  <c r="AA50"/>
  <c r="AE50"/>
  <c r="AC50"/>
  <c r="W51"/>
  <c r="X51" s="1"/>
  <c r="Y50"/>
  <c r="AL49"/>
  <c r="AM49" s="1"/>
  <c r="AQ49"/>
  <c r="AI49"/>
  <c r="AR49"/>
  <c r="AT48"/>
  <c r="AK49" l="1"/>
  <c r="AG50"/>
  <c r="AH50" s="1"/>
  <c r="AN50"/>
  <c r="AJ50"/>
  <c r="AL50"/>
  <c r="AM50" s="1"/>
  <c r="AQ50"/>
  <c r="AR50"/>
  <c r="AI50"/>
  <c r="AT49"/>
  <c r="AO49"/>
  <c r="AB51"/>
  <c r="AF51" s="1"/>
  <c r="AA51"/>
  <c r="Y51"/>
  <c r="AC51"/>
  <c r="AE51"/>
  <c r="W52"/>
  <c r="X52" s="1"/>
  <c r="AK50" l="1"/>
  <c r="AT50"/>
  <c r="AB52"/>
  <c r="AF52" s="1"/>
  <c r="AA52"/>
  <c r="Y52"/>
  <c r="AC52"/>
  <c r="AE52"/>
  <c r="W53"/>
  <c r="X53" s="1"/>
  <c r="AJ51"/>
  <c r="AG51"/>
  <c r="AH51" s="1"/>
  <c r="AN51"/>
  <c r="AI51"/>
  <c r="AR51"/>
  <c r="AL51"/>
  <c r="AM51" s="1"/>
  <c r="AQ51"/>
  <c r="AO50"/>
  <c r="AK51" l="1"/>
  <c r="AT51"/>
  <c r="AO51"/>
  <c r="AB53"/>
  <c r="AF53" s="1"/>
  <c r="AA53"/>
  <c r="Y53"/>
  <c r="AC53"/>
  <c r="AE53"/>
  <c r="W54"/>
  <c r="X54" s="1"/>
  <c r="AG52"/>
  <c r="AH52" s="1"/>
  <c r="AN52"/>
  <c r="AJ52"/>
  <c r="AQ52"/>
  <c r="AL52"/>
  <c r="AM52" s="1"/>
  <c r="AR52"/>
  <c r="AI52"/>
  <c r="AK52" l="1"/>
  <c r="AB54"/>
  <c r="AF54" s="1"/>
  <c r="AA54"/>
  <c r="Y54"/>
  <c r="AE54"/>
  <c r="AC54"/>
  <c r="W55"/>
  <c r="X55" s="1"/>
  <c r="AG53"/>
  <c r="AH53" s="1"/>
  <c r="AN53"/>
  <c r="AJ53"/>
  <c r="AQ53"/>
  <c r="AL53"/>
  <c r="AM53" s="1"/>
  <c r="AR53"/>
  <c r="AI53"/>
  <c r="AT52"/>
  <c r="AO52"/>
  <c r="AK53" l="1"/>
  <c r="AT53"/>
  <c r="AG54"/>
  <c r="AH54" s="1"/>
  <c r="AN54"/>
  <c r="AJ54"/>
  <c r="AB55"/>
  <c r="AF55" s="1"/>
  <c r="AA55"/>
  <c r="AC55"/>
  <c r="AE55"/>
  <c r="W56"/>
  <c r="X56" s="1"/>
  <c r="Y55"/>
  <c r="AR54"/>
  <c r="AI54"/>
  <c r="AQ54"/>
  <c r="AL54"/>
  <c r="AM54" s="1"/>
  <c r="AO53"/>
  <c r="AK54" l="1"/>
  <c r="AQ55"/>
  <c r="AL55"/>
  <c r="AM55" s="1"/>
  <c r="AR55"/>
  <c r="AI55"/>
  <c r="AB56"/>
  <c r="AF56" s="1"/>
  <c r="AA56"/>
  <c r="Y56"/>
  <c r="AC56"/>
  <c r="AE56"/>
  <c r="W57"/>
  <c r="X57" s="1"/>
  <c r="AN55"/>
  <c r="AJ55"/>
  <c r="AK55" s="1"/>
  <c r="AG55"/>
  <c r="AH55" s="1"/>
  <c r="AT54"/>
  <c r="AO54"/>
  <c r="AO55" l="1"/>
  <c r="AT55"/>
  <c r="AB57"/>
  <c r="AF57" s="1"/>
  <c r="AA57"/>
  <c r="Y57"/>
  <c r="AE57"/>
  <c r="AC57"/>
  <c r="W58"/>
  <c r="X58" s="1"/>
  <c r="AN56"/>
  <c r="AJ56"/>
  <c r="AG56"/>
  <c r="AH56" s="1"/>
  <c r="AI56"/>
  <c r="AR56"/>
  <c r="AL56"/>
  <c r="AM56" s="1"/>
  <c r="AQ56"/>
  <c r="AK56" l="1"/>
  <c r="AT56"/>
  <c r="AO56"/>
  <c r="AG57"/>
  <c r="AH57" s="1"/>
  <c r="AN57"/>
  <c r="AJ57"/>
  <c r="AB58"/>
  <c r="AF58" s="1"/>
  <c r="AA58"/>
  <c r="AE58"/>
  <c r="AC58"/>
  <c r="W59"/>
  <c r="X59" s="1"/>
  <c r="Y58"/>
  <c r="AI57"/>
  <c r="AR57"/>
  <c r="AL57"/>
  <c r="AM57" s="1"/>
  <c r="AQ57"/>
  <c r="AK57" l="1"/>
  <c r="AG58"/>
  <c r="AH58" s="1"/>
  <c r="AN58"/>
  <c r="AJ58"/>
  <c r="AL58"/>
  <c r="AM58" s="1"/>
  <c r="AQ58"/>
  <c r="AI58"/>
  <c r="AR58"/>
  <c r="AT57"/>
  <c r="AB59"/>
  <c r="AF59" s="1"/>
  <c r="AA59"/>
  <c r="Y59"/>
  <c r="AC59"/>
  <c r="AE59"/>
  <c r="W60"/>
  <c r="X60" s="1"/>
  <c r="AO57"/>
  <c r="AK58" l="1"/>
  <c r="AT58"/>
  <c r="AB60"/>
  <c r="AF60" s="1"/>
  <c r="AA60"/>
  <c r="Y60"/>
  <c r="AC60"/>
  <c r="AE60"/>
  <c r="W61"/>
  <c r="X61" s="1"/>
  <c r="AG59"/>
  <c r="AH59" s="1"/>
  <c r="AN59"/>
  <c r="AJ59"/>
  <c r="AI59"/>
  <c r="AR59"/>
  <c r="AL59"/>
  <c r="AM59" s="1"/>
  <c r="AQ59"/>
  <c r="AO58"/>
  <c r="AK59" l="1"/>
  <c r="AT59"/>
  <c r="AB61"/>
  <c r="AF61" s="1"/>
  <c r="AA61"/>
  <c r="Y61"/>
  <c r="AE61"/>
  <c r="AC61"/>
  <c r="W62"/>
  <c r="X62" s="1"/>
  <c r="AG60"/>
  <c r="AH60" s="1"/>
  <c r="AN60"/>
  <c r="AJ60"/>
  <c r="AR60"/>
  <c r="AI60"/>
  <c r="AL60"/>
  <c r="AM60" s="1"/>
  <c r="AQ60"/>
  <c r="AO59"/>
  <c r="AK60" l="1"/>
  <c r="AB62"/>
  <c r="AF62" s="1"/>
  <c r="AA62"/>
  <c r="AE62"/>
  <c r="AC62"/>
  <c r="W63"/>
  <c r="X63" s="1"/>
  <c r="Y62"/>
  <c r="AI61"/>
  <c r="AQ61"/>
  <c r="AL61"/>
  <c r="AM61" s="1"/>
  <c r="AR61"/>
  <c r="AT60"/>
  <c r="AO60"/>
  <c r="AG61"/>
  <c r="AH61" s="1"/>
  <c r="AN61"/>
  <c r="AJ61"/>
  <c r="AK61" s="1"/>
  <c r="AB63" l="1"/>
  <c r="AF63" s="1"/>
  <c r="AA63"/>
  <c r="Y63"/>
  <c r="AC63"/>
  <c r="AE63"/>
  <c r="W64"/>
  <c r="X64" s="1"/>
  <c r="AN62"/>
  <c r="AJ62"/>
  <c r="AG62"/>
  <c r="AH62" s="1"/>
  <c r="AQ62"/>
  <c r="AL62"/>
  <c r="AM62" s="1"/>
  <c r="AR62"/>
  <c r="AI62"/>
  <c r="AO61"/>
  <c r="AT61"/>
  <c r="AK62" l="1"/>
  <c r="AO62"/>
  <c r="AB64"/>
  <c r="AF64" s="1"/>
  <c r="AA64"/>
  <c r="Y64"/>
  <c r="AC64"/>
  <c r="AE64"/>
  <c r="W65"/>
  <c r="X65" s="1"/>
  <c r="W66" s="1"/>
  <c r="X66" s="1"/>
  <c r="AN63"/>
  <c r="AJ63"/>
  <c r="AG63"/>
  <c r="AH63" s="1"/>
  <c r="AR63"/>
  <c r="AI63"/>
  <c r="AQ63"/>
  <c r="AL63"/>
  <c r="AM63" s="1"/>
  <c r="AT62"/>
  <c r="AB66" l="1"/>
  <c r="AF66" s="1"/>
  <c r="AC66"/>
  <c r="AA66"/>
  <c r="AE66"/>
  <c r="Y66"/>
  <c r="W67"/>
  <c r="X67" s="1"/>
  <c r="AK63"/>
  <c r="AT63"/>
  <c r="AB65"/>
  <c r="AF65" s="1"/>
  <c r="AA65"/>
  <c r="AE65"/>
  <c r="AC65"/>
  <c r="Y65"/>
  <c r="AN64"/>
  <c r="AJ64"/>
  <c r="AG64"/>
  <c r="AH64" s="1"/>
  <c r="AL64"/>
  <c r="AM64" s="1"/>
  <c r="AQ64"/>
  <c r="AI64"/>
  <c r="AR64"/>
  <c r="AO63"/>
  <c r="AQ66" l="1"/>
  <c r="AL66"/>
  <c r="AM66" s="1"/>
  <c r="AR66"/>
  <c r="AI66"/>
  <c r="AE67"/>
  <c r="AC67"/>
  <c r="AA67"/>
  <c r="Y67"/>
  <c r="AB67"/>
  <c r="AF67" s="1"/>
  <c r="W68"/>
  <c r="X68" s="1"/>
  <c r="AN66"/>
  <c r="AJ66"/>
  <c r="AK66" s="1"/>
  <c r="AG66"/>
  <c r="AH66" s="1"/>
  <c r="AK64"/>
  <c r="AT64"/>
  <c r="AO64"/>
  <c r="AN65"/>
  <c r="AJ65"/>
  <c r="AG65"/>
  <c r="AH65" s="1"/>
  <c r="AI65"/>
  <c r="AR65"/>
  <c r="AL65"/>
  <c r="AM65" s="1"/>
  <c r="AQ65"/>
  <c r="AO66" l="1"/>
  <c r="AT66"/>
  <c r="AR67"/>
  <c r="AI67"/>
  <c r="AQ67"/>
  <c r="AL67"/>
  <c r="AM67" s="1"/>
  <c r="AB68"/>
  <c r="AF68" s="1"/>
  <c r="AE68"/>
  <c r="AC68"/>
  <c r="Y68"/>
  <c r="AA68"/>
  <c r="W69"/>
  <c r="X69" s="1"/>
  <c r="AG67"/>
  <c r="AH67" s="1"/>
  <c r="AN67"/>
  <c r="AJ67"/>
  <c r="AK65"/>
  <c r="AT65"/>
  <c r="AO65"/>
  <c r="AK67" l="1"/>
  <c r="AO67"/>
  <c r="AT67"/>
  <c r="AQ68"/>
  <c r="AL68"/>
  <c r="AM68" s="1"/>
  <c r="AI68"/>
  <c r="AR68"/>
  <c r="AN68"/>
  <c r="AJ68"/>
  <c r="AK68" s="1"/>
  <c r="AG68"/>
  <c r="AH68" s="1"/>
  <c r="AE69"/>
  <c r="AC69"/>
  <c r="AA69"/>
  <c r="Y69"/>
  <c r="AB69"/>
  <c r="AF69" s="1"/>
  <c r="W70"/>
  <c r="X70" s="1"/>
  <c r="AT68" l="1"/>
  <c r="AO68"/>
  <c r="AB70"/>
  <c r="AF70" s="1"/>
  <c r="AE70"/>
  <c r="AA70"/>
  <c r="AC70"/>
  <c r="Y70"/>
  <c r="W71"/>
  <c r="X71" s="1"/>
  <c r="AG69"/>
  <c r="AH69" s="1"/>
  <c r="AN69"/>
  <c r="AJ69"/>
  <c r="AR69"/>
  <c r="AI69"/>
  <c r="AQ69"/>
  <c r="AL69"/>
  <c r="AM69" s="1"/>
  <c r="AK69" l="1"/>
  <c r="AT69"/>
  <c r="AO69"/>
  <c r="AQ70"/>
  <c r="AL70"/>
  <c r="AM70" s="1"/>
  <c r="AR70"/>
  <c r="AI70"/>
  <c r="AE71"/>
  <c r="AC71"/>
  <c r="AA71"/>
  <c r="Y71"/>
  <c r="AB71"/>
  <c r="W72"/>
  <c r="X72" s="1"/>
  <c r="AN70"/>
  <c r="AJ70"/>
  <c r="AK70" s="1"/>
  <c r="AG70"/>
  <c r="AH70" s="1"/>
  <c r="AO70" l="1"/>
  <c r="AT70"/>
  <c r="AB72"/>
  <c r="AF72" s="1"/>
  <c r="AC72"/>
  <c r="Y72"/>
  <c r="AE72"/>
  <c r="AA72"/>
  <c r="W73"/>
  <c r="X73" s="1"/>
  <c r="AG71"/>
  <c r="AN71"/>
  <c r="AJ71"/>
  <c r="AF71"/>
  <c r="AR71"/>
  <c r="AI71"/>
  <c r="AL71"/>
  <c r="AQ71"/>
  <c r="AK71" l="1"/>
  <c r="AH71"/>
  <c r="AE73"/>
  <c r="AC73"/>
  <c r="AA73"/>
  <c r="Y73"/>
  <c r="AB73"/>
  <c r="W74"/>
  <c r="X74" s="1"/>
  <c r="AN72"/>
  <c r="AJ72"/>
  <c r="AG72"/>
  <c r="AH72" s="1"/>
  <c r="AM71"/>
  <c r="AT71" s="1"/>
  <c r="AQ72"/>
  <c r="AL72"/>
  <c r="AM72" s="1"/>
  <c r="AR72"/>
  <c r="AI72"/>
  <c r="AK72" l="1"/>
  <c r="AO71"/>
  <c r="AF73"/>
  <c r="AR73"/>
  <c r="AI73"/>
  <c r="AQ73"/>
  <c r="AL73"/>
  <c r="AM73" s="1"/>
  <c r="AT72"/>
  <c r="AO72"/>
  <c r="AB74"/>
  <c r="AF74" s="1"/>
  <c r="AC74"/>
  <c r="Y74"/>
  <c r="AE74"/>
  <c r="AA74"/>
  <c r="W75"/>
  <c r="X75" s="1"/>
  <c r="AG73"/>
  <c r="AH73" s="1"/>
  <c r="AN73"/>
  <c r="AJ73"/>
  <c r="AK73" s="1"/>
  <c r="AO73" l="1"/>
  <c r="AN74"/>
  <c r="AJ74"/>
  <c r="AG74"/>
  <c r="AE75"/>
  <c r="AC75"/>
  <c r="AA75"/>
  <c r="Y75"/>
  <c r="AB75"/>
  <c r="AF75" s="1"/>
  <c r="W76"/>
  <c r="X76" s="1"/>
  <c r="AQ74"/>
  <c r="AL74"/>
  <c r="AR74"/>
  <c r="AI74"/>
  <c r="AT73"/>
  <c r="AM74" l="1"/>
  <c r="AO74" s="1"/>
  <c r="AR75"/>
  <c r="AI75"/>
  <c r="AQ75"/>
  <c r="AL75"/>
  <c r="AM75" s="1"/>
  <c r="AK74"/>
  <c r="AB76"/>
  <c r="AE76"/>
  <c r="AC76"/>
  <c r="AA76"/>
  <c r="Y76"/>
  <c r="W77"/>
  <c r="X77" s="1"/>
  <c r="AG75"/>
  <c r="AH75" s="1"/>
  <c r="AJ75"/>
  <c r="AK75" s="1"/>
  <c r="AN75"/>
  <c r="AH74"/>
  <c r="AT74"/>
  <c r="AO75" l="1"/>
  <c r="AN76"/>
  <c r="AJ76"/>
  <c r="AG76"/>
  <c r="AF76"/>
  <c r="AE77"/>
  <c r="AC77"/>
  <c r="AA77"/>
  <c r="Y77"/>
  <c r="AB77"/>
  <c r="AF77" s="1"/>
  <c r="W78"/>
  <c r="X78" s="1"/>
  <c r="AQ76"/>
  <c r="AL76"/>
  <c r="AM76" s="1"/>
  <c r="AR76"/>
  <c r="AI76"/>
  <c r="AT75"/>
  <c r="AK76" l="1"/>
  <c r="AT76"/>
  <c r="AR77"/>
  <c r="AI77"/>
  <c r="AQ77"/>
  <c r="AL77"/>
  <c r="AM77" s="1"/>
  <c r="AB78"/>
  <c r="AF78" s="1"/>
  <c r="AE78"/>
  <c r="AC78"/>
  <c r="AA78"/>
  <c r="Y78"/>
  <c r="W79"/>
  <c r="X79" s="1"/>
  <c r="AG77"/>
  <c r="AH77" s="1"/>
  <c r="AN77"/>
  <c r="AJ77"/>
  <c r="AH76"/>
  <c r="AO76"/>
  <c r="AO77" l="1"/>
  <c r="AE79"/>
  <c r="AC79"/>
  <c r="AA79"/>
  <c r="Y79"/>
  <c r="AB79"/>
  <c r="AF79" s="1"/>
  <c r="W80"/>
  <c r="X80" s="1"/>
  <c r="AQ78"/>
  <c r="AL78"/>
  <c r="AM78" s="1"/>
  <c r="AR78"/>
  <c r="AI78"/>
  <c r="AT77"/>
  <c r="AK77"/>
  <c r="AN78"/>
  <c r="AJ78"/>
  <c r="AK78" s="1"/>
  <c r="AG78"/>
  <c r="AO78" l="1"/>
  <c r="AH78"/>
  <c r="AR79"/>
  <c r="AI79"/>
  <c r="AQ79"/>
  <c r="AL79"/>
  <c r="AM79" s="1"/>
  <c r="AT78"/>
  <c r="AB80"/>
  <c r="AF80" s="1"/>
  <c r="AE80"/>
  <c r="AC80"/>
  <c r="AA80"/>
  <c r="Y80"/>
  <c r="W81"/>
  <c r="X81" s="1"/>
  <c r="AG79"/>
  <c r="AH79" s="1"/>
  <c r="AN79"/>
  <c r="AJ79"/>
  <c r="AK79" s="1"/>
  <c r="AE81" l="1"/>
  <c r="AC81"/>
  <c r="AA81"/>
  <c r="Y81"/>
  <c r="AB81"/>
  <c r="AF81" s="1"/>
  <c r="W82"/>
  <c r="X82" s="1"/>
  <c r="AQ80"/>
  <c r="AL80"/>
  <c r="AM80" s="1"/>
  <c r="AR80"/>
  <c r="AI80"/>
  <c r="AT79"/>
  <c r="AO79"/>
  <c r="AN80"/>
  <c r="AJ80"/>
  <c r="AK80" s="1"/>
  <c r="AG80"/>
  <c r="AH80" s="1"/>
  <c r="AO80" l="1"/>
  <c r="AR81"/>
  <c r="AI81"/>
  <c r="AQ81"/>
  <c r="AL81"/>
  <c r="AM81" s="1"/>
  <c r="AT80"/>
  <c r="AB82"/>
  <c r="AF82" s="1"/>
  <c r="AE82"/>
  <c r="AC82"/>
  <c r="AA82"/>
  <c r="Y82"/>
  <c r="W83"/>
  <c r="X83" s="1"/>
  <c r="AG81"/>
  <c r="AH81" s="1"/>
  <c r="AN81"/>
  <c r="AJ81"/>
  <c r="AK81" s="1"/>
  <c r="AO81" l="1"/>
  <c r="AE83"/>
  <c r="AC83"/>
  <c r="AA83"/>
  <c r="Y83"/>
  <c r="AB83"/>
  <c r="AF83" s="1"/>
  <c r="W84"/>
  <c r="X84" s="1"/>
  <c r="AQ82"/>
  <c r="AL82"/>
  <c r="AM82" s="1"/>
  <c r="AR82"/>
  <c r="AI82"/>
  <c r="AT81"/>
  <c r="AN82"/>
  <c r="AJ82"/>
  <c r="AK82" s="1"/>
  <c r="AG82"/>
  <c r="AH82" s="1"/>
  <c r="AO82" l="1"/>
  <c r="AR83"/>
  <c r="AI83"/>
  <c r="AQ83"/>
  <c r="AL83"/>
  <c r="AM83" s="1"/>
  <c r="AT82"/>
  <c r="AB84"/>
  <c r="AF84" s="1"/>
  <c r="AE84"/>
  <c r="AC84"/>
  <c r="AA84"/>
  <c r="Y84"/>
  <c r="W85"/>
  <c r="X85" s="1"/>
  <c r="AG83"/>
  <c r="AH83" s="1"/>
  <c r="AN83"/>
  <c r="AJ83"/>
  <c r="AK83" s="1"/>
  <c r="AO83" l="1"/>
  <c r="AE85"/>
  <c r="AC85"/>
  <c r="AA85"/>
  <c r="Y85"/>
  <c r="AB85"/>
  <c r="AF85" s="1"/>
  <c r="W86"/>
  <c r="X86" s="1"/>
  <c r="AQ84"/>
  <c r="AL84"/>
  <c r="AM84" s="1"/>
  <c r="AR84"/>
  <c r="AI84"/>
  <c r="AT83"/>
  <c r="AN84"/>
  <c r="AJ84"/>
  <c r="AK84" s="1"/>
  <c r="AG84"/>
  <c r="AH84" s="1"/>
  <c r="AR85" l="1"/>
  <c r="AI85"/>
  <c r="AQ85"/>
  <c r="AL85"/>
  <c r="AM85" s="1"/>
  <c r="AO84"/>
  <c r="AT84"/>
  <c r="AB86"/>
  <c r="AF86" s="1"/>
  <c r="AE86"/>
  <c r="AC86"/>
  <c r="AA86"/>
  <c r="Y86"/>
  <c r="W87"/>
  <c r="X87" s="1"/>
  <c r="AG85"/>
  <c r="AH85" s="1"/>
  <c r="AN85"/>
  <c r="AJ85"/>
  <c r="AK85" s="1"/>
  <c r="AO85" l="1"/>
  <c r="AN86"/>
  <c r="AJ86"/>
  <c r="AK86" s="1"/>
  <c r="AG86"/>
  <c r="AH86" s="1"/>
  <c r="AT85"/>
  <c r="AE87"/>
  <c r="AC87"/>
  <c r="AA87"/>
  <c r="Y87"/>
  <c r="AB87"/>
  <c r="AF87" s="1"/>
  <c r="W88"/>
  <c r="X88" s="1"/>
  <c r="AQ86"/>
  <c r="AL86"/>
  <c r="AM86" s="1"/>
  <c r="AR86"/>
  <c r="AI86"/>
  <c r="AR87" l="1"/>
  <c r="AI87"/>
  <c r="AQ87"/>
  <c r="AL87"/>
  <c r="AM87" s="1"/>
  <c r="AT86"/>
  <c r="AO86"/>
  <c r="AB88"/>
  <c r="AF88" s="1"/>
  <c r="AE88"/>
  <c r="AC88"/>
  <c r="AA88"/>
  <c r="Y88"/>
  <c r="W89"/>
  <c r="X89" s="1"/>
  <c r="AG87"/>
  <c r="AH87" s="1"/>
  <c r="AN87"/>
  <c r="AJ87"/>
  <c r="AK87" s="1"/>
  <c r="AO87" l="1"/>
  <c r="AN88"/>
  <c r="AJ88"/>
  <c r="AK88" s="1"/>
  <c r="AG88"/>
  <c r="AH88" s="1"/>
  <c r="AT87"/>
  <c r="AE89"/>
  <c r="AC89"/>
  <c r="AA89"/>
  <c r="Y89"/>
  <c r="AB89"/>
  <c r="AF89" s="1"/>
  <c r="W90"/>
  <c r="X90" s="1"/>
  <c r="AQ88"/>
  <c r="AL88"/>
  <c r="AM88" s="1"/>
  <c r="AR88"/>
  <c r="AI88"/>
  <c r="AR89" l="1"/>
  <c r="AI89"/>
  <c r="AQ89"/>
  <c r="AL89"/>
  <c r="AM89" s="1"/>
  <c r="AT88"/>
  <c r="AO88"/>
  <c r="AB90"/>
  <c r="AF90" s="1"/>
  <c r="AE90"/>
  <c r="AC90"/>
  <c r="AA90"/>
  <c r="Y90"/>
  <c r="W91"/>
  <c r="X91" s="1"/>
  <c r="AG89"/>
  <c r="AH89" s="1"/>
  <c r="AN89"/>
  <c r="AJ89"/>
  <c r="AK89" s="1"/>
  <c r="AO89" l="1"/>
  <c r="AN90"/>
  <c r="AJ90"/>
  <c r="AK90" s="1"/>
  <c r="AG90"/>
  <c r="AH90" s="1"/>
  <c r="AT89"/>
  <c r="AE91"/>
  <c r="AC91"/>
  <c r="AA91"/>
  <c r="Y91"/>
  <c r="AB91"/>
  <c r="AF91" s="1"/>
  <c r="W92"/>
  <c r="X92" s="1"/>
  <c r="AQ90"/>
  <c r="AL90"/>
  <c r="AM90" s="1"/>
  <c r="AR90"/>
  <c r="AI90"/>
  <c r="AR91" l="1"/>
  <c r="AI91"/>
  <c r="AQ91"/>
  <c r="AL91"/>
  <c r="AM91" s="1"/>
  <c r="AT90"/>
  <c r="AO90"/>
  <c r="AB92"/>
  <c r="AF92" s="1"/>
  <c r="AE92"/>
  <c r="AC92"/>
  <c r="AA92"/>
  <c r="Y92"/>
  <c r="W93"/>
  <c r="X93" s="1"/>
  <c r="AG91"/>
  <c r="AH91" s="1"/>
  <c r="AN91"/>
  <c r="AJ91"/>
  <c r="AK91" s="1"/>
  <c r="AO91" l="1"/>
  <c r="AN92"/>
  <c r="AJ92"/>
  <c r="AK92" s="1"/>
  <c r="AG92"/>
  <c r="AH92" s="1"/>
  <c r="AT91"/>
  <c r="AE93"/>
  <c r="AC93"/>
  <c r="AA93"/>
  <c r="Y93"/>
  <c r="AB93"/>
  <c r="AF93" s="1"/>
  <c r="W94"/>
  <c r="X94" s="1"/>
  <c r="AQ92"/>
  <c r="AL92"/>
  <c r="AM92" s="1"/>
  <c r="AR92"/>
  <c r="AI92"/>
  <c r="AR93" l="1"/>
  <c r="AI93"/>
  <c r="AQ93"/>
  <c r="AL93"/>
  <c r="AM93" s="1"/>
  <c r="AT92"/>
  <c r="AO92"/>
  <c r="AB94"/>
  <c r="AF94" s="1"/>
  <c r="AE94"/>
  <c r="AC94"/>
  <c r="AA94"/>
  <c r="Y94"/>
  <c r="W95"/>
  <c r="X95" s="1"/>
  <c r="AG93"/>
  <c r="AH93" s="1"/>
  <c r="AN93"/>
  <c r="AJ93"/>
  <c r="AK93" s="1"/>
  <c r="AO93" l="1"/>
  <c r="AN94"/>
  <c r="AJ94"/>
  <c r="AK94" s="1"/>
  <c r="AG94"/>
  <c r="AH94" s="1"/>
  <c r="AT93"/>
  <c r="AE95"/>
  <c r="AC95"/>
  <c r="AA95"/>
  <c r="Y95"/>
  <c r="AB95"/>
  <c r="AF95" s="1"/>
  <c r="W96"/>
  <c r="X96" s="1"/>
  <c r="AQ94"/>
  <c r="AL94"/>
  <c r="AM94" s="1"/>
  <c r="AR94"/>
  <c r="AI94"/>
  <c r="AR95" l="1"/>
  <c r="AI95"/>
  <c r="AQ95"/>
  <c r="AL95"/>
  <c r="AM95" s="1"/>
  <c r="AT94"/>
  <c r="AO94"/>
  <c r="AB96"/>
  <c r="AF96" s="1"/>
  <c r="AE96"/>
  <c r="AC96"/>
  <c r="AA96"/>
  <c r="Y96"/>
  <c r="W97"/>
  <c r="X97" s="1"/>
  <c r="AG95"/>
  <c r="AH95" s="1"/>
  <c r="AN95"/>
  <c r="AJ95"/>
  <c r="AK95" s="1"/>
  <c r="AO95" l="1"/>
  <c r="AN96"/>
  <c r="AJ96"/>
  <c r="AK96" s="1"/>
  <c r="AG96"/>
  <c r="AH96" s="1"/>
  <c r="AT95"/>
  <c r="AE97"/>
  <c r="AC97"/>
  <c r="AA97"/>
  <c r="Y97"/>
  <c r="AB97"/>
  <c r="AF97" s="1"/>
  <c r="W98"/>
  <c r="X98" s="1"/>
  <c r="AQ96"/>
  <c r="AL96"/>
  <c r="AM96" s="1"/>
  <c r="AR96"/>
  <c r="AI96"/>
  <c r="AR97" l="1"/>
  <c r="AI97"/>
  <c r="AQ97"/>
  <c r="AL97"/>
  <c r="AM97" s="1"/>
  <c r="AT96"/>
  <c r="AO96"/>
  <c r="AB98"/>
  <c r="AF98" s="1"/>
  <c r="AE98"/>
  <c r="AC98"/>
  <c r="AA98"/>
  <c r="Y98"/>
  <c r="W99"/>
  <c r="X99" s="1"/>
  <c r="AG97"/>
  <c r="AH97" s="1"/>
  <c r="AN97"/>
  <c r="AJ97"/>
  <c r="AK97" s="1"/>
  <c r="AO97" l="1"/>
  <c r="AN98"/>
  <c r="AJ98"/>
  <c r="AK98" s="1"/>
  <c r="AG98"/>
  <c r="AH98" s="1"/>
  <c r="AT97"/>
  <c r="AE99"/>
  <c r="AC99"/>
  <c r="AA99"/>
  <c r="Y99"/>
  <c r="AB99"/>
  <c r="AF99" s="1"/>
  <c r="W100"/>
  <c r="X100" s="1"/>
  <c r="AQ98"/>
  <c r="AL98"/>
  <c r="AM98" s="1"/>
  <c r="AR98"/>
  <c r="AI98"/>
  <c r="AR99" l="1"/>
  <c r="AI99"/>
  <c r="AQ99"/>
  <c r="AL99"/>
  <c r="AM99" s="1"/>
  <c r="AT98"/>
  <c r="AO98"/>
  <c r="AB100"/>
  <c r="AF100" s="1"/>
  <c r="AE100"/>
  <c r="AC100"/>
  <c r="AA100"/>
  <c r="Y100"/>
  <c r="W101"/>
  <c r="X101" s="1"/>
  <c r="AG99"/>
  <c r="AH99" s="1"/>
  <c r="AN99"/>
  <c r="AJ99"/>
  <c r="AK99" s="1"/>
  <c r="AO99" l="1"/>
  <c r="AN100"/>
  <c r="AJ100"/>
  <c r="AK100" s="1"/>
  <c r="AG100"/>
  <c r="AH100" s="1"/>
  <c r="AT99"/>
  <c r="AE101"/>
  <c r="AC101"/>
  <c r="AA101"/>
  <c r="Y101"/>
  <c r="AB101"/>
  <c r="AF101" s="1"/>
  <c r="W102"/>
  <c r="X102" s="1"/>
  <c r="AQ100"/>
  <c r="AL100"/>
  <c r="AM100" s="1"/>
  <c r="AR100"/>
  <c r="AI100"/>
  <c r="AR101" l="1"/>
  <c r="AI101"/>
  <c r="AQ101"/>
  <c r="AL101"/>
  <c r="AM101" s="1"/>
  <c r="AT100"/>
  <c r="AO100"/>
  <c r="AB102"/>
  <c r="AF102" s="1"/>
  <c r="AE102"/>
  <c r="AC102"/>
  <c r="AA102"/>
  <c r="Y102"/>
  <c r="W103"/>
  <c r="X103" s="1"/>
  <c r="AG101"/>
  <c r="AH101" s="1"/>
  <c r="AN101"/>
  <c r="AJ101"/>
  <c r="AK101" s="1"/>
  <c r="AO101" l="1"/>
  <c r="AN102"/>
  <c r="AJ102"/>
  <c r="AK102" s="1"/>
  <c r="AG102"/>
  <c r="AH102" s="1"/>
  <c r="AT101"/>
  <c r="AE103"/>
  <c r="AC103"/>
  <c r="AA103"/>
  <c r="Y103"/>
  <c r="AB103"/>
  <c r="AF103" s="1"/>
  <c r="W104"/>
  <c r="X104" s="1"/>
  <c r="AQ102"/>
  <c r="AL102"/>
  <c r="AM102" s="1"/>
  <c r="AR102"/>
  <c r="AI102"/>
  <c r="AR103" l="1"/>
  <c r="AI103"/>
  <c r="AQ103"/>
  <c r="AL103"/>
  <c r="AM103" s="1"/>
  <c r="AT102"/>
  <c r="AO102"/>
  <c r="AB104"/>
  <c r="AF104" s="1"/>
  <c r="AE104"/>
  <c r="AC104"/>
  <c r="AA104"/>
  <c r="Y104"/>
  <c r="W105"/>
  <c r="X105" s="1"/>
  <c r="AG103"/>
  <c r="AH103" s="1"/>
  <c r="AN103"/>
  <c r="AJ103"/>
  <c r="AK103" s="1"/>
  <c r="AO103" l="1"/>
  <c r="AN104"/>
  <c r="AJ104"/>
  <c r="AK104" s="1"/>
  <c r="AG104"/>
  <c r="AH104" s="1"/>
  <c r="AT103"/>
  <c r="AE105"/>
  <c r="AC105"/>
  <c r="AA105"/>
  <c r="Y105"/>
  <c r="AB105"/>
  <c r="AF105" s="1"/>
  <c r="W106"/>
  <c r="X106" s="1"/>
  <c r="AQ104"/>
  <c r="AL104"/>
  <c r="AM104" s="1"/>
  <c r="AR104"/>
  <c r="AI104"/>
  <c r="AR105" l="1"/>
  <c r="AI105"/>
  <c r="AQ105"/>
  <c r="AL105"/>
  <c r="AM105" s="1"/>
  <c r="AT104"/>
  <c r="AO104"/>
  <c r="AB106"/>
  <c r="AF106" s="1"/>
  <c r="AE106"/>
  <c r="AC106"/>
  <c r="AA106"/>
  <c r="Y106"/>
  <c r="W107"/>
  <c r="X107" s="1"/>
  <c r="AG105"/>
  <c r="AH105" s="1"/>
  <c r="AN105"/>
  <c r="AJ105"/>
  <c r="AK105" s="1"/>
  <c r="AO105" l="1"/>
  <c r="AN106"/>
  <c r="AJ106"/>
  <c r="AK106" s="1"/>
  <c r="AG106"/>
  <c r="AH106" s="1"/>
  <c r="AT105"/>
  <c r="AE107"/>
  <c r="AC107"/>
  <c r="AA107"/>
  <c r="Y107"/>
  <c r="AB107"/>
  <c r="AF107" s="1"/>
  <c r="W108"/>
  <c r="X108" s="1"/>
  <c r="AQ106"/>
  <c r="AL106"/>
  <c r="AM106" s="1"/>
  <c r="AR106"/>
  <c r="AI106"/>
  <c r="AR107" l="1"/>
  <c r="AI107"/>
  <c r="AQ107"/>
  <c r="AL107"/>
  <c r="AM107" s="1"/>
  <c r="AT106"/>
  <c r="AO106"/>
  <c r="AB108"/>
  <c r="AF108" s="1"/>
  <c r="AE108"/>
  <c r="AC108"/>
  <c r="AA108"/>
  <c r="Y108"/>
  <c r="W109"/>
  <c r="X109" s="1"/>
  <c r="AG107"/>
  <c r="AH107" s="1"/>
  <c r="AN107"/>
  <c r="AJ107"/>
  <c r="AK107" s="1"/>
  <c r="AO107" l="1"/>
  <c r="AN108"/>
  <c r="AJ108"/>
  <c r="AK108" s="1"/>
  <c r="AG108"/>
  <c r="AH108" s="1"/>
  <c r="AT107"/>
  <c r="AE109"/>
  <c r="AC109"/>
  <c r="AA109"/>
  <c r="Y109"/>
  <c r="AB109"/>
  <c r="AF109" s="1"/>
  <c r="W110"/>
  <c r="X110" s="1"/>
  <c r="AQ108"/>
  <c r="AL108"/>
  <c r="AM108" s="1"/>
  <c r="AR108"/>
  <c r="AI108"/>
  <c r="AR109" l="1"/>
  <c r="AI109"/>
  <c r="AQ109"/>
  <c r="AL109"/>
  <c r="AM109" s="1"/>
  <c r="AT108"/>
  <c r="AO108"/>
  <c r="AB110"/>
  <c r="AF110" s="1"/>
  <c r="AE110"/>
  <c r="AC110"/>
  <c r="AA110"/>
  <c r="Y110"/>
  <c r="W111"/>
  <c r="X111" s="1"/>
  <c r="AG109"/>
  <c r="AH109" s="1"/>
  <c r="AN109"/>
  <c r="AJ109"/>
  <c r="AK109" s="1"/>
  <c r="AO109" l="1"/>
  <c r="AN110"/>
  <c r="AJ110"/>
  <c r="AK110" s="1"/>
  <c r="AG110"/>
  <c r="AH110" s="1"/>
  <c r="AT109"/>
  <c r="AE111"/>
  <c r="AC111"/>
  <c r="AA111"/>
  <c r="Y111"/>
  <c r="AB111"/>
  <c r="AF111" s="1"/>
  <c r="W112"/>
  <c r="X112" s="1"/>
  <c r="AQ110"/>
  <c r="AL110"/>
  <c r="AM110" s="1"/>
  <c r="AR110"/>
  <c r="AI110"/>
  <c r="AR111" l="1"/>
  <c r="AI111"/>
  <c r="AQ111"/>
  <c r="AL111"/>
  <c r="AM111" s="1"/>
  <c r="AT110"/>
  <c r="AO110"/>
  <c r="AB112"/>
  <c r="AF112" s="1"/>
  <c r="AE112"/>
  <c r="AC112"/>
  <c r="AA112"/>
  <c r="Y112"/>
  <c r="W113"/>
  <c r="X113" s="1"/>
  <c r="AG111"/>
  <c r="AH111" s="1"/>
  <c r="AN111"/>
  <c r="AJ111"/>
  <c r="AK111" s="1"/>
  <c r="AO111" l="1"/>
  <c r="AN112"/>
  <c r="AJ112"/>
  <c r="AK112" s="1"/>
  <c r="AG112"/>
  <c r="AH112" s="1"/>
  <c r="AT111"/>
  <c r="AE113"/>
  <c r="AC113"/>
  <c r="AA113"/>
  <c r="Y113"/>
  <c r="AB113"/>
  <c r="AF113" s="1"/>
  <c r="W114"/>
  <c r="X114" s="1"/>
  <c r="AQ112"/>
  <c r="AL112"/>
  <c r="AM112" s="1"/>
  <c r="AR112"/>
  <c r="AI112"/>
  <c r="AR113" l="1"/>
  <c r="AI113"/>
  <c r="AQ113"/>
  <c r="AL113"/>
  <c r="AM113" s="1"/>
  <c r="AT112"/>
  <c r="AO112"/>
  <c r="AB114"/>
  <c r="AF114" s="1"/>
  <c r="AE114"/>
  <c r="AC114"/>
  <c r="AA114"/>
  <c r="Y114"/>
  <c r="W115"/>
  <c r="X115" s="1"/>
  <c r="AG113"/>
  <c r="AH113" s="1"/>
  <c r="AN113"/>
  <c r="AJ113"/>
  <c r="AK113" s="1"/>
  <c r="AO113" l="1"/>
  <c r="AN114"/>
  <c r="AJ114"/>
  <c r="AK114" s="1"/>
  <c r="AG114"/>
  <c r="AH114" s="1"/>
  <c r="AT113"/>
  <c r="AE115"/>
  <c r="AC115"/>
  <c r="AA115"/>
  <c r="Y115"/>
  <c r="AB115"/>
  <c r="AF115" s="1"/>
  <c r="W116"/>
  <c r="X116" s="1"/>
  <c r="AQ114"/>
  <c r="AL114"/>
  <c r="AM114" s="1"/>
  <c r="AR114"/>
  <c r="AI114"/>
  <c r="AR115" l="1"/>
  <c r="AI115"/>
  <c r="AQ115"/>
  <c r="AL115"/>
  <c r="AM115" s="1"/>
  <c r="AT114"/>
  <c r="AO114"/>
  <c r="AB116"/>
  <c r="AF116" s="1"/>
  <c r="AE116"/>
  <c r="AC116"/>
  <c r="AA116"/>
  <c r="Y116"/>
  <c r="W117"/>
  <c r="X117" s="1"/>
  <c r="AG115"/>
  <c r="AH115" s="1"/>
  <c r="AN115"/>
  <c r="AJ115"/>
  <c r="AK115" s="1"/>
  <c r="AO115" l="1"/>
  <c r="AN116"/>
  <c r="AJ116"/>
  <c r="AK116" s="1"/>
  <c r="AG116"/>
  <c r="AH116" s="1"/>
  <c r="AT115"/>
  <c r="AE117"/>
  <c r="AC117"/>
  <c r="AA117"/>
  <c r="Y117"/>
  <c r="AB117"/>
  <c r="AF117" s="1"/>
  <c r="W118"/>
  <c r="X118" s="1"/>
  <c r="AQ116"/>
  <c r="AL116"/>
  <c r="AM116" s="1"/>
  <c r="AR116"/>
  <c r="AI116"/>
  <c r="AR117" l="1"/>
  <c r="AI117"/>
  <c r="AQ117"/>
  <c r="AL117"/>
  <c r="AM117" s="1"/>
  <c r="AT116"/>
  <c r="AO116"/>
  <c r="AB118"/>
  <c r="AF118" s="1"/>
  <c r="AE118"/>
  <c r="AC118"/>
  <c r="AA118"/>
  <c r="Y118"/>
  <c r="W119"/>
  <c r="X119" s="1"/>
  <c r="AG117"/>
  <c r="AH117" s="1"/>
  <c r="AN117"/>
  <c r="AJ117"/>
  <c r="AK117" s="1"/>
  <c r="AO117" l="1"/>
  <c r="AN118"/>
  <c r="AJ118"/>
  <c r="AK118" s="1"/>
  <c r="AG118"/>
  <c r="AH118" s="1"/>
  <c r="AT117"/>
  <c r="AE119"/>
  <c r="AC119"/>
  <c r="AA119"/>
  <c r="Y119"/>
  <c r="AB119"/>
  <c r="AF119" s="1"/>
  <c r="W120"/>
  <c r="X120" s="1"/>
  <c r="AQ118"/>
  <c r="AL118"/>
  <c r="AM118" s="1"/>
  <c r="AR118"/>
  <c r="AI118"/>
  <c r="AR119" l="1"/>
  <c r="AI119"/>
  <c r="AQ119"/>
  <c r="AL119"/>
  <c r="AM119" s="1"/>
  <c r="AT118"/>
  <c r="AO118"/>
  <c r="AB120"/>
  <c r="AF120" s="1"/>
  <c r="AE120"/>
  <c r="AC120"/>
  <c r="AA120"/>
  <c r="Y120"/>
  <c r="W121"/>
  <c r="X121" s="1"/>
  <c r="AG119"/>
  <c r="AH119" s="1"/>
  <c r="AN119"/>
  <c r="AJ119"/>
  <c r="AK119" s="1"/>
  <c r="AO119" l="1"/>
  <c r="AN120"/>
  <c r="AJ120"/>
  <c r="AK120" s="1"/>
  <c r="AG120"/>
  <c r="AH120" s="1"/>
  <c r="AT119"/>
  <c r="AE121"/>
  <c r="AC121"/>
  <c r="AA121"/>
  <c r="Y121"/>
  <c r="AB121"/>
  <c r="AF121" s="1"/>
  <c r="W122"/>
  <c r="X122" s="1"/>
  <c r="AQ120"/>
  <c r="AL120"/>
  <c r="AM120" s="1"/>
  <c r="AR120"/>
  <c r="AI120"/>
  <c r="AR121" l="1"/>
  <c r="AI121"/>
  <c r="AQ121"/>
  <c r="AL121"/>
  <c r="AM121" s="1"/>
  <c r="AT120"/>
  <c r="AO120"/>
  <c r="AB122"/>
  <c r="AF122" s="1"/>
  <c r="AE122"/>
  <c r="AC122"/>
  <c r="AA122"/>
  <c r="Y122"/>
  <c r="W123"/>
  <c r="X123" s="1"/>
  <c r="AG121"/>
  <c r="AH121" s="1"/>
  <c r="AN121"/>
  <c r="AJ121"/>
  <c r="AK121" s="1"/>
  <c r="AO121" l="1"/>
  <c r="AN122"/>
  <c r="AJ122"/>
  <c r="AK122" s="1"/>
  <c r="AG122"/>
  <c r="AH122" s="1"/>
  <c r="AT121"/>
  <c r="AE123"/>
  <c r="AC123"/>
  <c r="AA123"/>
  <c r="Y123"/>
  <c r="AB123"/>
  <c r="AF123" s="1"/>
  <c r="W124"/>
  <c r="X124" s="1"/>
  <c r="AQ122"/>
  <c r="AL122"/>
  <c r="AM122" s="1"/>
  <c r="AR122"/>
  <c r="AI122"/>
  <c r="AR123" l="1"/>
  <c r="AI123"/>
  <c r="AQ123"/>
  <c r="AL123"/>
  <c r="AM123" s="1"/>
  <c r="AT122"/>
  <c r="AO122"/>
  <c r="AB124"/>
  <c r="AF124" s="1"/>
  <c r="AE124"/>
  <c r="AC124"/>
  <c r="AA124"/>
  <c r="Y124"/>
  <c r="W125"/>
  <c r="X125" s="1"/>
  <c r="AG123"/>
  <c r="AH123" s="1"/>
  <c r="AN123"/>
  <c r="AJ123"/>
  <c r="AK123" s="1"/>
  <c r="AO123" l="1"/>
  <c r="AN124"/>
  <c r="AJ124"/>
  <c r="AK124" s="1"/>
  <c r="AG124"/>
  <c r="AH124" s="1"/>
  <c r="AT123"/>
  <c r="AE125"/>
  <c r="AC125"/>
  <c r="AA125"/>
  <c r="Y125"/>
  <c r="AB125"/>
  <c r="AF125" s="1"/>
  <c r="W126"/>
  <c r="X126" s="1"/>
  <c r="AQ124"/>
  <c r="AL124"/>
  <c r="AM124" s="1"/>
  <c r="AR124"/>
  <c r="AI124"/>
  <c r="AR125" l="1"/>
  <c r="AI125"/>
  <c r="AQ125"/>
  <c r="AL125"/>
  <c r="AM125" s="1"/>
  <c r="AT124"/>
  <c r="AO124"/>
  <c r="AB126"/>
  <c r="AF126" s="1"/>
  <c r="AE126"/>
  <c r="AC126"/>
  <c r="AA126"/>
  <c r="Y126"/>
  <c r="W127"/>
  <c r="X127" s="1"/>
  <c r="AG125"/>
  <c r="AH125" s="1"/>
  <c r="AN125"/>
  <c r="AJ125"/>
  <c r="AK125" s="1"/>
  <c r="AO125" l="1"/>
  <c r="AN126"/>
  <c r="AJ126"/>
  <c r="AK126" s="1"/>
  <c r="AG126"/>
  <c r="AH126" s="1"/>
  <c r="AT125"/>
  <c r="AE127"/>
  <c r="AC127"/>
  <c r="AA127"/>
  <c r="Y127"/>
  <c r="AB127"/>
  <c r="AF127" s="1"/>
  <c r="W128"/>
  <c r="X128" s="1"/>
  <c r="AQ126"/>
  <c r="AL126"/>
  <c r="AM126" s="1"/>
  <c r="AR126"/>
  <c r="AI126"/>
  <c r="AR127" l="1"/>
  <c r="AI127"/>
  <c r="AQ127"/>
  <c r="AL127"/>
  <c r="AM127" s="1"/>
  <c r="AT126"/>
  <c r="AO126"/>
  <c r="AB128"/>
  <c r="AF128" s="1"/>
  <c r="AE128"/>
  <c r="AC128"/>
  <c r="AA128"/>
  <c r="Y128"/>
  <c r="W129"/>
  <c r="X129" s="1"/>
  <c r="AG127"/>
  <c r="AH127" s="1"/>
  <c r="AN127"/>
  <c r="AJ127"/>
  <c r="AK127" s="1"/>
  <c r="AO127" l="1"/>
  <c r="AN128"/>
  <c r="AJ128"/>
  <c r="AK128" s="1"/>
  <c r="AG128"/>
  <c r="AH128" s="1"/>
  <c r="AT127"/>
  <c r="AE129"/>
  <c r="AC129"/>
  <c r="AA129"/>
  <c r="Y129"/>
  <c r="AB129"/>
  <c r="AF129" s="1"/>
  <c r="W130"/>
  <c r="X130" s="1"/>
  <c r="AQ128"/>
  <c r="AL128"/>
  <c r="AM128" s="1"/>
  <c r="AR128"/>
  <c r="AI128"/>
  <c r="AR129" l="1"/>
  <c r="AI129"/>
  <c r="AQ129"/>
  <c r="AL129"/>
  <c r="AM129" s="1"/>
  <c r="AT128"/>
  <c r="AO128"/>
  <c r="AB130"/>
  <c r="AF130" s="1"/>
  <c r="AE130"/>
  <c r="AC130"/>
  <c r="AA130"/>
  <c r="Y130"/>
  <c r="W131"/>
  <c r="X131" s="1"/>
  <c r="AG129"/>
  <c r="AH129" s="1"/>
  <c r="AN129"/>
  <c r="AJ129"/>
  <c r="AK129" s="1"/>
  <c r="AO129" l="1"/>
  <c r="AN130"/>
  <c r="AJ130"/>
  <c r="AK130" s="1"/>
  <c r="AG130"/>
  <c r="AH130" s="1"/>
  <c r="AT129"/>
  <c r="AE131"/>
  <c r="AC131"/>
  <c r="AA131"/>
  <c r="Y131"/>
  <c r="AB131"/>
  <c r="AF131" s="1"/>
  <c r="W132"/>
  <c r="X132" s="1"/>
  <c r="AQ130"/>
  <c r="AL130"/>
  <c r="AM130" s="1"/>
  <c r="AR130"/>
  <c r="AI130"/>
  <c r="AR131" l="1"/>
  <c r="AI131"/>
  <c r="AQ131"/>
  <c r="AL131"/>
  <c r="AM131" s="1"/>
  <c r="AT130"/>
  <c r="AO130"/>
  <c r="AB132"/>
  <c r="AF132" s="1"/>
  <c r="AE132"/>
  <c r="AC132"/>
  <c r="AA132"/>
  <c r="Y132"/>
  <c r="W133"/>
  <c r="X133" s="1"/>
  <c r="AG131"/>
  <c r="AH131" s="1"/>
  <c r="AN131"/>
  <c r="AJ131"/>
  <c r="AK131" s="1"/>
  <c r="AO131" l="1"/>
  <c r="AN132"/>
  <c r="AJ132"/>
  <c r="AK132" s="1"/>
  <c r="AG132"/>
  <c r="AH132" s="1"/>
  <c r="AT131"/>
  <c r="AE133"/>
  <c r="AC133"/>
  <c r="AA133"/>
  <c r="Y133"/>
  <c r="AB133"/>
  <c r="AF133" s="1"/>
  <c r="W134"/>
  <c r="X134" s="1"/>
  <c r="AQ132"/>
  <c r="AL132"/>
  <c r="AM132" s="1"/>
  <c r="AR132"/>
  <c r="AI132"/>
  <c r="AR133" l="1"/>
  <c r="AI133"/>
  <c r="AQ133"/>
  <c r="AL133"/>
  <c r="AM133" s="1"/>
  <c r="AT132"/>
  <c r="AO132"/>
  <c r="AB134"/>
  <c r="AF134" s="1"/>
  <c r="AE134"/>
  <c r="AC134"/>
  <c r="AA134"/>
  <c r="Y134"/>
  <c r="W135"/>
  <c r="X135" s="1"/>
  <c r="AG133"/>
  <c r="AH133" s="1"/>
  <c r="AN133"/>
  <c r="AJ133"/>
  <c r="AK133" s="1"/>
  <c r="AO133" l="1"/>
  <c r="AN134"/>
  <c r="AJ134"/>
  <c r="AK134" s="1"/>
  <c r="AG134"/>
  <c r="AH134" s="1"/>
  <c r="AT133"/>
  <c r="AE135"/>
  <c r="AC135"/>
  <c r="AA135"/>
  <c r="Y135"/>
  <c r="AB135"/>
  <c r="AF135" s="1"/>
  <c r="W136"/>
  <c r="X136" s="1"/>
  <c r="AQ134"/>
  <c r="AL134"/>
  <c r="AM134" s="1"/>
  <c r="AR134"/>
  <c r="AI134"/>
  <c r="AR135" l="1"/>
  <c r="AI135"/>
  <c r="AQ135"/>
  <c r="AL135"/>
  <c r="AM135" s="1"/>
  <c r="AT134"/>
  <c r="AO134"/>
  <c r="AB136"/>
  <c r="AF136" s="1"/>
  <c r="AE136"/>
  <c r="AC136"/>
  <c r="AA136"/>
  <c r="Y136"/>
  <c r="W137"/>
  <c r="X137" s="1"/>
  <c r="AG135"/>
  <c r="AH135" s="1"/>
  <c r="AN135"/>
  <c r="AJ135"/>
  <c r="AK135" s="1"/>
  <c r="AO135" l="1"/>
  <c r="AN136"/>
  <c r="AJ136"/>
  <c r="AK136" s="1"/>
  <c r="AG136"/>
  <c r="AH136" s="1"/>
  <c r="AT135"/>
  <c r="AE137"/>
  <c r="AC137"/>
  <c r="AA137"/>
  <c r="Y137"/>
  <c r="AB137"/>
  <c r="AF137" s="1"/>
  <c r="W138"/>
  <c r="X138" s="1"/>
  <c r="AQ136"/>
  <c r="AL136"/>
  <c r="AM136" s="1"/>
  <c r="AR136"/>
  <c r="AI136"/>
  <c r="AR137" l="1"/>
  <c r="AI137"/>
  <c r="AQ137"/>
  <c r="AL137"/>
  <c r="AM137" s="1"/>
  <c r="AT136"/>
  <c r="AO136"/>
  <c r="AB138"/>
  <c r="AF138" s="1"/>
  <c r="AE138"/>
  <c r="AC138"/>
  <c r="AA138"/>
  <c r="Y138"/>
  <c r="W139"/>
  <c r="X139" s="1"/>
  <c r="AG137"/>
  <c r="AH137" s="1"/>
  <c r="AN137"/>
  <c r="AJ137"/>
  <c r="AK137" s="1"/>
  <c r="AO137" l="1"/>
  <c r="AN138"/>
  <c r="AJ138"/>
  <c r="AK138" s="1"/>
  <c r="AG138"/>
  <c r="AH138" s="1"/>
  <c r="AT137"/>
  <c r="AE139"/>
  <c r="AC139"/>
  <c r="AA139"/>
  <c r="Y139"/>
  <c r="AB139"/>
  <c r="AF139" s="1"/>
  <c r="W140"/>
  <c r="X140" s="1"/>
  <c r="AQ138"/>
  <c r="AL138"/>
  <c r="AM138" s="1"/>
  <c r="AR138"/>
  <c r="AI138"/>
  <c r="AR139" l="1"/>
  <c r="AI139"/>
  <c r="AQ139"/>
  <c r="AL139"/>
  <c r="AM139" s="1"/>
  <c r="AT138"/>
  <c r="AO138"/>
  <c r="AB140"/>
  <c r="AF140" s="1"/>
  <c r="AE140"/>
  <c r="AC140"/>
  <c r="AA140"/>
  <c r="Y140"/>
  <c r="W141"/>
  <c r="X141" s="1"/>
  <c r="AG139"/>
  <c r="AH139" s="1"/>
  <c r="AN139"/>
  <c r="AJ139"/>
  <c r="AK139" s="1"/>
  <c r="AO139" l="1"/>
  <c r="AN140"/>
  <c r="AJ140"/>
  <c r="AK140" s="1"/>
  <c r="AG140"/>
  <c r="AH140" s="1"/>
  <c r="AT139"/>
  <c r="AE141"/>
  <c r="AC141"/>
  <c r="AA141"/>
  <c r="Y141"/>
  <c r="AB141"/>
  <c r="AF141" s="1"/>
  <c r="W142"/>
  <c r="X142" s="1"/>
  <c r="AQ140"/>
  <c r="AL140"/>
  <c r="AM140" s="1"/>
  <c r="AR140"/>
  <c r="AI140"/>
  <c r="AR141" l="1"/>
  <c r="AI141"/>
  <c r="AQ141"/>
  <c r="AL141"/>
  <c r="AM141" s="1"/>
  <c r="AT140"/>
  <c r="AO140"/>
  <c r="AB142"/>
  <c r="AF142" s="1"/>
  <c r="AE142"/>
  <c r="AC142"/>
  <c r="AA142"/>
  <c r="Y142"/>
  <c r="W143"/>
  <c r="X143" s="1"/>
  <c r="AG141"/>
  <c r="AH141" s="1"/>
  <c r="AN141"/>
  <c r="AJ141"/>
  <c r="AK141" s="1"/>
  <c r="AO141" l="1"/>
  <c r="AN142"/>
  <c r="AJ142"/>
  <c r="AK142" s="1"/>
  <c r="AG142"/>
  <c r="AH142" s="1"/>
  <c r="AT141"/>
  <c r="AE143"/>
  <c r="AC143"/>
  <c r="AA143"/>
  <c r="Y143"/>
  <c r="AB143"/>
  <c r="AF143" s="1"/>
  <c r="W144"/>
  <c r="X144" s="1"/>
  <c r="AQ142"/>
  <c r="AL142"/>
  <c r="AM142" s="1"/>
  <c r="AR142"/>
  <c r="AI142"/>
  <c r="AR143" l="1"/>
  <c r="AI143"/>
  <c r="AQ143"/>
  <c r="AL143"/>
  <c r="AM143" s="1"/>
  <c r="AT142"/>
  <c r="AO142"/>
  <c r="AB144"/>
  <c r="AF144" s="1"/>
  <c r="AE144"/>
  <c r="AC144"/>
  <c r="AA144"/>
  <c r="Y144"/>
  <c r="W145"/>
  <c r="X145" s="1"/>
  <c r="AG143"/>
  <c r="AH143" s="1"/>
  <c r="AN143"/>
  <c r="AJ143"/>
  <c r="AK143" s="1"/>
  <c r="AO143" l="1"/>
  <c r="AN144"/>
  <c r="AJ144"/>
  <c r="AK144" s="1"/>
  <c r="AG144"/>
  <c r="AH144" s="1"/>
  <c r="AT143"/>
  <c r="AE145"/>
  <c r="AC145"/>
  <c r="AA145"/>
  <c r="Y145"/>
  <c r="AB145"/>
  <c r="AF145" s="1"/>
  <c r="W146"/>
  <c r="X146" s="1"/>
  <c r="AQ144"/>
  <c r="AL144"/>
  <c r="AM144" s="1"/>
  <c r="AR144"/>
  <c r="AI144"/>
  <c r="AR145" l="1"/>
  <c r="AI145"/>
  <c r="AQ145"/>
  <c r="AL145"/>
  <c r="AM145" s="1"/>
  <c r="AT144"/>
  <c r="AO144"/>
  <c r="AB146"/>
  <c r="AF146" s="1"/>
  <c r="AE146"/>
  <c r="AC146"/>
  <c r="AA146"/>
  <c r="Y146"/>
  <c r="W147"/>
  <c r="X147" s="1"/>
  <c r="AG145"/>
  <c r="AH145" s="1"/>
  <c r="AN145"/>
  <c r="AJ145"/>
  <c r="AK145" s="1"/>
  <c r="AO145" l="1"/>
  <c r="AN146"/>
  <c r="AJ146"/>
  <c r="AK146" s="1"/>
  <c r="AG146"/>
  <c r="AH146" s="1"/>
  <c r="AT145"/>
  <c r="AE147"/>
  <c r="AC147"/>
  <c r="AA147"/>
  <c r="Y147"/>
  <c r="AB147"/>
  <c r="AF147" s="1"/>
  <c r="W148"/>
  <c r="X148" s="1"/>
  <c r="AQ146"/>
  <c r="AL146"/>
  <c r="AM146" s="1"/>
  <c r="AR146"/>
  <c r="AI146"/>
  <c r="AR147" l="1"/>
  <c r="AI147"/>
  <c r="AQ147"/>
  <c r="AL147"/>
  <c r="AM147" s="1"/>
  <c r="AT146"/>
  <c r="AO146"/>
  <c r="AB148"/>
  <c r="AF148" s="1"/>
  <c r="AE148"/>
  <c r="AC148"/>
  <c r="AA148"/>
  <c r="Y148"/>
  <c r="W149"/>
  <c r="X149" s="1"/>
  <c r="AG147"/>
  <c r="AH147" s="1"/>
  <c r="AN147"/>
  <c r="AJ147"/>
  <c r="AK147" s="1"/>
  <c r="AO147" l="1"/>
  <c r="AN148"/>
  <c r="AJ148"/>
  <c r="AK148" s="1"/>
  <c r="AG148"/>
  <c r="AH148" s="1"/>
  <c r="AT147"/>
  <c r="AE149"/>
  <c r="AC149"/>
  <c r="AA149"/>
  <c r="Y149"/>
  <c r="AB149"/>
  <c r="AF149" s="1"/>
  <c r="W150"/>
  <c r="X150" s="1"/>
  <c r="AQ148"/>
  <c r="AL148"/>
  <c r="AM148" s="1"/>
  <c r="AR148"/>
  <c r="AI148"/>
  <c r="AR149" l="1"/>
  <c r="AI149"/>
  <c r="AQ149"/>
  <c r="AL149"/>
  <c r="AM149" s="1"/>
  <c r="AT148"/>
  <c r="AO148"/>
  <c r="AB150"/>
  <c r="AF150" s="1"/>
  <c r="AE150"/>
  <c r="AC150"/>
  <c r="AA150"/>
  <c r="Y150"/>
  <c r="W151"/>
  <c r="X151" s="1"/>
  <c r="AG149"/>
  <c r="AH149" s="1"/>
  <c r="AN149"/>
  <c r="AJ149"/>
  <c r="AK149" s="1"/>
  <c r="AO149" l="1"/>
  <c r="AN150"/>
  <c r="AJ150"/>
  <c r="AK150" s="1"/>
  <c r="AG150"/>
  <c r="AH150" s="1"/>
  <c r="AT149"/>
  <c r="AE151"/>
  <c r="AC151"/>
  <c r="AA151"/>
  <c r="Y151"/>
  <c r="AB151"/>
  <c r="AF151" s="1"/>
  <c r="W152"/>
  <c r="X152" s="1"/>
  <c r="AQ150"/>
  <c r="AL150"/>
  <c r="AM150" s="1"/>
  <c r="AR150"/>
  <c r="AI150"/>
  <c r="AR151" l="1"/>
  <c r="AI151"/>
  <c r="AQ151"/>
  <c r="AL151"/>
  <c r="AM151" s="1"/>
  <c r="AT150"/>
  <c r="AO150"/>
  <c r="AB152"/>
  <c r="AF152" s="1"/>
  <c r="AE152"/>
  <c r="AC152"/>
  <c r="AA152"/>
  <c r="Y152"/>
  <c r="W153"/>
  <c r="X153" s="1"/>
  <c r="AG151"/>
  <c r="AH151" s="1"/>
  <c r="AN151"/>
  <c r="AJ151"/>
  <c r="AK151" s="1"/>
  <c r="AO151" l="1"/>
  <c r="AN152"/>
  <c r="AJ152"/>
  <c r="AK152" s="1"/>
  <c r="AG152"/>
  <c r="AH152" s="1"/>
  <c r="AT151"/>
  <c r="AE153"/>
  <c r="AC153"/>
  <c r="AA153"/>
  <c r="Y153"/>
  <c r="AB153"/>
  <c r="AF153" s="1"/>
  <c r="W154"/>
  <c r="X154" s="1"/>
  <c r="AQ152"/>
  <c r="AL152"/>
  <c r="AM152" s="1"/>
  <c r="AR152"/>
  <c r="AI152"/>
  <c r="AR153" l="1"/>
  <c r="AI153"/>
  <c r="AQ153"/>
  <c r="AL153"/>
  <c r="AM153" s="1"/>
  <c r="AT152"/>
  <c r="AO152"/>
  <c r="AB154"/>
  <c r="AF154" s="1"/>
  <c r="AE154"/>
  <c r="AC154"/>
  <c r="AA154"/>
  <c r="Y154"/>
  <c r="W155"/>
  <c r="X155" s="1"/>
  <c r="AG153"/>
  <c r="AH153" s="1"/>
  <c r="AN153"/>
  <c r="AJ153"/>
  <c r="AK153" s="1"/>
  <c r="AO153" l="1"/>
  <c r="AN154"/>
  <c r="AJ154"/>
  <c r="AK154" s="1"/>
  <c r="AG154"/>
  <c r="AH154" s="1"/>
  <c r="AT153"/>
  <c r="AE155"/>
  <c r="AC155"/>
  <c r="AA155"/>
  <c r="Y155"/>
  <c r="AB155"/>
  <c r="AF155" s="1"/>
  <c r="W156"/>
  <c r="X156" s="1"/>
  <c r="AQ154"/>
  <c r="AL154"/>
  <c r="AM154" s="1"/>
  <c r="AR154"/>
  <c r="AI154"/>
  <c r="AR155" l="1"/>
  <c r="AI155"/>
  <c r="AQ155"/>
  <c r="AL155"/>
  <c r="AM155" s="1"/>
  <c r="AT154"/>
  <c r="AO154"/>
  <c r="AB156"/>
  <c r="AF156" s="1"/>
  <c r="AE156"/>
  <c r="AC156"/>
  <c r="AA156"/>
  <c r="Y156"/>
  <c r="W157"/>
  <c r="X157" s="1"/>
  <c r="AG155"/>
  <c r="AH155" s="1"/>
  <c r="AN155"/>
  <c r="AJ155"/>
  <c r="AK155" s="1"/>
  <c r="AO155" l="1"/>
  <c r="AN156"/>
  <c r="AJ156"/>
  <c r="AK156" s="1"/>
  <c r="AG156"/>
  <c r="AH156" s="1"/>
  <c r="AT155"/>
  <c r="AE157"/>
  <c r="AC157"/>
  <c r="AA157"/>
  <c r="Y157"/>
  <c r="AB157"/>
  <c r="AF157" s="1"/>
  <c r="W158"/>
  <c r="X158" s="1"/>
  <c r="AQ156"/>
  <c r="AL156"/>
  <c r="AM156" s="1"/>
  <c r="AR156"/>
  <c r="AI156"/>
  <c r="AR157" l="1"/>
  <c r="AI157"/>
  <c r="AQ157"/>
  <c r="AL157"/>
  <c r="AM157" s="1"/>
  <c r="AT156"/>
  <c r="AO156"/>
  <c r="AB158"/>
  <c r="AF158" s="1"/>
  <c r="AE158"/>
  <c r="AC158"/>
  <c r="AA158"/>
  <c r="Y158"/>
  <c r="W159"/>
  <c r="X159" s="1"/>
  <c r="AG157"/>
  <c r="AH157" s="1"/>
  <c r="AN157"/>
  <c r="AJ157"/>
  <c r="AK157" s="1"/>
  <c r="AO157" l="1"/>
  <c r="AN158"/>
  <c r="AJ158"/>
  <c r="AK158" s="1"/>
  <c r="AG158"/>
  <c r="AH158" s="1"/>
  <c r="AT157"/>
  <c r="AE159"/>
  <c r="AC159"/>
  <c r="AA159"/>
  <c r="Y159"/>
  <c r="AB159"/>
  <c r="AF159" s="1"/>
  <c r="W160"/>
  <c r="X160" s="1"/>
  <c r="AQ158"/>
  <c r="AL158"/>
  <c r="AM158" s="1"/>
  <c r="AR158"/>
  <c r="AI158"/>
  <c r="AR159" l="1"/>
  <c r="AI159"/>
  <c r="AQ159"/>
  <c r="AL159"/>
  <c r="AM159" s="1"/>
  <c r="AT158"/>
  <c r="AO158"/>
  <c r="AB160"/>
  <c r="AF160" s="1"/>
  <c r="AE160"/>
  <c r="AC160"/>
  <c r="AA160"/>
  <c r="Y160"/>
  <c r="W161"/>
  <c r="X161" s="1"/>
  <c r="AG159"/>
  <c r="AH159" s="1"/>
  <c r="AN159"/>
  <c r="AJ159"/>
  <c r="AK159" s="1"/>
  <c r="AO159" l="1"/>
  <c r="AN160"/>
  <c r="AJ160"/>
  <c r="AK160" s="1"/>
  <c r="AG160"/>
  <c r="AH160" s="1"/>
  <c r="AT159"/>
  <c r="AE161"/>
  <c r="AC161"/>
  <c r="AA161"/>
  <c r="Y161"/>
  <c r="AB161"/>
  <c r="AF161" s="1"/>
  <c r="W162"/>
  <c r="X162" s="1"/>
  <c r="AQ160"/>
  <c r="AL160"/>
  <c r="AM160" s="1"/>
  <c r="AR160"/>
  <c r="AI160"/>
  <c r="AR161" l="1"/>
  <c r="AI161"/>
  <c r="AQ161"/>
  <c r="AL161"/>
  <c r="AM161" s="1"/>
  <c r="AT160"/>
  <c r="AO160"/>
  <c r="AB162"/>
  <c r="AF162" s="1"/>
  <c r="AE162"/>
  <c r="AC162"/>
  <c r="AA162"/>
  <c r="Y162"/>
  <c r="W163"/>
  <c r="X163" s="1"/>
  <c r="AG161"/>
  <c r="AH161" s="1"/>
  <c r="AN161"/>
  <c r="AJ161"/>
  <c r="AK161" s="1"/>
  <c r="AO161" l="1"/>
  <c r="AN162"/>
  <c r="AJ162"/>
  <c r="AK162" s="1"/>
  <c r="AG162"/>
  <c r="AH162" s="1"/>
  <c r="AT161"/>
  <c r="AE163"/>
  <c r="AC163"/>
  <c r="AA163"/>
  <c r="Y163"/>
  <c r="AB163"/>
  <c r="AF163" s="1"/>
  <c r="W164"/>
  <c r="X164" s="1"/>
  <c r="AQ162"/>
  <c r="AL162"/>
  <c r="AM162" s="1"/>
  <c r="AR162"/>
  <c r="AI162"/>
  <c r="AR163" l="1"/>
  <c r="AI163"/>
  <c r="AQ163"/>
  <c r="AL163"/>
  <c r="AM163" s="1"/>
  <c r="AT162"/>
  <c r="AO162"/>
  <c r="AB164"/>
  <c r="AF164" s="1"/>
  <c r="AE164"/>
  <c r="AC164"/>
  <c r="AA164"/>
  <c r="Y164"/>
  <c r="W165"/>
  <c r="X165" s="1"/>
  <c r="AG163"/>
  <c r="AH163" s="1"/>
  <c r="AN163"/>
  <c r="AJ163"/>
  <c r="AK163" s="1"/>
  <c r="AO163" l="1"/>
  <c r="AN164"/>
  <c r="AJ164"/>
  <c r="AK164" s="1"/>
  <c r="AG164"/>
  <c r="AH164" s="1"/>
  <c r="AT163"/>
  <c r="AE165"/>
  <c r="AC165"/>
  <c r="AA165"/>
  <c r="Y165"/>
  <c r="AB165"/>
  <c r="AF165" s="1"/>
  <c r="W166"/>
  <c r="X166" s="1"/>
  <c r="AQ164"/>
  <c r="AL164"/>
  <c r="AM164" s="1"/>
  <c r="AR164"/>
  <c r="AI164"/>
  <c r="AR165" l="1"/>
  <c r="AI165"/>
  <c r="AQ165"/>
  <c r="AL165"/>
  <c r="AM165" s="1"/>
  <c r="AT164"/>
  <c r="AO164"/>
  <c r="AB166"/>
  <c r="AF166" s="1"/>
  <c r="AE166"/>
  <c r="AC166"/>
  <c r="AA166"/>
  <c r="Y166"/>
  <c r="W167"/>
  <c r="X167" s="1"/>
  <c r="AG165"/>
  <c r="AH165" s="1"/>
  <c r="AN165"/>
  <c r="AJ165"/>
  <c r="AK165" s="1"/>
  <c r="AO165" l="1"/>
  <c r="AN166"/>
  <c r="AJ166"/>
  <c r="AK166" s="1"/>
  <c r="AG166"/>
  <c r="AH166" s="1"/>
  <c r="AT165"/>
  <c r="AE167"/>
  <c r="AC167"/>
  <c r="AA167"/>
  <c r="Y167"/>
  <c r="AB167"/>
  <c r="AF167" s="1"/>
  <c r="W168"/>
  <c r="X168" s="1"/>
  <c r="AQ166"/>
  <c r="AL166"/>
  <c r="AM166" s="1"/>
  <c r="AR166"/>
  <c r="AI166"/>
  <c r="AR167" l="1"/>
  <c r="AI167"/>
  <c r="AQ167"/>
  <c r="AL167"/>
  <c r="AM167" s="1"/>
  <c r="AT166"/>
  <c r="AO166"/>
  <c r="AB168"/>
  <c r="AF168" s="1"/>
  <c r="AE168"/>
  <c r="AC168"/>
  <c r="AA168"/>
  <c r="Y168"/>
  <c r="W169"/>
  <c r="X169" s="1"/>
  <c r="AG167"/>
  <c r="AH167" s="1"/>
  <c r="AN167"/>
  <c r="AJ167"/>
  <c r="AK167" s="1"/>
  <c r="AO167" l="1"/>
  <c r="AN168"/>
  <c r="AJ168"/>
  <c r="AK168" s="1"/>
  <c r="AG168"/>
  <c r="AH168" s="1"/>
  <c r="AT167"/>
  <c r="AE169"/>
  <c r="AC169"/>
  <c r="AA169"/>
  <c r="Y169"/>
  <c r="AB169"/>
  <c r="AF169" s="1"/>
  <c r="W170"/>
  <c r="X170" s="1"/>
  <c r="AQ168"/>
  <c r="AL168"/>
  <c r="AM168" s="1"/>
  <c r="AR168"/>
  <c r="AI168"/>
  <c r="AR169" l="1"/>
  <c r="AI169"/>
  <c r="AQ169"/>
  <c r="AL169"/>
  <c r="AM169" s="1"/>
  <c r="AT168"/>
  <c r="AO168"/>
  <c r="AB170"/>
  <c r="AF170" s="1"/>
  <c r="AE170"/>
  <c r="AC170"/>
  <c r="AA170"/>
  <c r="Y170"/>
  <c r="W171"/>
  <c r="X171" s="1"/>
  <c r="AG169"/>
  <c r="AH169" s="1"/>
  <c r="AN169"/>
  <c r="AJ169"/>
  <c r="AK169" s="1"/>
  <c r="AO169" l="1"/>
  <c r="AN170"/>
  <c r="AJ170"/>
  <c r="AK170" s="1"/>
  <c r="AG170"/>
  <c r="AH170" s="1"/>
  <c r="AT169"/>
  <c r="AE171"/>
  <c r="AC171"/>
  <c r="AA171"/>
  <c r="Y171"/>
  <c r="AB171"/>
  <c r="AF171" s="1"/>
  <c r="W172"/>
  <c r="X172" s="1"/>
  <c r="AQ170"/>
  <c r="AL170"/>
  <c r="AM170" s="1"/>
  <c r="AR170"/>
  <c r="AI170"/>
  <c r="AR171" l="1"/>
  <c r="AI171"/>
  <c r="AQ171"/>
  <c r="AL171"/>
  <c r="AM171" s="1"/>
  <c r="AT170"/>
  <c r="AO170"/>
  <c r="AB172"/>
  <c r="AF172" s="1"/>
  <c r="AE172"/>
  <c r="AC172"/>
  <c r="AA172"/>
  <c r="Y172"/>
  <c r="W173"/>
  <c r="X173" s="1"/>
  <c r="AG171"/>
  <c r="AH171" s="1"/>
  <c r="AN171"/>
  <c r="AJ171"/>
  <c r="AK171" s="1"/>
  <c r="AO171" l="1"/>
  <c r="AN172"/>
  <c r="AJ172"/>
  <c r="AK172" s="1"/>
  <c r="AG172"/>
  <c r="AH172" s="1"/>
  <c r="AT171"/>
  <c r="AE173"/>
  <c r="AC173"/>
  <c r="AA173"/>
  <c r="Y173"/>
  <c r="AB173"/>
  <c r="AF173" s="1"/>
  <c r="W174"/>
  <c r="X174" s="1"/>
  <c r="AQ172"/>
  <c r="AL172"/>
  <c r="AM172" s="1"/>
  <c r="AR172"/>
  <c r="AI172"/>
  <c r="AR173" l="1"/>
  <c r="AI173"/>
  <c r="AQ173"/>
  <c r="AL173"/>
  <c r="AM173" s="1"/>
  <c r="AT172"/>
  <c r="AO172"/>
  <c r="AB174"/>
  <c r="AF174" s="1"/>
  <c r="AE174"/>
  <c r="AC174"/>
  <c r="AA174"/>
  <c r="Y174"/>
  <c r="W175"/>
  <c r="X175" s="1"/>
  <c r="AG173"/>
  <c r="AH173" s="1"/>
  <c r="AN173"/>
  <c r="AJ173"/>
  <c r="AK173" s="1"/>
  <c r="AO173" l="1"/>
  <c r="AN174"/>
  <c r="AJ174"/>
  <c r="AK174" s="1"/>
  <c r="AG174"/>
  <c r="AH174" s="1"/>
  <c r="AT173"/>
  <c r="AE175"/>
  <c r="AC175"/>
  <c r="AA175"/>
  <c r="Y175"/>
  <c r="AB175"/>
  <c r="AF175" s="1"/>
  <c r="W176"/>
  <c r="X176" s="1"/>
  <c r="AQ174"/>
  <c r="AL174"/>
  <c r="AM174" s="1"/>
  <c r="AR174"/>
  <c r="AI174"/>
  <c r="AR175" l="1"/>
  <c r="AI175"/>
  <c r="AQ175"/>
  <c r="AL175"/>
  <c r="AM175" s="1"/>
  <c r="AT174"/>
  <c r="AO174"/>
  <c r="AB176"/>
  <c r="AF176" s="1"/>
  <c r="AE176"/>
  <c r="AC176"/>
  <c r="AA176"/>
  <c r="Y176"/>
  <c r="W177"/>
  <c r="X177" s="1"/>
  <c r="AG175"/>
  <c r="AH175" s="1"/>
  <c r="AN175"/>
  <c r="AJ175"/>
  <c r="AK175" s="1"/>
  <c r="AO175" l="1"/>
  <c r="AN176"/>
  <c r="AJ176"/>
  <c r="AK176" s="1"/>
  <c r="AG176"/>
  <c r="AH176" s="1"/>
  <c r="AT175"/>
  <c r="AE177"/>
  <c r="AC177"/>
  <c r="AA177"/>
  <c r="Y177"/>
  <c r="AB177"/>
  <c r="AF177" s="1"/>
  <c r="W178"/>
  <c r="X178" s="1"/>
  <c r="AQ176"/>
  <c r="AL176"/>
  <c r="AM176" s="1"/>
  <c r="AR176"/>
  <c r="AI176"/>
  <c r="AR177" l="1"/>
  <c r="AI177"/>
  <c r="AQ177"/>
  <c r="AL177"/>
  <c r="AM177" s="1"/>
  <c r="AT176"/>
  <c r="AO176"/>
  <c r="AB178"/>
  <c r="AF178" s="1"/>
  <c r="AE178"/>
  <c r="AC178"/>
  <c r="AA178"/>
  <c r="Y178"/>
  <c r="W179"/>
  <c r="X179" s="1"/>
  <c r="AG177"/>
  <c r="AH177" s="1"/>
  <c r="AN177"/>
  <c r="AJ177"/>
  <c r="AK177" s="1"/>
  <c r="AO177" l="1"/>
  <c r="AN178"/>
  <c r="AJ178"/>
  <c r="AK178" s="1"/>
  <c r="AG178"/>
  <c r="AH178" s="1"/>
  <c r="AT177"/>
  <c r="AE179"/>
  <c r="AC179"/>
  <c r="AA179"/>
  <c r="Y179"/>
  <c r="AB179"/>
  <c r="AF179" s="1"/>
  <c r="W180"/>
  <c r="X180" s="1"/>
  <c r="AQ178"/>
  <c r="AL178"/>
  <c r="AM178" s="1"/>
  <c r="AR178"/>
  <c r="AI178"/>
  <c r="AR179" l="1"/>
  <c r="AI179"/>
  <c r="AQ179"/>
  <c r="AL179"/>
  <c r="AM179" s="1"/>
  <c r="AT178"/>
  <c r="AO178"/>
  <c r="AB180"/>
  <c r="AF180" s="1"/>
  <c r="AE180"/>
  <c r="AC180"/>
  <c r="AA180"/>
  <c r="Y180"/>
  <c r="W181"/>
  <c r="X181" s="1"/>
  <c r="AG179"/>
  <c r="AH179" s="1"/>
  <c r="AN179"/>
  <c r="AJ179"/>
  <c r="AK179" s="1"/>
  <c r="AO179" l="1"/>
  <c r="AN180"/>
  <c r="AJ180"/>
  <c r="AK180" s="1"/>
  <c r="AG180"/>
  <c r="AH180" s="1"/>
  <c r="AT179"/>
  <c r="AE181"/>
  <c r="AC181"/>
  <c r="AA181"/>
  <c r="Y181"/>
  <c r="AB181"/>
  <c r="AF181" s="1"/>
  <c r="W182"/>
  <c r="X182" s="1"/>
  <c r="AQ180"/>
  <c r="AL180"/>
  <c r="AM180" s="1"/>
  <c r="AR180"/>
  <c r="AI180"/>
  <c r="AR181" l="1"/>
  <c r="AI181"/>
  <c r="AQ181"/>
  <c r="AL181"/>
  <c r="AM181" s="1"/>
  <c r="AT180"/>
  <c r="AO180"/>
  <c r="AB182"/>
  <c r="AF182" s="1"/>
  <c r="AE182"/>
  <c r="AC182"/>
  <c r="AA182"/>
  <c r="Y182"/>
  <c r="W183"/>
  <c r="X183" s="1"/>
  <c r="AG181"/>
  <c r="AH181" s="1"/>
  <c r="AN181"/>
  <c r="AJ181"/>
  <c r="AK181" s="1"/>
  <c r="AO181" l="1"/>
  <c r="AN182"/>
  <c r="AJ182"/>
  <c r="AK182" s="1"/>
  <c r="AG182"/>
  <c r="AH182" s="1"/>
  <c r="AT181"/>
  <c r="AE183"/>
  <c r="AC183"/>
  <c r="AA183"/>
  <c r="Y183"/>
  <c r="AB183"/>
  <c r="AF183" s="1"/>
  <c r="W184"/>
  <c r="X184" s="1"/>
  <c r="AQ182"/>
  <c r="AL182"/>
  <c r="AM182" s="1"/>
  <c r="AR182"/>
  <c r="AI182"/>
  <c r="AR183" l="1"/>
  <c r="AI183"/>
  <c r="AQ183"/>
  <c r="AL183"/>
  <c r="AM183" s="1"/>
  <c r="AT182"/>
  <c r="AO182"/>
  <c r="AB184"/>
  <c r="AF184" s="1"/>
  <c r="AE184"/>
  <c r="AC184"/>
  <c r="AA184"/>
  <c r="Y184"/>
  <c r="W185"/>
  <c r="X185" s="1"/>
  <c r="AG183"/>
  <c r="AH183" s="1"/>
  <c r="AN183"/>
  <c r="AJ183"/>
  <c r="AK183" s="1"/>
  <c r="AO183" l="1"/>
  <c r="AN184"/>
  <c r="AJ184"/>
  <c r="AK184" s="1"/>
  <c r="AG184"/>
  <c r="AH184" s="1"/>
  <c r="AT183"/>
  <c r="AE185"/>
  <c r="AC185"/>
  <c r="AA185"/>
  <c r="Y185"/>
  <c r="AB185"/>
  <c r="AF185" s="1"/>
  <c r="W186"/>
  <c r="X186" s="1"/>
  <c r="AQ184"/>
  <c r="AL184"/>
  <c r="AM184" s="1"/>
  <c r="AR184"/>
  <c r="AI184"/>
  <c r="AR185" l="1"/>
  <c r="AI185"/>
  <c r="AQ185"/>
  <c r="AL185"/>
  <c r="AM185" s="1"/>
  <c r="AT184"/>
  <c r="AO184"/>
  <c r="AB186"/>
  <c r="AF186" s="1"/>
  <c r="AE186"/>
  <c r="AC186"/>
  <c r="AA186"/>
  <c r="Y186"/>
  <c r="W187"/>
  <c r="X187" s="1"/>
  <c r="AG185"/>
  <c r="AH185" s="1"/>
  <c r="AN185"/>
  <c r="AJ185"/>
  <c r="AK185" s="1"/>
  <c r="AO185" l="1"/>
  <c r="AN186"/>
  <c r="AJ186"/>
  <c r="AK186" s="1"/>
  <c r="AG186"/>
  <c r="AH186" s="1"/>
  <c r="AT185"/>
  <c r="AE187"/>
  <c r="AC187"/>
  <c r="AA187"/>
  <c r="Y187"/>
  <c r="AB187"/>
  <c r="AF187" s="1"/>
  <c r="W188"/>
  <c r="X188" s="1"/>
  <c r="AQ186"/>
  <c r="AL186"/>
  <c r="AM186" s="1"/>
  <c r="AR186"/>
  <c r="AI186"/>
  <c r="AR187" l="1"/>
  <c r="AI187"/>
  <c r="AQ187"/>
  <c r="AL187"/>
  <c r="AM187" s="1"/>
  <c r="AT186"/>
  <c r="AO186"/>
  <c r="AB188"/>
  <c r="AF188" s="1"/>
  <c r="AE188"/>
  <c r="AC188"/>
  <c r="AA188"/>
  <c r="Y188"/>
  <c r="W189"/>
  <c r="X189" s="1"/>
  <c r="AG187"/>
  <c r="AH187" s="1"/>
  <c r="AN187"/>
  <c r="AJ187"/>
  <c r="AK187" s="1"/>
  <c r="AO187" l="1"/>
  <c r="AN188"/>
  <c r="AJ188"/>
  <c r="AK188" s="1"/>
  <c r="AG188"/>
  <c r="AH188" s="1"/>
  <c r="AT187"/>
  <c r="AE189"/>
  <c r="AC189"/>
  <c r="AA189"/>
  <c r="Y189"/>
  <c r="AB189"/>
  <c r="AF189" s="1"/>
  <c r="W190"/>
  <c r="X190" s="1"/>
  <c r="AQ188"/>
  <c r="AL188"/>
  <c r="AM188" s="1"/>
  <c r="AR188"/>
  <c r="AI188"/>
  <c r="AR189" l="1"/>
  <c r="AI189"/>
  <c r="AQ189"/>
  <c r="AL189"/>
  <c r="AM189" s="1"/>
  <c r="AT188"/>
  <c r="AO188"/>
  <c r="AB190"/>
  <c r="AF190" s="1"/>
  <c r="AE190"/>
  <c r="AC190"/>
  <c r="AA190"/>
  <c r="Y190"/>
  <c r="W191"/>
  <c r="X191" s="1"/>
  <c r="AG189"/>
  <c r="AH189" s="1"/>
  <c r="AN189"/>
  <c r="AJ189"/>
  <c r="AK189" s="1"/>
  <c r="AO189" l="1"/>
  <c r="AN190"/>
  <c r="AJ190"/>
  <c r="AK190" s="1"/>
  <c r="AG190"/>
  <c r="AH190" s="1"/>
  <c r="AT189"/>
  <c r="AE191"/>
  <c r="AC191"/>
  <c r="AA191"/>
  <c r="Y191"/>
  <c r="AB191"/>
  <c r="AF191" s="1"/>
  <c r="W192"/>
  <c r="X192" s="1"/>
  <c r="AQ190"/>
  <c r="AL190"/>
  <c r="AM190" s="1"/>
  <c r="AR190"/>
  <c r="AI190"/>
  <c r="AR191" l="1"/>
  <c r="AI191"/>
  <c r="AQ191"/>
  <c r="AL191"/>
  <c r="AM191" s="1"/>
  <c r="AT190"/>
  <c r="AO190"/>
  <c r="AB192"/>
  <c r="AF192" s="1"/>
  <c r="AE192"/>
  <c r="AC192"/>
  <c r="AA192"/>
  <c r="Y192"/>
  <c r="W193"/>
  <c r="X193" s="1"/>
  <c r="AG191"/>
  <c r="AH191" s="1"/>
  <c r="AN191"/>
  <c r="AJ191"/>
  <c r="AK191" s="1"/>
  <c r="AO191" l="1"/>
  <c r="AN192"/>
  <c r="AJ192"/>
  <c r="AK192" s="1"/>
  <c r="AG192"/>
  <c r="AH192" s="1"/>
  <c r="AT191"/>
  <c r="AE193"/>
  <c r="AC193"/>
  <c r="AA193"/>
  <c r="Y193"/>
  <c r="AB193"/>
  <c r="AF193" s="1"/>
  <c r="W194"/>
  <c r="X194" s="1"/>
  <c r="AQ192"/>
  <c r="AL192"/>
  <c r="AM192" s="1"/>
  <c r="AR192"/>
  <c r="AI192"/>
  <c r="AR193" l="1"/>
  <c r="AI193"/>
  <c r="AQ193"/>
  <c r="AL193"/>
  <c r="AM193" s="1"/>
  <c r="AT192"/>
  <c r="AO192"/>
  <c r="AB194"/>
  <c r="AF194" s="1"/>
  <c r="AE194"/>
  <c r="AC194"/>
  <c r="AA194"/>
  <c r="Y194"/>
  <c r="W195"/>
  <c r="X195" s="1"/>
  <c r="AG193"/>
  <c r="AH193" s="1"/>
  <c r="AN193"/>
  <c r="AJ193"/>
  <c r="AK193" s="1"/>
  <c r="AO193" l="1"/>
  <c r="AN194"/>
  <c r="AJ194"/>
  <c r="AK194" s="1"/>
  <c r="AG194"/>
  <c r="AH194" s="1"/>
  <c r="AT193"/>
  <c r="AE195"/>
  <c r="AC195"/>
  <c r="AA195"/>
  <c r="Y195"/>
  <c r="AB195"/>
  <c r="AF195" s="1"/>
  <c r="W196"/>
  <c r="X196" s="1"/>
  <c r="AQ194"/>
  <c r="AL194"/>
  <c r="AM194" s="1"/>
  <c r="AR194"/>
  <c r="AI194"/>
  <c r="AR195" l="1"/>
  <c r="AI195"/>
  <c r="AQ195"/>
  <c r="AL195"/>
  <c r="AM195" s="1"/>
  <c r="AT194"/>
  <c r="AO194"/>
  <c r="AB196"/>
  <c r="AF196" s="1"/>
  <c r="AE196"/>
  <c r="AC196"/>
  <c r="AA196"/>
  <c r="Y196"/>
  <c r="W197"/>
  <c r="X197" s="1"/>
  <c r="AG195"/>
  <c r="AH195" s="1"/>
  <c r="AN195"/>
  <c r="AJ195"/>
  <c r="AK195" s="1"/>
  <c r="AO195" l="1"/>
  <c r="AN196"/>
  <c r="AJ196"/>
  <c r="AK196" s="1"/>
  <c r="AG196"/>
  <c r="AH196" s="1"/>
  <c r="AT195"/>
  <c r="AE197"/>
  <c r="AC197"/>
  <c r="AA197"/>
  <c r="Y197"/>
  <c r="AB197"/>
  <c r="AF197" s="1"/>
  <c r="W198"/>
  <c r="X198" s="1"/>
  <c r="AQ196"/>
  <c r="AL196"/>
  <c r="AM196" s="1"/>
  <c r="AR196"/>
  <c r="AI196"/>
  <c r="AR197" l="1"/>
  <c r="AI197"/>
  <c r="AQ197"/>
  <c r="AL197"/>
  <c r="AM197" s="1"/>
  <c r="AT196"/>
  <c r="AO196"/>
  <c r="AB198"/>
  <c r="AF198" s="1"/>
  <c r="AE198"/>
  <c r="AC198"/>
  <c r="AA198"/>
  <c r="Y198"/>
  <c r="W199"/>
  <c r="X199" s="1"/>
  <c r="AG197"/>
  <c r="AH197" s="1"/>
  <c r="AN197"/>
  <c r="AJ197"/>
  <c r="AK197" s="1"/>
  <c r="AO197" l="1"/>
  <c r="AN198"/>
  <c r="AJ198"/>
  <c r="AK198" s="1"/>
  <c r="AG198"/>
  <c r="AH198" s="1"/>
  <c r="AT197"/>
  <c r="AE199"/>
  <c r="AC199"/>
  <c r="AA199"/>
  <c r="Y199"/>
  <c r="AB199"/>
  <c r="AF199" s="1"/>
  <c r="W200"/>
  <c r="X200" s="1"/>
  <c r="AQ198"/>
  <c r="AL198"/>
  <c r="AM198" s="1"/>
  <c r="AR198"/>
  <c r="AI198"/>
  <c r="AR199" l="1"/>
  <c r="AI199"/>
  <c r="AQ199"/>
  <c r="AL199"/>
  <c r="AM199" s="1"/>
  <c r="AT198"/>
  <c r="AO198"/>
  <c r="AB200"/>
  <c r="AF200" s="1"/>
  <c r="AE200"/>
  <c r="AC200"/>
  <c r="AA200"/>
  <c r="Y200"/>
  <c r="W201"/>
  <c r="X201" s="1"/>
  <c r="AG199"/>
  <c r="AH199" s="1"/>
  <c r="AN199"/>
  <c r="AJ199"/>
  <c r="AK199" s="1"/>
  <c r="AO199" l="1"/>
  <c r="AN200"/>
  <c r="AJ200"/>
  <c r="AK200" s="1"/>
  <c r="AG200"/>
  <c r="AH200" s="1"/>
  <c r="AT199"/>
  <c r="AE201"/>
  <c r="AC201"/>
  <c r="AA201"/>
  <c r="Y201"/>
  <c r="AB201"/>
  <c r="AF201" s="1"/>
  <c r="W202"/>
  <c r="X202" s="1"/>
  <c r="AQ200"/>
  <c r="AL200"/>
  <c r="AM200" s="1"/>
  <c r="AR200"/>
  <c r="AI200"/>
  <c r="AR201" l="1"/>
  <c r="AI201"/>
  <c r="AQ201"/>
  <c r="AL201"/>
  <c r="AM201" s="1"/>
  <c r="AT200"/>
  <c r="AO200"/>
  <c r="AB202"/>
  <c r="AF202" s="1"/>
  <c r="AE202"/>
  <c r="AC202"/>
  <c r="AA202"/>
  <c r="Y202"/>
  <c r="W203"/>
  <c r="X203" s="1"/>
  <c r="AG201"/>
  <c r="AH201" s="1"/>
  <c r="AN201"/>
  <c r="AJ201"/>
  <c r="AK201" s="1"/>
  <c r="AO201" l="1"/>
  <c r="AN202"/>
  <c r="AJ202"/>
  <c r="AK202" s="1"/>
  <c r="AG202"/>
  <c r="AH202" s="1"/>
  <c r="AT201"/>
  <c r="AE203"/>
  <c r="AC203"/>
  <c r="AA203"/>
  <c r="Y203"/>
  <c r="AB203"/>
  <c r="AF203" s="1"/>
  <c r="W204"/>
  <c r="X204" s="1"/>
  <c r="AQ202"/>
  <c r="AL202"/>
  <c r="AM202" s="1"/>
  <c r="AR202"/>
  <c r="AI202"/>
  <c r="AR203" l="1"/>
  <c r="AI203"/>
  <c r="AQ203"/>
  <c r="AL203"/>
  <c r="AM203" s="1"/>
  <c r="AT202"/>
  <c r="AO202"/>
  <c r="AB204"/>
  <c r="AF204" s="1"/>
  <c r="AE204"/>
  <c r="AC204"/>
  <c r="AA204"/>
  <c r="Y204"/>
  <c r="W205"/>
  <c r="X205" s="1"/>
  <c r="AG203"/>
  <c r="AH203" s="1"/>
  <c r="AN203"/>
  <c r="AJ203"/>
  <c r="AK203" s="1"/>
  <c r="AO203" l="1"/>
  <c r="AN204"/>
  <c r="AJ204"/>
  <c r="AK204" s="1"/>
  <c r="AG204"/>
  <c r="AH204" s="1"/>
  <c r="AT203"/>
  <c r="AE205"/>
  <c r="AC205"/>
  <c r="AA205"/>
  <c r="Y205"/>
  <c r="AB205"/>
  <c r="AF205" s="1"/>
  <c r="W206"/>
  <c r="X206" s="1"/>
  <c r="AQ204"/>
  <c r="AL204"/>
  <c r="AM204" s="1"/>
  <c r="AR204"/>
  <c r="AI204"/>
  <c r="AR205" l="1"/>
  <c r="AI205"/>
  <c r="AQ205"/>
  <c r="AL205"/>
  <c r="AM205" s="1"/>
  <c r="AT204"/>
  <c r="AO204"/>
  <c r="AB206"/>
  <c r="AF206" s="1"/>
  <c r="AE206"/>
  <c r="AC206"/>
  <c r="AA206"/>
  <c r="Y206"/>
  <c r="W207"/>
  <c r="X207" s="1"/>
  <c r="AG205"/>
  <c r="AH205" s="1"/>
  <c r="AN205"/>
  <c r="AJ205"/>
  <c r="AK205" s="1"/>
  <c r="AO205" l="1"/>
  <c r="AN206"/>
  <c r="AJ206"/>
  <c r="AK206" s="1"/>
  <c r="AG206"/>
  <c r="AH206" s="1"/>
  <c r="AT205"/>
  <c r="AE207"/>
  <c r="AC207"/>
  <c r="AA207"/>
  <c r="Y207"/>
  <c r="AB207"/>
  <c r="AF207" s="1"/>
  <c r="W208"/>
  <c r="X208" s="1"/>
  <c r="AQ206"/>
  <c r="AL206"/>
  <c r="AM206" s="1"/>
  <c r="AR206"/>
  <c r="AI206"/>
  <c r="AR207" l="1"/>
  <c r="AI207"/>
  <c r="AQ207"/>
  <c r="AL207"/>
  <c r="AM207" s="1"/>
  <c r="AT206"/>
  <c r="AO206"/>
  <c r="AB208"/>
  <c r="AF208" s="1"/>
  <c r="AE208"/>
  <c r="AC208"/>
  <c r="AA208"/>
  <c r="Y208"/>
  <c r="W209"/>
  <c r="X209" s="1"/>
  <c r="AG207"/>
  <c r="AH207" s="1"/>
  <c r="AN207"/>
  <c r="AJ207"/>
  <c r="AK207" s="1"/>
  <c r="AO207" l="1"/>
  <c r="AN208"/>
  <c r="AJ208"/>
  <c r="AK208" s="1"/>
  <c r="AG208"/>
  <c r="AH208" s="1"/>
  <c r="AT207"/>
  <c r="AE209"/>
  <c r="AC209"/>
  <c r="AA209"/>
  <c r="Y209"/>
  <c r="AB209"/>
  <c r="AF209" s="1"/>
  <c r="W210"/>
  <c r="X210" s="1"/>
  <c r="AQ208"/>
  <c r="AL208"/>
  <c r="AM208" s="1"/>
  <c r="AR208"/>
  <c r="AI208"/>
  <c r="AR209" l="1"/>
  <c r="AI209"/>
  <c r="AQ209"/>
  <c r="AL209"/>
  <c r="AM209" s="1"/>
  <c r="AT208"/>
  <c r="AO208"/>
  <c r="AB210"/>
  <c r="AF210" s="1"/>
  <c r="AE210"/>
  <c r="AC210"/>
  <c r="AA210"/>
  <c r="Y210"/>
  <c r="W211"/>
  <c r="X211" s="1"/>
  <c r="AG209"/>
  <c r="AH209" s="1"/>
  <c r="AN209"/>
  <c r="AJ209"/>
  <c r="AK209" s="1"/>
  <c r="AO209" l="1"/>
  <c r="AN210"/>
  <c r="AJ210"/>
  <c r="AK210" s="1"/>
  <c r="AG210"/>
  <c r="AH210" s="1"/>
  <c r="AT209"/>
  <c r="AE211"/>
  <c r="AC211"/>
  <c r="AA211"/>
  <c r="Y211"/>
  <c r="AB211"/>
  <c r="AF211" s="1"/>
  <c r="W212"/>
  <c r="X212" s="1"/>
  <c r="AQ210"/>
  <c r="AL210"/>
  <c r="AM210" s="1"/>
  <c r="AR210"/>
  <c r="AI210"/>
  <c r="AR211" l="1"/>
  <c r="AI211"/>
  <c r="AQ211"/>
  <c r="AL211"/>
  <c r="AM211" s="1"/>
  <c r="AT210"/>
  <c r="AO210"/>
  <c r="AB212"/>
  <c r="AF212" s="1"/>
  <c r="AE212"/>
  <c r="AC212"/>
  <c r="AA212"/>
  <c r="Y212"/>
  <c r="W213"/>
  <c r="X213" s="1"/>
  <c r="AG211"/>
  <c r="AH211" s="1"/>
  <c r="AN211"/>
  <c r="AJ211"/>
  <c r="AK211" s="1"/>
  <c r="AO211" l="1"/>
  <c r="AN212"/>
  <c r="AJ212"/>
  <c r="AK212" s="1"/>
  <c r="AG212"/>
  <c r="AH212" s="1"/>
  <c r="AT211"/>
  <c r="AE213"/>
  <c r="AC213"/>
  <c r="AA213"/>
  <c r="Y213"/>
  <c r="AB213"/>
  <c r="AF213" s="1"/>
  <c r="W214"/>
  <c r="X214" s="1"/>
  <c r="AQ212"/>
  <c r="AL212"/>
  <c r="AM212" s="1"/>
  <c r="AR212"/>
  <c r="AI212"/>
  <c r="AR213" l="1"/>
  <c r="AI213"/>
  <c r="AQ213"/>
  <c r="AL213"/>
  <c r="AM213" s="1"/>
  <c r="AT212"/>
  <c r="AO212"/>
  <c r="AB214"/>
  <c r="AF214" s="1"/>
  <c r="AE214"/>
  <c r="AC214"/>
  <c r="AA214"/>
  <c r="Y214"/>
  <c r="W215"/>
  <c r="X215" s="1"/>
  <c r="AG213"/>
  <c r="AH213" s="1"/>
  <c r="AN213"/>
  <c r="AJ213"/>
  <c r="AK213" s="1"/>
  <c r="AO213" l="1"/>
  <c r="AN214"/>
  <c r="AJ214"/>
  <c r="AK214" s="1"/>
  <c r="AG214"/>
  <c r="AH214" s="1"/>
  <c r="AT213"/>
  <c r="AE215"/>
  <c r="AC215"/>
  <c r="AA215"/>
  <c r="Y215"/>
  <c r="AB215"/>
  <c r="AF215" s="1"/>
  <c r="W216"/>
  <c r="X216" s="1"/>
  <c r="AQ214"/>
  <c r="AL214"/>
  <c r="AM214" s="1"/>
  <c r="AR214"/>
  <c r="AI214"/>
  <c r="AR215" l="1"/>
  <c r="AI215"/>
  <c r="AQ215"/>
  <c r="AL215"/>
  <c r="AM215" s="1"/>
  <c r="AT214"/>
  <c r="AO214"/>
  <c r="AB216"/>
  <c r="AF216" s="1"/>
  <c r="AE216"/>
  <c r="AC216"/>
  <c r="AA216"/>
  <c r="Y216"/>
  <c r="W217"/>
  <c r="X217" s="1"/>
  <c r="AG215"/>
  <c r="AH215" s="1"/>
  <c r="AN215"/>
  <c r="AJ215"/>
  <c r="AK215" s="1"/>
  <c r="AO215" l="1"/>
  <c r="AN216"/>
  <c r="AJ216"/>
  <c r="AK216" s="1"/>
  <c r="AG216"/>
  <c r="AH216" s="1"/>
  <c r="AT215"/>
  <c r="AE217"/>
  <c r="AC217"/>
  <c r="AA217"/>
  <c r="Y217"/>
  <c r="AB217"/>
  <c r="AF217" s="1"/>
  <c r="W218"/>
  <c r="X218" s="1"/>
  <c r="AQ216"/>
  <c r="AL216"/>
  <c r="AM216" s="1"/>
  <c r="AR216"/>
  <c r="AI216"/>
  <c r="AR217" l="1"/>
  <c r="AI217"/>
  <c r="AQ217"/>
  <c r="AL217"/>
  <c r="AM217" s="1"/>
  <c r="AT216"/>
  <c r="AO216"/>
  <c r="AB218"/>
  <c r="AF218" s="1"/>
  <c r="AE218"/>
  <c r="AC218"/>
  <c r="AA218"/>
  <c r="Y218"/>
  <c r="W219"/>
  <c r="X219" s="1"/>
  <c r="AG217"/>
  <c r="AH217" s="1"/>
  <c r="AN217"/>
  <c r="AJ217"/>
  <c r="AK217" s="1"/>
  <c r="AO217" l="1"/>
  <c r="AN218"/>
  <c r="AJ218"/>
  <c r="AK218" s="1"/>
  <c r="AG218"/>
  <c r="AH218" s="1"/>
  <c r="AT217"/>
  <c r="AE219"/>
  <c r="AC219"/>
  <c r="AA219"/>
  <c r="Y219"/>
  <c r="AB219"/>
  <c r="AF219" s="1"/>
  <c r="W220"/>
  <c r="X220" s="1"/>
  <c r="AQ218"/>
  <c r="AL218"/>
  <c r="AM218" s="1"/>
  <c r="AR218"/>
  <c r="AI218"/>
  <c r="AR219" l="1"/>
  <c r="AI219"/>
  <c r="AQ219"/>
  <c r="AL219"/>
  <c r="AM219" s="1"/>
  <c r="AT218"/>
  <c r="AO218"/>
  <c r="AB220"/>
  <c r="AF220" s="1"/>
  <c r="AE220"/>
  <c r="AC220"/>
  <c r="AA220"/>
  <c r="Y220"/>
  <c r="W221"/>
  <c r="X221" s="1"/>
  <c r="AG219"/>
  <c r="AH219" s="1"/>
  <c r="AN219"/>
  <c r="AJ219"/>
  <c r="AK219" s="1"/>
  <c r="AO219" l="1"/>
  <c r="AN220"/>
  <c r="AJ220"/>
  <c r="AK220" s="1"/>
  <c r="AG220"/>
  <c r="AH220" s="1"/>
  <c r="AT219"/>
  <c r="AE221"/>
  <c r="AC221"/>
  <c r="AA221"/>
  <c r="Y221"/>
  <c r="AB221"/>
  <c r="AF221" s="1"/>
  <c r="W222"/>
  <c r="X222" s="1"/>
  <c r="AQ220"/>
  <c r="AL220"/>
  <c r="AM220" s="1"/>
  <c r="AR220"/>
  <c r="AI220"/>
  <c r="AR221" l="1"/>
  <c r="AI221"/>
  <c r="AQ221"/>
  <c r="AL221"/>
  <c r="AM221" s="1"/>
  <c r="AT220"/>
  <c r="AO220"/>
  <c r="AB222"/>
  <c r="AF222" s="1"/>
  <c r="AE222"/>
  <c r="AC222"/>
  <c r="AA222"/>
  <c r="Y222"/>
  <c r="W223"/>
  <c r="X223" s="1"/>
  <c r="AG221"/>
  <c r="AH221" s="1"/>
  <c r="AN221"/>
  <c r="AJ221"/>
  <c r="AK221" s="1"/>
  <c r="AO221" l="1"/>
  <c r="AN222"/>
  <c r="AJ222"/>
  <c r="AK222" s="1"/>
  <c r="AG222"/>
  <c r="AH222" s="1"/>
  <c r="AT221"/>
  <c r="AE223"/>
  <c r="AC223"/>
  <c r="AA223"/>
  <c r="Y223"/>
  <c r="AB223"/>
  <c r="AF223" s="1"/>
  <c r="W224"/>
  <c r="X224" s="1"/>
  <c r="AQ222"/>
  <c r="AL222"/>
  <c r="AM222" s="1"/>
  <c r="AR222"/>
  <c r="AI222"/>
  <c r="AR223" l="1"/>
  <c r="AI223"/>
  <c r="AQ223"/>
  <c r="AL223"/>
  <c r="AM223" s="1"/>
  <c r="AT222"/>
  <c r="AO222"/>
  <c r="AB224"/>
  <c r="AF224" s="1"/>
  <c r="AE224"/>
  <c r="AC224"/>
  <c r="AA224"/>
  <c r="Y224"/>
  <c r="W225"/>
  <c r="X225" s="1"/>
  <c r="AG223"/>
  <c r="AH223" s="1"/>
  <c r="AN223"/>
  <c r="AJ223"/>
  <c r="AK223" s="1"/>
  <c r="AO223" l="1"/>
  <c r="AN224"/>
  <c r="AJ224"/>
  <c r="AK224" s="1"/>
  <c r="AG224"/>
  <c r="AH224" s="1"/>
  <c r="AT223"/>
  <c r="AE225"/>
  <c r="AC225"/>
  <c r="AA225"/>
  <c r="Y225"/>
  <c r="AB225"/>
  <c r="AF225" s="1"/>
  <c r="W226"/>
  <c r="X226" s="1"/>
  <c r="AQ224"/>
  <c r="AL224"/>
  <c r="AM224" s="1"/>
  <c r="AR224"/>
  <c r="AI224"/>
  <c r="AR225" l="1"/>
  <c r="AI225"/>
  <c r="AQ225"/>
  <c r="AL225"/>
  <c r="AM225" s="1"/>
  <c r="AT224"/>
  <c r="AO224"/>
  <c r="AB226"/>
  <c r="AF226" s="1"/>
  <c r="AE226"/>
  <c r="AC226"/>
  <c r="AA226"/>
  <c r="Y226"/>
  <c r="W227"/>
  <c r="X227" s="1"/>
  <c r="AG225"/>
  <c r="AH225" s="1"/>
  <c r="AN225"/>
  <c r="AJ225"/>
  <c r="AK225" s="1"/>
  <c r="AO225" l="1"/>
  <c r="AN226"/>
  <c r="AJ226"/>
  <c r="AK226" s="1"/>
  <c r="AG226"/>
  <c r="AH226" s="1"/>
  <c r="AT225"/>
  <c r="AE227"/>
  <c r="AC227"/>
  <c r="AA227"/>
  <c r="Y227"/>
  <c r="AB227"/>
  <c r="AF227" s="1"/>
  <c r="W228"/>
  <c r="X228" s="1"/>
  <c r="AQ226"/>
  <c r="AL226"/>
  <c r="AM226" s="1"/>
  <c r="AR226"/>
  <c r="AI226"/>
  <c r="AR227" l="1"/>
  <c r="AI227"/>
  <c r="AQ227"/>
  <c r="AL227"/>
  <c r="AM227" s="1"/>
  <c r="AT226"/>
  <c r="AO226"/>
  <c r="AB228"/>
  <c r="AF228" s="1"/>
  <c r="AE228"/>
  <c r="AC228"/>
  <c r="AA228"/>
  <c r="Y228"/>
  <c r="W229"/>
  <c r="X229" s="1"/>
  <c r="AG227"/>
  <c r="AH227" s="1"/>
  <c r="AN227"/>
  <c r="AJ227"/>
  <c r="AK227" s="1"/>
  <c r="AO227" l="1"/>
  <c r="AN228"/>
  <c r="AJ228"/>
  <c r="AK228" s="1"/>
  <c r="AG228"/>
  <c r="AH228" s="1"/>
  <c r="AT227"/>
  <c r="AE229"/>
  <c r="AC229"/>
  <c r="AA229"/>
  <c r="Y229"/>
  <c r="AB229"/>
  <c r="AF229" s="1"/>
  <c r="W230"/>
  <c r="X230" s="1"/>
  <c r="AQ228"/>
  <c r="AL228"/>
  <c r="AM228" s="1"/>
  <c r="AR228"/>
  <c r="AI228"/>
  <c r="AR229" l="1"/>
  <c r="AI229"/>
  <c r="AQ229"/>
  <c r="AL229"/>
  <c r="AM229" s="1"/>
  <c r="AT228"/>
  <c r="AO228"/>
  <c r="AB230"/>
  <c r="AF230" s="1"/>
  <c r="AE230"/>
  <c r="AC230"/>
  <c r="AA230"/>
  <c r="Y230"/>
  <c r="W231"/>
  <c r="X231" s="1"/>
  <c r="AG229"/>
  <c r="AH229" s="1"/>
  <c r="AN229"/>
  <c r="AJ229"/>
  <c r="AK229" s="1"/>
  <c r="AO229" l="1"/>
  <c r="AN230"/>
  <c r="AJ230"/>
  <c r="AK230" s="1"/>
  <c r="AG230"/>
  <c r="AH230" s="1"/>
  <c r="AT229"/>
  <c r="AE231"/>
  <c r="AC231"/>
  <c r="AA231"/>
  <c r="Y231"/>
  <c r="AB231"/>
  <c r="AF231" s="1"/>
  <c r="W232"/>
  <c r="X232" s="1"/>
  <c r="AQ230"/>
  <c r="AL230"/>
  <c r="AM230" s="1"/>
  <c r="AR230"/>
  <c r="AI230"/>
  <c r="AR231" l="1"/>
  <c r="AI231"/>
  <c r="AQ231"/>
  <c r="AL231"/>
  <c r="AM231" s="1"/>
  <c r="AT230"/>
  <c r="AO230"/>
  <c r="AB232"/>
  <c r="AF232" s="1"/>
  <c r="AE232"/>
  <c r="AC232"/>
  <c r="AA232"/>
  <c r="Y232"/>
  <c r="W233"/>
  <c r="X233" s="1"/>
  <c r="AG231"/>
  <c r="AH231" s="1"/>
  <c r="AN231"/>
  <c r="AJ231"/>
  <c r="AK231" s="1"/>
  <c r="AO231" l="1"/>
  <c r="AN232"/>
  <c r="AJ232"/>
  <c r="AK232" s="1"/>
  <c r="AG232"/>
  <c r="AH232" s="1"/>
  <c r="AT231"/>
  <c r="AE233"/>
  <c r="AC233"/>
  <c r="AA233"/>
  <c r="Y233"/>
  <c r="AB233"/>
  <c r="AF233" s="1"/>
  <c r="W234"/>
  <c r="X234" s="1"/>
  <c r="AQ232"/>
  <c r="AL232"/>
  <c r="AM232" s="1"/>
  <c r="AR232"/>
  <c r="AI232"/>
  <c r="AR233" l="1"/>
  <c r="AI233"/>
  <c r="AQ233"/>
  <c r="AL233"/>
  <c r="AM233" s="1"/>
  <c r="AT232"/>
  <c r="AO232"/>
  <c r="AB234"/>
  <c r="AF234" s="1"/>
  <c r="AE234"/>
  <c r="AC234"/>
  <c r="AA234"/>
  <c r="Y234"/>
  <c r="W235"/>
  <c r="X235" s="1"/>
  <c r="AG233"/>
  <c r="AH233" s="1"/>
  <c r="AN233"/>
  <c r="AJ233"/>
  <c r="AK233" s="1"/>
  <c r="AO233" l="1"/>
  <c r="AN234"/>
  <c r="AJ234"/>
  <c r="AK234" s="1"/>
  <c r="AG234"/>
  <c r="AH234" s="1"/>
  <c r="AT233"/>
  <c r="AE235"/>
  <c r="AC235"/>
  <c r="AA235"/>
  <c r="Y235"/>
  <c r="AB235"/>
  <c r="AF235" s="1"/>
  <c r="W236"/>
  <c r="X236" s="1"/>
  <c r="AQ234"/>
  <c r="AL234"/>
  <c r="AM234" s="1"/>
  <c r="AR234"/>
  <c r="AI234"/>
  <c r="AR235" l="1"/>
  <c r="AI235"/>
  <c r="AQ235"/>
  <c r="AL235"/>
  <c r="AM235" s="1"/>
  <c r="AT234"/>
  <c r="AO234"/>
  <c r="AB236"/>
  <c r="AF236" s="1"/>
  <c r="AE236"/>
  <c r="AC236"/>
  <c r="AA236"/>
  <c r="Y236"/>
  <c r="W237"/>
  <c r="X237" s="1"/>
  <c r="AG235"/>
  <c r="AH235" s="1"/>
  <c r="AN235"/>
  <c r="AJ235"/>
  <c r="AK235" s="1"/>
  <c r="AO235" l="1"/>
  <c r="AN236"/>
  <c r="AJ236"/>
  <c r="AK236" s="1"/>
  <c r="AG236"/>
  <c r="AH236" s="1"/>
  <c r="AT235"/>
  <c r="AE237"/>
  <c r="AC237"/>
  <c r="AA237"/>
  <c r="Y237"/>
  <c r="AB237"/>
  <c r="AF237" s="1"/>
  <c r="W238"/>
  <c r="X238" s="1"/>
  <c r="AQ236"/>
  <c r="AL236"/>
  <c r="AM236" s="1"/>
  <c r="AR236"/>
  <c r="AI236"/>
  <c r="AR237" l="1"/>
  <c r="AI237"/>
  <c r="AQ237"/>
  <c r="AL237"/>
  <c r="AM237" s="1"/>
  <c r="AT236"/>
  <c r="AO236"/>
  <c r="AB238"/>
  <c r="AF238" s="1"/>
  <c r="AE238"/>
  <c r="AC238"/>
  <c r="AA238"/>
  <c r="Y238"/>
  <c r="W239"/>
  <c r="X239" s="1"/>
  <c r="AG237"/>
  <c r="AH237" s="1"/>
  <c r="AN237"/>
  <c r="AJ237"/>
  <c r="AK237" s="1"/>
  <c r="AO237" l="1"/>
  <c r="AN238"/>
  <c r="AJ238"/>
  <c r="AK238" s="1"/>
  <c r="AG238"/>
  <c r="AH238" s="1"/>
  <c r="AT237"/>
  <c r="AE239"/>
  <c r="AC239"/>
  <c r="AA239"/>
  <c r="Y239"/>
  <c r="AB239"/>
  <c r="AF239" s="1"/>
  <c r="W240"/>
  <c r="X240" s="1"/>
  <c r="AQ238"/>
  <c r="AL238"/>
  <c r="AM238" s="1"/>
  <c r="AR238"/>
  <c r="AI238"/>
  <c r="AR239" l="1"/>
  <c r="AI239"/>
  <c r="AQ239"/>
  <c r="AL239"/>
  <c r="AM239" s="1"/>
  <c r="AT238"/>
  <c r="AO238"/>
  <c r="AB240"/>
  <c r="AF240" s="1"/>
  <c r="AE240"/>
  <c r="AC240"/>
  <c r="AA240"/>
  <c r="Y240"/>
  <c r="W241"/>
  <c r="X241" s="1"/>
  <c r="AG239"/>
  <c r="AH239" s="1"/>
  <c r="AN239"/>
  <c r="AJ239"/>
  <c r="AK239" s="1"/>
  <c r="AO239" l="1"/>
  <c r="AN240"/>
  <c r="AJ240"/>
  <c r="AK240" s="1"/>
  <c r="AG240"/>
  <c r="AH240" s="1"/>
  <c r="AT239"/>
  <c r="AE241"/>
  <c r="AC241"/>
  <c r="AA241"/>
  <c r="Y241"/>
  <c r="AB241"/>
  <c r="AF241" s="1"/>
  <c r="W242"/>
  <c r="X242" s="1"/>
  <c r="AQ240"/>
  <c r="AL240"/>
  <c r="AM240" s="1"/>
  <c r="AR240"/>
  <c r="AI240"/>
  <c r="AR241" l="1"/>
  <c r="AI241"/>
  <c r="AQ241"/>
  <c r="AL241"/>
  <c r="AM241" s="1"/>
  <c r="AT240"/>
  <c r="AO240"/>
  <c r="AB242"/>
  <c r="AF242" s="1"/>
  <c r="AE242"/>
  <c r="AC242"/>
  <c r="AA242"/>
  <c r="Y242"/>
  <c r="W243"/>
  <c r="X243" s="1"/>
  <c r="AG241"/>
  <c r="AH241" s="1"/>
  <c r="AN241"/>
  <c r="AJ241"/>
  <c r="AK241" s="1"/>
  <c r="AO241" l="1"/>
  <c r="AN242"/>
  <c r="AJ242"/>
  <c r="AK242" s="1"/>
  <c r="AG242"/>
  <c r="AH242" s="1"/>
  <c r="AT241"/>
  <c r="AE243"/>
  <c r="AC243"/>
  <c r="AA243"/>
  <c r="Y243"/>
  <c r="AB243"/>
  <c r="AF243" s="1"/>
  <c r="W244"/>
  <c r="X244" s="1"/>
  <c r="AQ242"/>
  <c r="AL242"/>
  <c r="AM242" s="1"/>
  <c r="AR242"/>
  <c r="AI242"/>
  <c r="AR243" l="1"/>
  <c r="AI243"/>
  <c r="AQ243"/>
  <c r="AL243"/>
  <c r="AM243" s="1"/>
  <c r="AT242"/>
  <c r="AO242"/>
  <c r="AB244"/>
  <c r="AF244" s="1"/>
  <c r="AE244"/>
  <c r="AC244"/>
  <c r="AA244"/>
  <c r="Y244"/>
  <c r="W245"/>
  <c r="X245" s="1"/>
  <c r="AG243"/>
  <c r="AH243" s="1"/>
  <c r="AN243"/>
  <c r="AJ243"/>
  <c r="AK243" s="1"/>
  <c r="AO243" l="1"/>
  <c r="AN244"/>
  <c r="AJ244"/>
  <c r="AK244" s="1"/>
  <c r="AG244"/>
  <c r="AH244" s="1"/>
  <c r="AT243"/>
  <c r="AE245"/>
  <c r="AC245"/>
  <c r="AA245"/>
  <c r="Y245"/>
  <c r="AB245"/>
  <c r="AF245" s="1"/>
  <c r="W246"/>
  <c r="X246" s="1"/>
  <c r="AQ244"/>
  <c r="AL244"/>
  <c r="AM244" s="1"/>
  <c r="AR244"/>
  <c r="AI244"/>
  <c r="AR245" l="1"/>
  <c r="AI245"/>
  <c r="AQ245"/>
  <c r="AL245"/>
  <c r="AM245" s="1"/>
  <c r="AT244"/>
  <c r="AO244"/>
  <c r="AB246"/>
  <c r="AF246" s="1"/>
  <c r="AE246"/>
  <c r="AC246"/>
  <c r="AA246"/>
  <c r="Y246"/>
  <c r="W247"/>
  <c r="X247" s="1"/>
  <c r="AG245"/>
  <c r="AH245" s="1"/>
  <c r="AN245"/>
  <c r="AJ245"/>
  <c r="AK245" s="1"/>
  <c r="AO245" l="1"/>
  <c r="AN246"/>
  <c r="AJ246"/>
  <c r="AK246" s="1"/>
  <c r="AG246"/>
  <c r="AH246" s="1"/>
  <c r="AT245"/>
  <c r="AE247"/>
  <c r="AC247"/>
  <c r="AA247"/>
  <c r="Y247"/>
  <c r="AB247"/>
  <c r="AF247" s="1"/>
  <c r="W248"/>
  <c r="X248" s="1"/>
  <c r="AQ246"/>
  <c r="AL246"/>
  <c r="AM246" s="1"/>
  <c r="AR246"/>
  <c r="AI246"/>
  <c r="AR247" l="1"/>
  <c r="AI247"/>
  <c r="AQ247"/>
  <c r="AL247"/>
  <c r="AM247" s="1"/>
  <c r="AT246"/>
  <c r="AO246"/>
  <c r="AB248"/>
  <c r="AF248" s="1"/>
  <c r="AE248"/>
  <c r="AC248"/>
  <c r="AA248"/>
  <c r="Y248"/>
  <c r="W249"/>
  <c r="X249" s="1"/>
  <c r="AG247"/>
  <c r="AH247" s="1"/>
  <c r="AN247"/>
  <c r="AJ247"/>
  <c r="AK247" s="1"/>
  <c r="AO247" l="1"/>
  <c r="AN248"/>
  <c r="AJ248"/>
  <c r="AK248" s="1"/>
  <c r="AG248"/>
  <c r="AH248" s="1"/>
  <c r="AT247"/>
  <c r="AE249"/>
  <c r="AC249"/>
  <c r="AA249"/>
  <c r="Y249"/>
  <c r="AB249"/>
  <c r="AF249" s="1"/>
  <c r="W250"/>
  <c r="X250" s="1"/>
  <c r="AQ248"/>
  <c r="AL248"/>
  <c r="AM248" s="1"/>
  <c r="AR248"/>
  <c r="AI248"/>
  <c r="AR249" l="1"/>
  <c r="AI249"/>
  <c r="AQ249"/>
  <c r="AL249"/>
  <c r="AM249" s="1"/>
  <c r="AT248"/>
  <c r="AO248"/>
  <c r="AB250"/>
  <c r="AF250" s="1"/>
  <c r="AE250"/>
  <c r="AC250"/>
  <c r="AA250"/>
  <c r="Y250"/>
  <c r="W251"/>
  <c r="X251" s="1"/>
  <c r="AG249"/>
  <c r="AH249" s="1"/>
  <c r="AN249"/>
  <c r="AJ249"/>
  <c r="AK249" s="1"/>
  <c r="AO249" l="1"/>
  <c r="AN250"/>
  <c r="AJ250"/>
  <c r="AK250" s="1"/>
  <c r="AG250"/>
  <c r="AH250" s="1"/>
  <c r="AT249"/>
  <c r="AE251"/>
  <c r="AC251"/>
  <c r="AA251"/>
  <c r="Y251"/>
  <c r="AB251"/>
  <c r="AF251" s="1"/>
  <c r="W252"/>
  <c r="X252" s="1"/>
  <c r="AQ250"/>
  <c r="AL250"/>
  <c r="AM250" s="1"/>
  <c r="AR250"/>
  <c r="AI250"/>
  <c r="AR251" l="1"/>
  <c r="AI251"/>
  <c r="AQ251"/>
  <c r="AL251"/>
  <c r="AM251" s="1"/>
  <c r="AT250"/>
  <c r="AO250"/>
  <c r="AB252"/>
  <c r="AF252" s="1"/>
  <c r="AE252"/>
  <c r="AC252"/>
  <c r="AA252"/>
  <c r="Y252"/>
  <c r="W253"/>
  <c r="X253" s="1"/>
  <c r="AG251"/>
  <c r="AH251" s="1"/>
  <c r="AN251"/>
  <c r="AJ251"/>
  <c r="AK251" s="1"/>
  <c r="AO251" l="1"/>
  <c r="AN252"/>
  <c r="AJ252"/>
  <c r="AK252" s="1"/>
  <c r="AG252"/>
  <c r="AH252" s="1"/>
  <c r="AT251"/>
  <c r="AE253"/>
  <c r="AC253"/>
  <c r="AA253"/>
  <c r="Y253"/>
  <c r="AB253"/>
  <c r="AF253" s="1"/>
  <c r="W254"/>
  <c r="X254" s="1"/>
  <c r="AQ252"/>
  <c r="AL252"/>
  <c r="AM252" s="1"/>
  <c r="AR252"/>
  <c r="AI252"/>
  <c r="AR253" l="1"/>
  <c r="AI253"/>
  <c r="AQ253"/>
  <c r="AL253"/>
  <c r="AM253" s="1"/>
  <c r="AT252"/>
  <c r="AO252"/>
  <c r="AB254"/>
  <c r="AF254" s="1"/>
  <c r="AE254"/>
  <c r="AC254"/>
  <c r="AA254"/>
  <c r="Y254"/>
  <c r="W255"/>
  <c r="X255" s="1"/>
  <c r="AG253"/>
  <c r="AH253" s="1"/>
  <c r="AN253"/>
  <c r="AJ253"/>
  <c r="AK253" s="1"/>
  <c r="AO253" l="1"/>
  <c r="AN254"/>
  <c r="AJ254"/>
  <c r="AK254" s="1"/>
  <c r="AG254"/>
  <c r="AH254" s="1"/>
  <c r="AT253"/>
  <c r="AE255"/>
  <c r="AC255"/>
  <c r="AA255"/>
  <c r="Y255"/>
  <c r="AB255"/>
  <c r="AF255" s="1"/>
  <c r="W256"/>
  <c r="X256" s="1"/>
  <c r="AQ254"/>
  <c r="AL254"/>
  <c r="AM254" s="1"/>
  <c r="AR254"/>
  <c r="AI254"/>
  <c r="AR255" l="1"/>
  <c r="AI255"/>
  <c r="AQ255"/>
  <c r="AL255"/>
  <c r="AM255" s="1"/>
  <c r="AT254"/>
  <c r="AO254"/>
  <c r="AB256"/>
  <c r="AF256" s="1"/>
  <c r="AE256"/>
  <c r="AC256"/>
  <c r="AA256"/>
  <c r="Y256"/>
  <c r="W257"/>
  <c r="X257" s="1"/>
  <c r="AG255"/>
  <c r="AH255" s="1"/>
  <c r="AN255"/>
  <c r="AJ255"/>
  <c r="AK255" s="1"/>
  <c r="AO255" l="1"/>
  <c r="AN256"/>
  <c r="AJ256"/>
  <c r="AK256" s="1"/>
  <c r="AG256"/>
  <c r="AH256" s="1"/>
  <c r="AT255"/>
  <c r="AE257"/>
  <c r="AC257"/>
  <c r="AA257"/>
  <c r="Y257"/>
  <c r="AB257"/>
  <c r="AF257" s="1"/>
  <c r="W258"/>
  <c r="X258" s="1"/>
  <c r="AQ256"/>
  <c r="AL256"/>
  <c r="AM256" s="1"/>
  <c r="AR256"/>
  <c r="AI256"/>
  <c r="AR257" l="1"/>
  <c r="AI257"/>
  <c r="AQ257"/>
  <c r="AL257"/>
  <c r="AM257" s="1"/>
  <c r="AT256"/>
  <c r="AO256"/>
  <c r="AB258"/>
  <c r="AF258" s="1"/>
  <c r="AE258"/>
  <c r="AC258"/>
  <c r="AA258"/>
  <c r="Y258"/>
  <c r="W259"/>
  <c r="X259" s="1"/>
  <c r="AG257"/>
  <c r="AH257" s="1"/>
  <c r="AN257"/>
  <c r="AJ257"/>
  <c r="AK257" s="1"/>
  <c r="AO257" l="1"/>
  <c r="AN258"/>
  <c r="AJ258"/>
  <c r="AK258" s="1"/>
  <c r="AG258"/>
  <c r="AH258" s="1"/>
  <c r="AT257"/>
  <c r="AE259"/>
  <c r="AC259"/>
  <c r="AA259"/>
  <c r="Y259"/>
  <c r="AB259"/>
  <c r="AF259" s="1"/>
  <c r="W260"/>
  <c r="X260" s="1"/>
  <c r="AQ258"/>
  <c r="AL258"/>
  <c r="AM258" s="1"/>
  <c r="AR258"/>
  <c r="AI258"/>
  <c r="AR259" l="1"/>
  <c r="AI259"/>
  <c r="AQ259"/>
  <c r="AL259"/>
  <c r="AM259" s="1"/>
  <c r="AT258"/>
  <c r="AO258"/>
  <c r="AB260"/>
  <c r="AF260" s="1"/>
  <c r="AE260"/>
  <c r="AC260"/>
  <c r="AA260"/>
  <c r="Y260"/>
  <c r="W261"/>
  <c r="X261" s="1"/>
  <c r="AG259"/>
  <c r="AH259" s="1"/>
  <c r="AN259"/>
  <c r="AJ259"/>
  <c r="AK259" s="1"/>
  <c r="AO259" l="1"/>
  <c r="AN260"/>
  <c r="AJ260"/>
  <c r="AK260" s="1"/>
  <c r="AG260"/>
  <c r="AH260" s="1"/>
  <c r="AT259"/>
  <c r="AE261"/>
  <c r="AC261"/>
  <c r="AA261"/>
  <c r="Y261"/>
  <c r="AB261"/>
  <c r="AF261" s="1"/>
  <c r="W262"/>
  <c r="X262" s="1"/>
  <c r="AQ260"/>
  <c r="AL260"/>
  <c r="AM260" s="1"/>
  <c r="AR260"/>
  <c r="AI260"/>
  <c r="AR261" l="1"/>
  <c r="AI261"/>
  <c r="AQ261"/>
  <c r="AL261"/>
  <c r="AM261" s="1"/>
  <c r="AT260"/>
  <c r="AO260"/>
  <c r="AB262"/>
  <c r="AF262" s="1"/>
  <c r="AE262"/>
  <c r="AC262"/>
  <c r="AA262"/>
  <c r="Y262"/>
  <c r="W263"/>
  <c r="X263" s="1"/>
  <c r="AG261"/>
  <c r="AH261" s="1"/>
  <c r="AN261"/>
  <c r="AJ261"/>
  <c r="AK261" s="1"/>
  <c r="AO261" l="1"/>
  <c r="AN262"/>
  <c r="AJ262"/>
  <c r="AK262" s="1"/>
  <c r="AG262"/>
  <c r="AH262" s="1"/>
  <c r="AT261"/>
  <c r="AE263"/>
  <c r="AC263"/>
  <c r="AA263"/>
  <c r="Y263"/>
  <c r="AB263"/>
  <c r="AF263" s="1"/>
  <c r="W264"/>
  <c r="X264" s="1"/>
  <c r="AQ262"/>
  <c r="AL262"/>
  <c r="AM262" s="1"/>
  <c r="AR262"/>
  <c r="AI262"/>
  <c r="AR263" l="1"/>
  <c r="AI263"/>
  <c r="AQ263"/>
  <c r="AL263"/>
  <c r="AM263" s="1"/>
  <c r="AT262"/>
  <c r="AO262"/>
  <c r="AB264"/>
  <c r="AF264" s="1"/>
  <c r="AE264"/>
  <c r="AC264"/>
  <c r="AA264"/>
  <c r="Y264"/>
  <c r="W265"/>
  <c r="X265" s="1"/>
  <c r="AG263"/>
  <c r="AH263" s="1"/>
  <c r="AN263"/>
  <c r="AJ263"/>
  <c r="AK263" s="1"/>
  <c r="AO263" l="1"/>
  <c r="AN264"/>
  <c r="AJ264"/>
  <c r="AK264" s="1"/>
  <c r="AG264"/>
  <c r="AH264" s="1"/>
  <c r="AT263"/>
  <c r="AE265"/>
  <c r="AC265"/>
  <c r="AA265"/>
  <c r="Y265"/>
  <c r="AB265"/>
  <c r="AF265" s="1"/>
  <c r="W266"/>
  <c r="X266" s="1"/>
  <c r="AQ264"/>
  <c r="AL264"/>
  <c r="AM264" s="1"/>
  <c r="AR264"/>
  <c r="AI264"/>
  <c r="AR265" l="1"/>
  <c r="AI265"/>
  <c r="AQ265"/>
  <c r="AL265"/>
  <c r="AM265" s="1"/>
  <c r="AT264"/>
  <c r="AO264"/>
  <c r="AB266"/>
  <c r="AF266" s="1"/>
  <c r="AE266"/>
  <c r="AC266"/>
  <c r="AA266"/>
  <c r="Y266"/>
  <c r="W267"/>
  <c r="X267" s="1"/>
  <c r="AG265"/>
  <c r="AH265" s="1"/>
  <c r="AN265"/>
  <c r="AJ265"/>
  <c r="AK265" s="1"/>
  <c r="AO265" l="1"/>
  <c r="AN266"/>
  <c r="AJ266"/>
  <c r="AK266" s="1"/>
  <c r="AG266"/>
  <c r="AH266" s="1"/>
  <c r="AT265"/>
  <c r="AE267"/>
  <c r="AC267"/>
  <c r="AA267"/>
  <c r="Y267"/>
  <c r="AB267"/>
  <c r="AF267" s="1"/>
  <c r="W268"/>
  <c r="X268" s="1"/>
  <c r="AQ266"/>
  <c r="AL266"/>
  <c r="AM266" s="1"/>
  <c r="AR266"/>
  <c r="AI266"/>
  <c r="AR267" l="1"/>
  <c r="AI267"/>
  <c r="AQ267"/>
  <c r="AL267"/>
  <c r="AM267" s="1"/>
  <c r="AT266"/>
  <c r="AO266"/>
  <c r="AB268"/>
  <c r="AF268" s="1"/>
  <c r="AE268"/>
  <c r="AC268"/>
  <c r="AA268"/>
  <c r="Y268"/>
  <c r="W269"/>
  <c r="X269" s="1"/>
  <c r="AG267"/>
  <c r="AH267" s="1"/>
  <c r="AN267"/>
  <c r="AJ267"/>
  <c r="AK267" s="1"/>
  <c r="AO267" l="1"/>
  <c r="AN268"/>
  <c r="AJ268"/>
  <c r="AK268" s="1"/>
  <c r="AG268"/>
  <c r="AH268" s="1"/>
  <c r="AT267"/>
  <c r="AE269"/>
  <c r="AC269"/>
  <c r="AA269"/>
  <c r="Y269"/>
  <c r="AB269"/>
  <c r="AF269" s="1"/>
  <c r="W270"/>
  <c r="X270" s="1"/>
  <c r="AQ268"/>
  <c r="AL268"/>
  <c r="AM268" s="1"/>
  <c r="AR268"/>
  <c r="AI268"/>
  <c r="AR269" l="1"/>
  <c r="AI269"/>
  <c r="AQ269"/>
  <c r="AL269"/>
  <c r="AM269" s="1"/>
  <c r="AT268"/>
  <c r="AO268"/>
  <c r="AB270"/>
  <c r="AF270" s="1"/>
  <c r="AE270"/>
  <c r="AC270"/>
  <c r="AA270"/>
  <c r="Y270"/>
  <c r="W271"/>
  <c r="X271" s="1"/>
  <c r="AG269"/>
  <c r="AH269" s="1"/>
  <c r="AN269"/>
  <c r="AJ269"/>
  <c r="AK269" s="1"/>
  <c r="AO269" l="1"/>
  <c r="AN270"/>
  <c r="AJ270"/>
  <c r="AK270" s="1"/>
  <c r="AG270"/>
  <c r="AH270" s="1"/>
  <c r="AT269"/>
  <c r="AE271"/>
  <c r="AC271"/>
  <c r="AA271"/>
  <c r="Y271"/>
  <c r="AB271"/>
  <c r="AF271" s="1"/>
  <c r="W272"/>
  <c r="X272" s="1"/>
  <c r="AQ270"/>
  <c r="AL270"/>
  <c r="AM270" s="1"/>
  <c r="AR270"/>
  <c r="AI270"/>
  <c r="AR271" l="1"/>
  <c r="AI271"/>
  <c r="AQ271"/>
  <c r="AL271"/>
  <c r="AM271" s="1"/>
  <c r="AT270"/>
  <c r="AO270"/>
  <c r="AB272"/>
  <c r="AF272" s="1"/>
  <c r="AE272"/>
  <c r="AC272"/>
  <c r="AA272"/>
  <c r="Y272"/>
  <c r="W273"/>
  <c r="X273" s="1"/>
  <c r="AG271"/>
  <c r="AH271" s="1"/>
  <c r="AN271"/>
  <c r="AJ271"/>
  <c r="AK271" s="1"/>
  <c r="AO271" l="1"/>
  <c r="AN272"/>
  <c r="AJ272"/>
  <c r="AK272" s="1"/>
  <c r="AG272"/>
  <c r="AH272" s="1"/>
  <c r="AT271"/>
  <c r="AE273"/>
  <c r="AC273"/>
  <c r="AA273"/>
  <c r="Y273"/>
  <c r="AB273"/>
  <c r="AF273" s="1"/>
  <c r="W274"/>
  <c r="X274" s="1"/>
  <c r="AQ272"/>
  <c r="AL272"/>
  <c r="AM272" s="1"/>
  <c r="AR272"/>
  <c r="AI272"/>
  <c r="AR273" l="1"/>
  <c r="AI273"/>
  <c r="AQ273"/>
  <c r="AL273"/>
  <c r="AM273" s="1"/>
  <c r="AT272"/>
  <c r="AO272"/>
  <c r="AB274"/>
  <c r="AF274" s="1"/>
  <c r="AE274"/>
  <c r="AC274"/>
  <c r="AA274"/>
  <c r="Y274"/>
  <c r="W275"/>
  <c r="X275" s="1"/>
  <c r="AG273"/>
  <c r="AH273" s="1"/>
  <c r="AN273"/>
  <c r="AJ273"/>
  <c r="AK273" s="1"/>
  <c r="AO273" l="1"/>
  <c r="AN274"/>
  <c r="AJ274"/>
  <c r="AK274" s="1"/>
  <c r="AG274"/>
  <c r="AH274" s="1"/>
  <c r="AT273"/>
  <c r="AE275"/>
  <c r="AC275"/>
  <c r="AA275"/>
  <c r="Y275"/>
  <c r="AB275"/>
  <c r="AF275" s="1"/>
  <c r="W276"/>
  <c r="X276" s="1"/>
  <c r="AQ274"/>
  <c r="AL274"/>
  <c r="AM274" s="1"/>
  <c r="AR274"/>
  <c r="AI274"/>
  <c r="AR275" l="1"/>
  <c r="AI275"/>
  <c r="AQ275"/>
  <c r="AL275"/>
  <c r="AM275" s="1"/>
  <c r="AT274"/>
  <c r="AO274"/>
  <c r="AB276"/>
  <c r="AF276" s="1"/>
  <c r="AE276"/>
  <c r="AC276"/>
  <c r="AA276"/>
  <c r="Y276"/>
  <c r="W277"/>
  <c r="X277" s="1"/>
  <c r="AG275"/>
  <c r="AH275" s="1"/>
  <c r="AN275"/>
  <c r="AJ275"/>
  <c r="AK275" s="1"/>
  <c r="AO275" l="1"/>
  <c r="AN276"/>
  <c r="AJ276"/>
  <c r="AK276" s="1"/>
  <c r="AG276"/>
  <c r="AH276" s="1"/>
  <c r="AT275"/>
  <c r="AE277"/>
  <c r="AC277"/>
  <c r="AA277"/>
  <c r="Y277"/>
  <c r="AB277"/>
  <c r="AF277" s="1"/>
  <c r="W278"/>
  <c r="X278" s="1"/>
  <c r="AQ276"/>
  <c r="AL276"/>
  <c r="AM276" s="1"/>
  <c r="AR276"/>
  <c r="AI276"/>
  <c r="AR277" l="1"/>
  <c r="AI277"/>
  <c r="AQ277"/>
  <c r="AL277"/>
  <c r="AM277" s="1"/>
  <c r="AT276"/>
  <c r="AO276"/>
  <c r="AB278"/>
  <c r="AF278" s="1"/>
  <c r="AE278"/>
  <c r="AC278"/>
  <c r="AA278"/>
  <c r="Y278"/>
  <c r="W279"/>
  <c r="X279" s="1"/>
  <c r="AG277"/>
  <c r="AH277" s="1"/>
  <c r="AN277"/>
  <c r="AJ277"/>
  <c r="AK277" s="1"/>
  <c r="AO277" l="1"/>
  <c r="AN278"/>
  <c r="AJ278"/>
  <c r="AK278" s="1"/>
  <c r="AG278"/>
  <c r="AH278" s="1"/>
  <c r="AT277"/>
  <c r="AE279"/>
  <c r="AC279"/>
  <c r="AA279"/>
  <c r="Y279"/>
  <c r="AB279"/>
  <c r="AF279" s="1"/>
  <c r="W280"/>
  <c r="X280" s="1"/>
  <c r="AQ278"/>
  <c r="AL278"/>
  <c r="AM278" s="1"/>
  <c r="AR278"/>
  <c r="AI278"/>
  <c r="AR279" l="1"/>
  <c r="AI279"/>
  <c r="AQ279"/>
  <c r="AL279"/>
  <c r="AM279" s="1"/>
  <c r="AT278"/>
  <c r="AO278"/>
  <c r="AB280"/>
  <c r="AF280" s="1"/>
  <c r="AE280"/>
  <c r="AC280"/>
  <c r="AA280"/>
  <c r="Y280"/>
  <c r="W281"/>
  <c r="X281" s="1"/>
  <c r="AG279"/>
  <c r="AH279" s="1"/>
  <c r="AN279"/>
  <c r="AJ279"/>
  <c r="AK279" s="1"/>
  <c r="AO279" l="1"/>
  <c r="AN280"/>
  <c r="AJ280"/>
  <c r="AK280" s="1"/>
  <c r="AG280"/>
  <c r="AH280" s="1"/>
  <c r="AT279"/>
  <c r="AE281"/>
  <c r="AC281"/>
  <c r="AA281"/>
  <c r="Y281"/>
  <c r="AB281"/>
  <c r="AF281" s="1"/>
  <c r="W282"/>
  <c r="X282" s="1"/>
  <c r="AQ280"/>
  <c r="AL280"/>
  <c r="AM280" s="1"/>
  <c r="AR280"/>
  <c r="AI280"/>
  <c r="AR281" l="1"/>
  <c r="AI281"/>
  <c r="AQ281"/>
  <c r="AL281"/>
  <c r="AM281" s="1"/>
  <c r="AT280"/>
  <c r="AO280"/>
  <c r="AB282"/>
  <c r="AF282" s="1"/>
  <c r="AE282"/>
  <c r="AC282"/>
  <c r="AA282"/>
  <c r="Y282"/>
  <c r="W283"/>
  <c r="X283" s="1"/>
  <c r="AG281"/>
  <c r="AH281" s="1"/>
  <c r="AN281"/>
  <c r="AJ281"/>
  <c r="AK281" s="1"/>
  <c r="AO281" l="1"/>
  <c r="AN282"/>
  <c r="AJ282"/>
  <c r="AK282" s="1"/>
  <c r="AG282"/>
  <c r="AH282" s="1"/>
  <c r="AT281"/>
  <c r="AE283"/>
  <c r="AC283"/>
  <c r="AA283"/>
  <c r="Y283"/>
  <c r="AB283"/>
  <c r="AF283" s="1"/>
  <c r="W284"/>
  <c r="X284" s="1"/>
  <c r="AQ282"/>
  <c r="AL282"/>
  <c r="AM282" s="1"/>
  <c r="AR282"/>
  <c r="AI282"/>
  <c r="AR283" l="1"/>
  <c r="AI283"/>
  <c r="AQ283"/>
  <c r="AL283"/>
  <c r="AM283" s="1"/>
  <c r="AT282"/>
  <c r="AO282"/>
  <c r="AB284"/>
  <c r="AF284" s="1"/>
  <c r="AE284"/>
  <c r="AC284"/>
  <c r="AA284"/>
  <c r="Y284"/>
  <c r="W285"/>
  <c r="X285" s="1"/>
  <c r="AG283"/>
  <c r="AH283" s="1"/>
  <c r="AN283"/>
  <c r="AJ283"/>
  <c r="AK283" s="1"/>
  <c r="AO283" l="1"/>
  <c r="AN284"/>
  <c r="AJ284"/>
  <c r="AK284" s="1"/>
  <c r="AG284"/>
  <c r="AH284" s="1"/>
  <c r="AT283"/>
  <c r="AE285"/>
  <c r="AC285"/>
  <c r="AA285"/>
  <c r="Y285"/>
  <c r="AB285"/>
  <c r="AF285" s="1"/>
  <c r="W286"/>
  <c r="X286" s="1"/>
  <c r="AQ284"/>
  <c r="AL284"/>
  <c r="AM284" s="1"/>
  <c r="AR284"/>
  <c r="AI284"/>
  <c r="AR285" l="1"/>
  <c r="AI285"/>
  <c r="AQ285"/>
  <c r="AL285"/>
  <c r="AM285" s="1"/>
  <c r="AT284"/>
  <c r="AO284"/>
  <c r="AB286"/>
  <c r="AF286" s="1"/>
  <c r="AE286"/>
  <c r="AC286"/>
  <c r="AA286"/>
  <c r="Y286"/>
  <c r="W287"/>
  <c r="X287" s="1"/>
  <c r="AG285"/>
  <c r="AH285" s="1"/>
  <c r="AN285"/>
  <c r="AJ285"/>
  <c r="AK285" s="1"/>
  <c r="AO285" l="1"/>
  <c r="AN286"/>
  <c r="AJ286"/>
  <c r="AK286" s="1"/>
  <c r="AG286"/>
  <c r="AH286" s="1"/>
  <c r="AT285"/>
  <c r="AE287"/>
  <c r="AC287"/>
  <c r="AA287"/>
  <c r="Y287"/>
  <c r="AB287"/>
  <c r="AF287" s="1"/>
  <c r="W288"/>
  <c r="X288" s="1"/>
  <c r="AQ286"/>
  <c r="AL286"/>
  <c r="AM286" s="1"/>
  <c r="AR286"/>
  <c r="AI286"/>
  <c r="AR287" l="1"/>
  <c r="AI287"/>
  <c r="AQ287"/>
  <c r="AL287"/>
  <c r="AM287" s="1"/>
  <c r="AT286"/>
  <c r="AO286"/>
  <c r="AB288"/>
  <c r="AF288" s="1"/>
  <c r="AE288"/>
  <c r="AC288"/>
  <c r="AA288"/>
  <c r="Y288"/>
  <c r="W289"/>
  <c r="X289" s="1"/>
  <c r="AG287"/>
  <c r="AH287" s="1"/>
  <c r="AN287"/>
  <c r="AJ287"/>
  <c r="AK287" s="1"/>
  <c r="AO287" l="1"/>
  <c r="AN288"/>
  <c r="AJ288"/>
  <c r="AK288" s="1"/>
  <c r="AG288"/>
  <c r="AH288" s="1"/>
  <c r="AT287"/>
  <c r="AE289"/>
  <c r="AC289"/>
  <c r="AA289"/>
  <c r="Y289"/>
  <c r="AB289"/>
  <c r="AF289" s="1"/>
  <c r="W290"/>
  <c r="X290" s="1"/>
  <c r="AQ288"/>
  <c r="AL288"/>
  <c r="AM288" s="1"/>
  <c r="AR288"/>
  <c r="AI288"/>
  <c r="AR289" l="1"/>
  <c r="AI289"/>
  <c r="AQ289"/>
  <c r="AL289"/>
  <c r="AM289" s="1"/>
  <c r="AT288"/>
  <c r="AO288"/>
  <c r="AB290"/>
  <c r="AF290" s="1"/>
  <c r="AE290"/>
  <c r="AC290"/>
  <c r="AA290"/>
  <c r="Y290"/>
  <c r="W291"/>
  <c r="X291" s="1"/>
  <c r="AG289"/>
  <c r="AH289" s="1"/>
  <c r="AN289"/>
  <c r="AJ289"/>
  <c r="AK289" s="1"/>
  <c r="AO289" l="1"/>
  <c r="AN290"/>
  <c r="AJ290"/>
  <c r="AK290" s="1"/>
  <c r="AG290"/>
  <c r="AH290" s="1"/>
  <c r="AT289"/>
  <c r="AE291"/>
  <c r="AC291"/>
  <c r="AA291"/>
  <c r="Y291"/>
  <c r="AB291"/>
  <c r="AF291" s="1"/>
  <c r="W292"/>
  <c r="X292" s="1"/>
  <c r="AQ290"/>
  <c r="AL290"/>
  <c r="AM290" s="1"/>
  <c r="AR290"/>
  <c r="AI290"/>
  <c r="AR291" l="1"/>
  <c r="AI291"/>
  <c r="AQ291"/>
  <c r="AL291"/>
  <c r="AM291" s="1"/>
  <c r="AT290"/>
  <c r="AO290"/>
  <c r="AB292"/>
  <c r="AF292" s="1"/>
  <c r="AE292"/>
  <c r="AC292"/>
  <c r="AA292"/>
  <c r="Y292"/>
  <c r="W293"/>
  <c r="X293" s="1"/>
  <c r="AG291"/>
  <c r="AH291" s="1"/>
  <c r="AN291"/>
  <c r="AJ291"/>
  <c r="AK291" s="1"/>
  <c r="AO291" l="1"/>
  <c r="AN292"/>
  <c r="AJ292"/>
  <c r="AK292" s="1"/>
  <c r="AG292"/>
  <c r="AH292" s="1"/>
  <c r="AT291"/>
  <c r="AE293"/>
  <c r="AC293"/>
  <c r="AA293"/>
  <c r="Y293"/>
  <c r="AB293"/>
  <c r="AF293" s="1"/>
  <c r="W294"/>
  <c r="X294" s="1"/>
  <c r="AQ292"/>
  <c r="AL292"/>
  <c r="AM292" s="1"/>
  <c r="AR292"/>
  <c r="AI292"/>
  <c r="AR293" l="1"/>
  <c r="AI293"/>
  <c r="AQ293"/>
  <c r="AL293"/>
  <c r="AM293" s="1"/>
  <c r="AT292"/>
  <c r="AO292"/>
  <c r="AB294"/>
  <c r="AF294" s="1"/>
  <c r="AE294"/>
  <c r="AC294"/>
  <c r="AA294"/>
  <c r="Y294"/>
  <c r="W295"/>
  <c r="X295" s="1"/>
  <c r="AG293"/>
  <c r="AH293" s="1"/>
  <c r="AN293"/>
  <c r="AJ293"/>
  <c r="AK293" s="1"/>
  <c r="AO293" l="1"/>
  <c r="AN294"/>
  <c r="AJ294"/>
  <c r="AK294" s="1"/>
  <c r="AG294"/>
  <c r="AH294" s="1"/>
  <c r="AT293"/>
  <c r="AE295"/>
  <c r="AC295"/>
  <c r="AA295"/>
  <c r="Y295"/>
  <c r="AB295"/>
  <c r="AF295" s="1"/>
  <c r="W296"/>
  <c r="X296" s="1"/>
  <c r="AQ294"/>
  <c r="AL294"/>
  <c r="AM294" s="1"/>
  <c r="AR294"/>
  <c r="AI294"/>
  <c r="AR295" l="1"/>
  <c r="AI295"/>
  <c r="AQ295"/>
  <c r="AL295"/>
  <c r="AM295" s="1"/>
  <c r="AT294"/>
  <c r="AO294"/>
  <c r="AB296"/>
  <c r="AF296" s="1"/>
  <c r="AE296"/>
  <c r="AC296"/>
  <c r="AA296"/>
  <c r="Y296"/>
  <c r="W297"/>
  <c r="X297" s="1"/>
  <c r="AG295"/>
  <c r="AH295" s="1"/>
  <c r="AN295"/>
  <c r="AJ295"/>
  <c r="AK295" s="1"/>
  <c r="AO295" l="1"/>
  <c r="AN296"/>
  <c r="AJ296"/>
  <c r="AK296" s="1"/>
  <c r="AG296"/>
  <c r="AH296" s="1"/>
  <c r="AT295"/>
  <c r="AE297"/>
  <c r="AC297"/>
  <c r="AA297"/>
  <c r="Y297"/>
  <c r="AB297"/>
  <c r="AF297" s="1"/>
  <c r="W298"/>
  <c r="X298" s="1"/>
  <c r="AQ296"/>
  <c r="AL296"/>
  <c r="AM296" s="1"/>
  <c r="AR296"/>
  <c r="AI296"/>
  <c r="AR297" l="1"/>
  <c r="AI297"/>
  <c r="AQ297"/>
  <c r="AL297"/>
  <c r="AM297" s="1"/>
  <c r="AT296"/>
  <c r="AO296"/>
  <c r="AB298"/>
  <c r="AF298" s="1"/>
  <c r="AE298"/>
  <c r="AC298"/>
  <c r="AA298"/>
  <c r="Y298"/>
  <c r="W299"/>
  <c r="X299" s="1"/>
  <c r="AG297"/>
  <c r="AH297" s="1"/>
  <c r="AN297"/>
  <c r="AJ297"/>
  <c r="AK297" s="1"/>
  <c r="AO297" l="1"/>
  <c r="AN298"/>
  <c r="AJ298"/>
  <c r="AK298" s="1"/>
  <c r="AG298"/>
  <c r="AH298" s="1"/>
  <c r="AT297"/>
  <c r="AE299"/>
  <c r="AC299"/>
  <c r="AA299"/>
  <c r="Y299"/>
  <c r="AB299"/>
  <c r="AF299" s="1"/>
  <c r="W300"/>
  <c r="X300" s="1"/>
  <c r="AQ298"/>
  <c r="AL298"/>
  <c r="AM298" s="1"/>
  <c r="AR298"/>
  <c r="AI298"/>
  <c r="AR299" l="1"/>
  <c r="AI299"/>
  <c r="AQ299"/>
  <c r="AL299"/>
  <c r="AM299" s="1"/>
  <c r="AT298"/>
  <c r="AO298"/>
  <c r="AB300"/>
  <c r="AF300" s="1"/>
  <c r="AE300"/>
  <c r="AC300"/>
  <c r="AA300"/>
  <c r="Y300"/>
  <c r="W301"/>
  <c r="X301" s="1"/>
  <c r="AG299"/>
  <c r="AH299" s="1"/>
  <c r="AN299"/>
  <c r="AJ299"/>
  <c r="AK299" s="1"/>
  <c r="AO299" l="1"/>
  <c r="AN300"/>
  <c r="AJ300"/>
  <c r="AK300" s="1"/>
  <c r="AG300"/>
  <c r="AH300" s="1"/>
  <c r="AT299"/>
  <c r="AE301"/>
  <c r="AC301"/>
  <c r="AA301"/>
  <c r="Y301"/>
  <c r="AB301"/>
  <c r="AF301" s="1"/>
  <c r="W302"/>
  <c r="X302" s="1"/>
  <c r="AQ300"/>
  <c r="AL300"/>
  <c r="AM300" s="1"/>
  <c r="AR300"/>
  <c r="AI300"/>
  <c r="AR301" l="1"/>
  <c r="AI301"/>
  <c r="AQ301"/>
  <c r="AL301"/>
  <c r="AM301" s="1"/>
  <c r="AT300"/>
  <c r="AO300"/>
  <c r="AB302"/>
  <c r="AF302" s="1"/>
  <c r="AE302"/>
  <c r="AC302"/>
  <c r="AA302"/>
  <c r="Y302"/>
  <c r="W303"/>
  <c r="X303" s="1"/>
  <c r="AG301"/>
  <c r="AH301" s="1"/>
  <c r="AN301"/>
  <c r="AJ301"/>
  <c r="AK301" s="1"/>
  <c r="AO301" l="1"/>
  <c r="AN302"/>
  <c r="AJ302"/>
  <c r="AK302" s="1"/>
  <c r="AG302"/>
  <c r="AH302" s="1"/>
  <c r="AT301"/>
  <c r="AE303"/>
  <c r="AC303"/>
  <c r="AA303"/>
  <c r="Y303"/>
  <c r="AB303"/>
  <c r="AF303" s="1"/>
  <c r="W304"/>
  <c r="X304" s="1"/>
  <c r="AQ302"/>
  <c r="AL302"/>
  <c r="AM302" s="1"/>
  <c r="AR302"/>
  <c r="AI302"/>
  <c r="AR303" l="1"/>
  <c r="AI303"/>
  <c r="AQ303"/>
  <c r="AL303"/>
  <c r="AM303" s="1"/>
  <c r="AT302"/>
  <c r="AO302"/>
  <c r="AB304"/>
  <c r="AF304" s="1"/>
  <c r="AE304"/>
  <c r="AC304"/>
  <c r="AA304"/>
  <c r="Y304"/>
  <c r="W305"/>
  <c r="X305" s="1"/>
  <c r="AG303"/>
  <c r="AH303" s="1"/>
  <c r="AN303"/>
  <c r="AJ303"/>
  <c r="AK303" s="1"/>
  <c r="AO303" l="1"/>
  <c r="AN304"/>
  <c r="AJ304"/>
  <c r="AK304" s="1"/>
  <c r="AG304"/>
  <c r="AH304" s="1"/>
  <c r="AT303"/>
  <c r="AE305"/>
  <c r="AC305"/>
  <c r="AA305"/>
  <c r="Y305"/>
  <c r="AB305"/>
  <c r="AF305" s="1"/>
  <c r="W306"/>
  <c r="X306" s="1"/>
  <c r="AQ304"/>
  <c r="AL304"/>
  <c r="AM304" s="1"/>
  <c r="AR304"/>
  <c r="AI304"/>
  <c r="AR305" l="1"/>
  <c r="AI305"/>
  <c r="AQ305"/>
  <c r="AL305"/>
  <c r="AM305" s="1"/>
  <c r="AT304"/>
  <c r="AO304"/>
  <c r="AB306"/>
  <c r="AF306" s="1"/>
  <c r="AE306"/>
  <c r="AC306"/>
  <c r="AA306"/>
  <c r="Y306"/>
  <c r="W307"/>
  <c r="X307" s="1"/>
  <c r="AG305"/>
  <c r="AH305" s="1"/>
  <c r="AN305"/>
  <c r="AJ305"/>
  <c r="AK305" s="1"/>
  <c r="AO305" l="1"/>
  <c r="AN306"/>
  <c r="AJ306"/>
  <c r="AK306" s="1"/>
  <c r="AG306"/>
  <c r="AH306" s="1"/>
  <c r="AT305"/>
  <c r="AE307"/>
  <c r="AC307"/>
  <c r="AA307"/>
  <c r="Y307"/>
  <c r="AB307"/>
  <c r="AF307" s="1"/>
  <c r="W308"/>
  <c r="X308" s="1"/>
  <c r="AQ306"/>
  <c r="AL306"/>
  <c r="AM306" s="1"/>
  <c r="AR306"/>
  <c r="AI306"/>
  <c r="AR307" l="1"/>
  <c r="AI307"/>
  <c r="AQ307"/>
  <c r="AL307"/>
  <c r="AM307" s="1"/>
  <c r="AT306"/>
  <c r="AO306"/>
  <c r="AB308"/>
  <c r="AF308" s="1"/>
  <c r="AE308"/>
  <c r="AC308"/>
  <c r="AA308"/>
  <c r="Y308"/>
  <c r="W309"/>
  <c r="X309" s="1"/>
  <c r="AG307"/>
  <c r="AH307" s="1"/>
  <c r="AN307"/>
  <c r="AJ307"/>
  <c r="AK307" s="1"/>
  <c r="AO307" l="1"/>
  <c r="AN308"/>
  <c r="AJ308"/>
  <c r="AK308" s="1"/>
  <c r="AG308"/>
  <c r="AH308" s="1"/>
  <c r="AT307"/>
  <c r="AE309"/>
  <c r="AC309"/>
  <c r="AA309"/>
  <c r="Y309"/>
  <c r="AB309"/>
  <c r="AF309" s="1"/>
  <c r="W310"/>
  <c r="X310" s="1"/>
  <c r="AQ308"/>
  <c r="AL308"/>
  <c r="AM308" s="1"/>
  <c r="AR308"/>
  <c r="AI308"/>
  <c r="AR309" l="1"/>
  <c r="AI309"/>
  <c r="AQ309"/>
  <c r="AL309"/>
  <c r="AM309" s="1"/>
  <c r="AT308"/>
  <c r="AO308"/>
  <c r="AB310"/>
  <c r="AF310" s="1"/>
  <c r="AE310"/>
  <c r="AC310"/>
  <c r="AA310"/>
  <c r="Y310"/>
  <c r="W311"/>
  <c r="X311" s="1"/>
  <c r="AG309"/>
  <c r="AH309" s="1"/>
  <c r="AN309"/>
  <c r="AJ309"/>
  <c r="AK309" s="1"/>
  <c r="AO309" l="1"/>
  <c r="AN310"/>
  <c r="AJ310"/>
  <c r="AK310" s="1"/>
  <c r="AG310"/>
  <c r="AH310" s="1"/>
  <c r="AT309"/>
  <c r="AE311"/>
  <c r="AC311"/>
  <c r="AA311"/>
  <c r="Y311"/>
  <c r="AB311"/>
  <c r="AF311" s="1"/>
  <c r="W312"/>
  <c r="X312" s="1"/>
  <c r="AQ310"/>
  <c r="AL310"/>
  <c r="AM310" s="1"/>
  <c r="AR310"/>
  <c r="AI310"/>
  <c r="AR311" l="1"/>
  <c r="AI311"/>
  <c r="AQ311"/>
  <c r="AL311"/>
  <c r="AM311" s="1"/>
  <c r="AT310"/>
  <c r="AO310"/>
  <c r="AB312"/>
  <c r="AF312" s="1"/>
  <c r="AE312"/>
  <c r="AC312"/>
  <c r="AA312"/>
  <c r="Y312"/>
  <c r="W313"/>
  <c r="X313" s="1"/>
  <c r="AG311"/>
  <c r="AH311" s="1"/>
  <c r="AN311"/>
  <c r="AJ311"/>
  <c r="AK311" s="1"/>
  <c r="AO311" l="1"/>
  <c r="AN312"/>
  <c r="AJ312"/>
  <c r="AK312" s="1"/>
  <c r="AG312"/>
  <c r="AH312" s="1"/>
  <c r="AT311"/>
  <c r="AE313"/>
  <c r="AC313"/>
  <c r="AA313"/>
  <c r="Y313"/>
  <c r="AB313"/>
  <c r="AF313" s="1"/>
  <c r="W314"/>
  <c r="X314" s="1"/>
  <c r="AQ312"/>
  <c r="AL312"/>
  <c r="AM312" s="1"/>
  <c r="AR312"/>
  <c r="AI312"/>
  <c r="AR313" l="1"/>
  <c r="AI313"/>
  <c r="AQ313"/>
  <c r="AL313"/>
  <c r="AM313" s="1"/>
  <c r="AT312"/>
  <c r="AO312"/>
  <c r="AB314"/>
  <c r="AF314" s="1"/>
  <c r="AE314"/>
  <c r="AC314"/>
  <c r="AA314"/>
  <c r="Y314"/>
  <c r="W315"/>
  <c r="X315" s="1"/>
  <c r="AG313"/>
  <c r="AH313" s="1"/>
  <c r="AN313"/>
  <c r="AJ313"/>
  <c r="AK313" s="1"/>
  <c r="AO313" l="1"/>
  <c r="AN314"/>
  <c r="AJ314"/>
  <c r="AK314" s="1"/>
  <c r="AG314"/>
  <c r="AH314" s="1"/>
  <c r="AT313"/>
  <c r="AE315"/>
  <c r="AC315"/>
  <c r="AA315"/>
  <c r="Y315"/>
  <c r="AB315"/>
  <c r="AF315" s="1"/>
  <c r="W316"/>
  <c r="X316" s="1"/>
  <c r="AQ314"/>
  <c r="AL314"/>
  <c r="AM314" s="1"/>
  <c r="AR314"/>
  <c r="AI314"/>
  <c r="AR315" l="1"/>
  <c r="AI315"/>
  <c r="AQ315"/>
  <c r="AL315"/>
  <c r="AM315" s="1"/>
  <c r="AT314"/>
  <c r="AO314"/>
  <c r="AB316"/>
  <c r="AF316" s="1"/>
  <c r="AE316"/>
  <c r="AC316"/>
  <c r="AA316"/>
  <c r="Y316"/>
  <c r="W317"/>
  <c r="X317" s="1"/>
  <c r="AG315"/>
  <c r="AH315" s="1"/>
  <c r="AN315"/>
  <c r="AJ315"/>
  <c r="AK315" s="1"/>
  <c r="AO315" l="1"/>
  <c r="AN316"/>
  <c r="AJ316"/>
  <c r="AK316" s="1"/>
  <c r="AG316"/>
  <c r="AH316" s="1"/>
  <c r="AT315"/>
  <c r="AE317"/>
  <c r="AC317"/>
  <c r="AA317"/>
  <c r="Y317"/>
  <c r="AB317"/>
  <c r="AF317" s="1"/>
  <c r="W318"/>
  <c r="X318" s="1"/>
  <c r="AQ316"/>
  <c r="AL316"/>
  <c r="AM316" s="1"/>
  <c r="AR316"/>
  <c r="AI316"/>
  <c r="AR317" l="1"/>
  <c r="AI317"/>
  <c r="AQ317"/>
  <c r="AL317"/>
  <c r="AM317" s="1"/>
  <c r="AT316"/>
  <c r="AO316"/>
  <c r="AB318"/>
  <c r="AF318" s="1"/>
  <c r="AE318"/>
  <c r="AC318"/>
  <c r="AA318"/>
  <c r="Y318"/>
  <c r="W319"/>
  <c r="X319" s="1"/>
  <c r="AG317"/>
  <c r="AH317" s="1"/>
  <c r="AN317"/>
  <c r="AJ317"/>
  <c r="AK317" s="1"/>
  <c r="AO317" l="1"/>
  <c r="AN318"/>
  <c r="AJ318"/>
  <c r="AK318" s="1"/>
  <c r="AG318"/>
  <c r="AH318" s="1"/>
  <c r="AT317"/>
  <c r="AE319"/>
  <c r="AC319"/>
  <c r="AA319"/>
  <c r="Y319"/>
  <c r="AB319"/>
  <c r="AF319" s="1"/>
  <c r="W320"/>
  <c r="X320" s="1"/>
  <c r="AQ318"/>
  <c r="AL318"/>
  <c r="AM318" s="1"/>
  <c r="AR318"/>
  <c r="AI318"/>
  <c r="AR319" l="1"/>
  <c r="AI319"/>
  <c r="AQ319"/>
  <c r="AL319"/>
  <c r="AM319" s="1"/>
  <c r="AT318"/>
  <c r="AO318"/>
  <c r="AB320"/>
  <c r="AF320" s="1"/>
  <c r="AE320"/>
  <c r="AC320"/>
  <c r="AA320"/>
  <c r="Y320"/>
  <c r="W321"/>
  <c r="X321" s="1"/>
  <c r="AG319"/>
  <c r="AH319" s="1"/>
  <c r="AN319"/>
  <c r="AJ319"/>
  <c r="AK319" s="1"/>
  <c r="AO319" l="1"/>
  <c r="AN320"/>
  <c r="AJ320"/>
  <c r="AK320" s="1"/>
  <c r="AG320"/>
  <c r="AH320" s="1"/>
  <c r="AT319"/>
  <c r="AE321"/>
  <c r="AC321"/>
  <c r="AA321"/>
  <c r="Y321"/>
  <c r="AB321"/>
  <c r="AF321" s="1"/>
  <c r="W322"/>
  <c r="X322" s="1"/>
  <c r="AQ320"/>
  <c r="AL320"/>
  <c r="AM320" s="1"/>
  <c r="AR320"/>
  <c r="AI320"/>
  <c r="AR321" l="1"/>
  <c r="AI321"/>
  <c r="AQ321"/>
  <c r="AL321"/>
  <c r="AM321" s="1"/>
  <c r="AT320"/>
  <c r="AO320"/>
  <c r="AB322"/>
  <c r="AF322" s="1"/>
  <c r="AE322"/>
  <c r="AC322"/>
  <c r="AA322"/>
  <c r="Y322"/>
  <c r="W323"/>
  <c r="X323" s="1"/>
  <c r="AG321"/>
  <c r="AH321" s="1"/>
  <c r="AN321"/>
  <c r="AJ321"/>
  <c r="AK321" s="1"/>
  <c r="AO321" l="1"/>
  <c r="AN322"/>
  <c r="AJ322"/>
  <c r="AK322" s="1"/>
  <c r="AG322"/>
  <c r="AH322" s="1"/>
  <c r="AT321"/>
  <c r="AE323"/>
  <c r="AC323"/>
  <c r="AA323"/>
  <c r="Y323"/>
  <c r="AB323"/>
  <c r="AF323" s="1"/>
  <c r="W324"/>
  <c r="X324" s="1"/>
  <c r="AQ322"/>
  <c r="AL322"/>
  <c r="AM322" s="1"/>
  <c r="AR322"/>
  <c r="AI322"/>
  <c r="AR323" l="1"/>
  <c r="AI323"/>
  <c r="AQ323"/>
  <c r="AL323"/>
  <c r="AM323" s="1"/>
  <c r="AT322"/>
  <c r="AO322"/>
  <c r="AB324"/>
  <c r="AF324" s="1"/>
  <c r="AE324"/>
  <c r="AC324"/>
  <c r="AA324"/>
  <c r="Y324"/>
  <c r="W325"/>
  <c r="X325" s="1"/>
  <c r="AG323"/>
  <c r="AH323" s="1"/>
  <c r="AN323"/>
  <c r="AJ323"/>
  <c r="AK323" s="1"/>
  <c r="AO323" l="1"/>
  <c r="AN324"/>
  <c r="AJ324"/>
  <c r="AK324" s="1"/>
  <c r="AG324"/>
  <c r="AH324" s="1"/>
  <c r="AT323"/>
  <c r="AE325"/>
  <c r="AC325"/>
  <c r="AA325"/>
  <c r="Y325"/>
  <c r="AB325"/>
  <c r="AF325" s="1"/>
  <c r="W326"/>
  <c r="X326" s="1"/>
  <c r="AQ324"/>
  <c r="AL324"/>
  <c r="AM324" s="1"/>
  <c r="AR324"/>
  <c r="AI324"/>
  <c r="AR325" l="1"/>
  <c r="AI325"/>
  <c r="AQ325"/>
  <c r="AL325"/>
  <c r="AM325" s="1"/>
  <c r="AT324"/>
  <c r="AO324"/>
  <c r="AB326"/>
  <c r="AF326" s="1"/>
  <c r="AE326"/>
  <c r="AC326"/>
  <c r="AA326"/>
  <c r="Y326"/>
  <c r="W327"/>
  <c r="X327" s="1"/>
  <c r="AG325"/>
  <c r="AH325" s="1"/>
  <c r="AN325"/>
  <c r="AJ325"/>
  <c r="AK325" s="1"/>
  <c r="AO325" l="1"/>
  <c r="AN326"/>
  <c r="AJ326"/>
  <c r="AK326" s="1"/>
  <c r="AG326"/>
  <c r="AH326" s="1"/>
  <c r="AT325"/>
  <c r="AB327"/>
  <c r="AF327" s="1"/>
  <c r="AE327"/>
  <c r="AA327"/>
  <c r="Y327"/>
  <c r="AC327"/>
  <c r="W328"/>
  <c r="X328" s="1"/>
  <c r="AQ326"/>
  <c r="AL326"/>
  <c r="AM326" s="1"/>
  <c r="AR326"/>
  <c r="AI326"/>
  <c r="AN327" l="1"/>
  <c r="AJ327"/>
  <c r="AK327" s="1"/>
  <c r="AG327"/>
  <c r="AH327" s="1"/>
  <c r="AQ327"/>
  <c r="AL327"/>
  <c r="AM327" s="1"/>
  <c r="AR327"/>
  <c r="AI327"/>
  <c r="AT326"/>
  <c r="AO326"/>
  <c r="AE328"/>
  <c r="AC328"/>
  <c r="AA328"/>
  <c r="Y328"/>
  <c r="AB328"/>
  <c r="AF328" s="1"/>
  <c r="W329"/>
  <c r="X329" s="1"/>
  <c r="AB329" l="1"/>
  <c r="AF329" s="1"/>
  <c r="AE329"/>
  <c r="AA329"/>
  <c r="AC329"/>
  <c r="Y329"/>
  <c r="W330"/>
  <c r="X330" s="1"/>
  <c r="AG328"/>
  <c r="AH328" s="1"/>
  <c r="AN328"/>
  <c r="AJ328"/>
  <c r="AK328" s="1"/>
  <c r="AO327"/>
  <c r="AR328"/>
  <c r="AI328"/>
  <c r="AQ328"/>
  <c r="AL328"/>
  <c r="AM328" s="1"/>
  <c r="AT327"/>
  <c r="AQ329" l="1"/>
  <c r="AL329"/>
  <c r="AM329" s="1"/>
  <c r="AR329"/>
  <c r="AI329"/>
  <c r="AO328"/>
  <c r="AT328"/>
  <c r="AE330"/>
  <c r="AC330"/>
  <c r="AA330"/>
  <c r="Y330"/>
  <c r="AB330"/>
  <c r="AF330" s="1"/>
  <c r="W331"/>
  <c r="X331" s="1"/>
  <c r="AN329"/>
  <c r="AJ329"/>
  <c r="AK329" s="1"/>
  <c r="AG329"/>
  <c r="AH329" s="1"/>
  <c r="AO329" l="1"/>
  <c r="AR330"/>
  <c r="AI330"/>
  <c r="AQ330"/>
  <c r="AL330"/>
  <c r="AM330" s="1"/>
  <c r="AT329"/>
  <c r="AB331"/>
  <c r="AF331" s="1"/>
  <c r="AE331"/>
  <c r="AA331"/>
  <c r="AC331"/>
  <c r="Y331"/>
  <c r="W332"/>
  <c r="X332" s="1"/>
  <c r="AG330"/>
  <c r="AH330" s="1"/>
  <c r="AN330"/>
  <c r="AJ330"/>
  <c r="AK330" s="1"/>
  <c r="AO330" l="1"/>
  <c r="AE332"/>
  <c r="AC332"/>
  <c r="AA332"/>
  <c r="Y332"/>
  <c r="AB332"/>
  <c r="AF332" s="1"/>
  <c r="W333"/>
  <c r="X333" s="1"/>
  <c r="AN331"/>
  <c r="AJ331"/>
  <c r="AK331" s="1"/>
  <c r="AG331"/>
  <c r="AH331" s="1"/>
  <c r="AT330"/>
  <c r="AQ331"/>
  <c r="AL331"/>
  <c r="AM331" s="1"/>
  <c r="AR331"/>
  <c r="AI331"/>
  <c r="AR332" l="1"/>
  <c r="AI332"/>
  <c r="AQ332"/>
  <c r="AL332"/>
  <c r="AM332" s="1"/>
  <c r="AT331"/>
  <c r="AO331"/>
  <c r="AB333"/>
  <c r="AF333" s="1"/>
  <c r="AE333"/>
  <c r="AA333"/>
  <c r="AC333"/>
  <c r="Y333"/>
  <c r="W334"/>
  <c r="X334" s="1"/>
  <c r="AG332"/>
  <c r="AH332" s="1"/>
  <c r="AN332"/>
  <c r="AJ332"/>
  <c r="AK332" s="1"/>
  <c r="AO332" l="1"/>
  <c r="AQ333"/>
  <c r="AL333"/>
  <c r="AM333" s="1"/>
  <c r="AR333"/>
  <c r="AI333"/>
  <c r="AT332"/>
  <c r="AE334"/>
  <c r="AC334"/>
  <c r="AA334"/>
  <c r="Y334"/>
  <c r="AB334"/>
  <c r="AF334" s="1"/>
  <c r="W335"/>
  <c r="X335" s="1"/>
  <c r="AN333"/>
  <c r="AJ333"/>
  <c r="AK333" s="1"/>
  <c r="AG333"/>
  <c r="AH333" s="1"/>
  <c r="AO333" l="1"/>
  <c r="AB335"/>
  <c r="AF335" s="1"/>
  <c r="AE335"/>
  <c r="AA335"/>
  <c r="AC335"/>
  <c r="Y335"/>
  <c r="W336"/>
  <c r="X336" s="1"/>
  <c r="AG334"/>
  <c r="AH334" s="1"/>
  <c r="AN334"/>
  <c r="AJ334"/>
  <c r="AK334" s="1"/>
  <c r="AT333"/>
  <c r="AR334"/>
  <c r="AI334"/>
  <c r="AQ334"/>
  <c r="AL334"/>
  <c r="AM334" s="1"/>
  <c r="AQ335" l="1"/>
  <c r="AL335"/>
  <c r="AM335" s="1"/>
  <c r="AR335"/>
  <c r="AI335"/>
  <c r="AO334"/>
  <c r="AT334"/>
  <c r="AE336"/>
  <c r="AC336"/>
  <c r="AA336"/>
  <c r="Y336"/>
  <c r="AB336"/>
  <c r="AF336" s="1"/>
  <c r="W337"/>
  <c r="X337" s="1"/>
  <c r="AN335"/>
  <c r="AJ335"/>
  <c r="AK335" s="1"/>
  <c r="AG335"/>
  <c r="AH335" s="1"/>
  <c r="AO335" l="1"/>
  <c r="AR336"/>
  <c r="AI336"/>
  <c r="AQ336"/>
  <c r="AL336"/>
  <c r="AM336" s="1"/>
  <c r="AT335"/>
  <c r="AB337"/>
  <c r="AF337" s="1"/>
  <c r="AE337"/>
  <c r="AA337"/>
  <c r="AC337"/>
  <c r="Y337"/>
  <c r="W338"/>
  <c r="X338" s="1"/>
  <c r="AG336"/>
  <c r="AH336" s="1"/>
  <c r="AN336"/>
  <c r="AJ336"/>
  <c r="AK336" s="1"/>
  <c r="AO336" l="1"/>
  <c r="AE338"/>
  <c r="AC338"/>
  <c r="AA338"/>
  <c r="Y338"/>
  <c r="AB338"/>
  <c r="AF338" s="1"/>
  <c r="W339"/>
  <c r="X339" s="1"/>
  <c r="AN337"/>
  <c r="AJ337"/>
  <c r="AK337" s="1"/>
  <c r="AG337"/>
  <c r="AH337" s="1"/>
  <c r="AT336"/>
  <c r="AQ337"/>
  <c r="AL337"/>
  <c r="AM337" s="1"/>
  <c r="AR337"/>
  <c r="AI337"/>
  <c r="AR338" l="1"/>
  <c r="AI338"/>
  <c r="AQ338"/>
  <c r="AL338"/>
  <c r="AM338" s="1"/>
  <c r="AT337"/>
  <c r="AO337"/>
  <c r="AB339"/>
  <c r="AF339" s="1"/>
  <c r="AE339"/>
  <c r="AA339"/>
  <c r="AC339"/>
  <c r="Y339"/>
  <c r="W340"/>
  <c r="X340" s="1"/>
  <c r="AG338"/>
  <c r="AH338" s="1"/>
  <c r="AN338"/>
  <c r="AJ338"/>
  <c r="AK338" s="1"/>
  <c r="AO338" l="1"/>
  <c r="AQ339"/>
  <c r="AL339"/>
  <c r="AM339" s="1"/>
  <c r="AR339"/>
  <c r="AI339"/>
  <c r="AT338"/>
  <c r="AE340"/>
  <c r="AC340"/>
  <c r="AA340"/>
  <c r="Y340"/>
  <c r="AB340"/>
  <c r="AF340" s="1"/>
  <c r="W341"/>
  <c r="X341" s="1"/>
  <c r="AN339"/>
  <c r="AJ339"/>
  <c r="AK339" s="1"/>
  <c r="AG339"/>
  <c r="AH339" s="1"/>
  <c r="AO339" l="1"/>
  <c r="AB341"/>
  <c r="AF341" s="1"/>
  <c r="AE341"/>
  <c r="AA341"/>
  <c r="AC341"/>
  <c r="Y341"/>
  <c r="W342"/>
  <c r="X342" s="1"/>
  <c r="AG340"/>
  <c r="AH340" s="1"/>
  <c r="AN340"/>
  <c r="AJ340"/>
  <c r="AK340" s="1"/>
  <c r="AT339"/>
  <c r="AR340"/>
  <c r="AI340"/>
  <c r="AQ340"/>
  <c r="AL340"/>
  <c r="AM340" s="1"/>
  <c r="AQ341" l="1"/>
  <c r="AL341"/>
  <c r="AM341" s="1"/>
  <c r="AR341"/>
  <c r="AI341"/>
  <c r="AO340"/>
  <c r="AT340"/>
  <c r="AE342"/>
  <c r="AC342"/>
  <c r="AA342"/>
  <c r="Y342"/>
  <c r="AB342"/>
  <c r="AF342" s="1"/>
  <c r="W343"/>
  <c r="X343" s="1"/>
  <c r="AN341"/>
  <c r="AJ341"/>
  <c r="AK341" s="1"/>
  <c r="AG341"/>
  <c r="AH341" s="1"/>
  <c r="AO341" l="1"/>
  <c r="AR342"/>
  <c r="AI342"/>
  <c r="AQ342"/>
  <c r="AL342"/>
  <c r="AM342" s="1"/>
  <c r="AT341"/>
  <c r="AB343"/>
  <c r="AF343" s="1"/>
  <c r="AE343"/>
  <c r="AA343"/>
  <c r="AC343"/>
  <c r="Y343"/>
  <c r="W344"/>
  <c r="X344" s="1"/>
  <c r="AG342"/>
  <c r="AH342" s="1"/>
  <c r="AN342"/>
  <c r="AJ342"/>
  <c r="AK342" s="1"/>
  <c r="AO342" l="1"/>
  <c r="AE344"/>
  <c r="AC344"/>
  <c r="AA344"/>
  <c r="Y344"/>
  <c r="AB344"/>
  <c r="AF344" s="1"/>
  <c r="W345"/>
  <c r="X345" s="1"/>
  <c r="AN343"/>
  <c r="AJ343"/>
  <c r="AK343" s="1"/>
  <c r="AG343"/>
  <c r="AH343" s="1"/>
  <c r="AT342"/>
  <c r="AQ343"/>
  <c r="AL343"/>
  <c r="AM343" s="1"/>
  <c r="AR343"/>
  <c r="AI343"/>
  <c r="AR344" l="1"/>
  <c r="AI344"/>
  <c r="AQ344"/>
  <c r="AL344"/>
  <c r="AM344" s="1"/>
  <c r="AT343"/>
  <c r="AO343"/>
  <c r="AE345"/>
  <c r="AC345"/>
  <c r="AA345"/>
  <c r="Y345"/>
  <c r="AB345"/>
  <c r="AF345" s="1"/>
  <c r="W346"/>
  <c r="X346" s="1"/>
  <c r="AG344"/>
  <c r="AH344" s="1"/>
  <c r="AN344"/>
  <c r="AJ344"/>
  <c r="AK344" s="1"/>
  <c r="AO344" l="1"/>
  <c r="AR345"/>
  <c r="AI345"/>
  <c r="AQ345"/>
  <c r="AL345"/>
  <c r="AM345" s="1"/>
  <c r="AT344"/>
  <c r="AB346"/>
  <c r="AF346" s="1"/>
  <c r="AE346"/>
  <c r="AC346"/>
  <c r="AA346"/>
  <c r="Y346"/>
  <c r="W347"/>
  <c r="X347" s="1"/>
  <c r="AG345"/>
  <c r="AH345" s="1"/>
  <c r="AN345"/>
  <c r="AJ345"/>
  <c r="AK345" s="1"/>
  <c r="AO345" l="1"/>
  <c r="AE347"/>
  <c r="AC347"/>
  <c r="AA347"/>
  <c r="Y347"/>
  <c r="AB347"/>
  <c r="AF347" s="1"/>
  <c r="W348"/>
  <c r="X348" s="1"/>
  <c r="AQ346"/>
  <c r="AL346"/>
  <c r="AM346" s="1"/>
  <c r="AR346"/>
  <c r="AI346"/>
  <c r="AT345"/>
  <c r="AN346"/>
  <c r="AJ346"/>
  <c r="AK346" s="1"/>
  <c r="AG346"/>
  <c r="AH346" s="1"/>
  <c r="AO346" l="1"/>
  <c r="AR347"/>
  <c r="AI347"/>
  <c r="AQ347"/>
  <c r="AL347"/>
  <c r="AM347" s="1"/>
  <c r="AT346"/>
  <c r="AB348"/>
  <c r="AF348" s="1"/>
  <c r="AE348"/>
  <c r="AC348"/>
  <c r="AA348"/>
  <c r="Y348"/>
  <c r="W349"/>
  <c r="X349" s="1"/>
  <c r="AG347"/>
  <c r="AH347" s="1"/>
  <c r="AN347"/>
  <c r="AJ347"/>
  <c r="AK347" s="1"/>
  <c r="AO347" l="1"/>
  <c r="AE349"/>
  <c r="AC349"/>
  <c r="AA349"/>
  <c r="Y349"/>
  <c r="AB349"/>
  <c r="AF349" s="1"/>
  <c r="W350"/>
  <c r="X350" s="1"/>
  <c r="AQ348"/>
  <c r="AL348"/>
  <c r="AM348" s="1"/>
  <c r="AR348"/>
  <c r="AI348"/>
  <c r="AT347"/>
  <c r="AN348"/>
  <c r="AJ348"/>
  <c r="AK348" s="1"/>
  <c r="AG348"/>
  <c r="AH348" s="1"/>
  <c r="AO348" l="1"/>
  <c r="AR349"/>
  <c r="AI349"/>
  <c r="AQ349"/>
  <c r="AL349"/>
  <c r="AM349" s="1"/>
  <c r="AT348"/>
  <c r="AB350"/>
  <c r="AF350" s="1"/>
  <c r="AE350"/>
  <c r="AC350"/>
  <c r="AA350"/>
  <c r="Y350"/>
  <c r="W351"/>
  <c r="X351" s="1"/>
  <c r="AG349"/>
  <c r="AH349" s="1"/>
  <c r="AN349"/>
  <c r="AJ349"/>
  <c r="AK349" s="1"/>
  <c r="AO349" l="1"/>
  <c r="AE351"/>
  <c r="AC351"/>
  <c r="AA351"/>
  <c r="Y351"/>
  <c r="AB351"/>
  <c r="AF351" s="1"/>
  <c r="W352"/>
  <c r="X352" s="1"/>
  <c r="AQ350"/>
  <c r="AL350"/>
  <c r="AM350" s="1"/>
  <c r="AR350"/>
  <c r="AI350"/>
  <c r="AT349"/>
  <c r="AN350"/>
  <c r="AJ350"/>
  <c r="AK350" s="1"/>
  <c r="AG350"/>
  <c r="AH350" s="1"/>
  <c r="AO350" l="1"/>
  <c r="AR351"/>
  <c r="AI351"/>
  <c r="AQ351"/>
  <c r="AL351"/>
  <c r="AM351" s="1"/>
  <c r="AT350"/>
  <c r="AB352"/>
  <c r="AF352" s="1"/>
  <c r="AE352"/>
  <c r="AC352"/>
  <c r="AA352"/>
  <c r="Y352"/>
  <c r="W353"/>
  <c r="X353" s="1"/>
  <c r="AG351"/>
  <c r="AH351" s="1"/>
  <c r="AN351"/>
  <c r="AJ351"/>
  <c r="AK351" s="1"/>
  <c r="AO351" l="1"/>
  <c r="AE353"/>
  <c r="AC353"/>
  <c r="AA353"/>
  <c r="Y353"/>
  <c r="AB353"/>
  <c r="AF353" s="1"/>
  <c r="W354"/>
  <c r="X354" s="1"/>
  <c r="AQ352"/>
  <c r="AL352"/>
  <c r="AM352" s="1"/>
  <c r="AR352"/>
  <c r="AI352"/>
  <c r="AT351"/>
  <c r="AN352"/>
  <c r="AJ352"/>
  <c r="AK352" s="1"/>
  <c r="AG352"/>
  <c r="AH352" s="1"/>
  <c r="AO352" l="1"/>
  <c r="AR353"/>
  <c r="AI353"/>
  <c r="AQ353"/>
  <c r="AL353"/>
  <c r="AM353" s="1"/>
  <c r="AT352"/>
  <c r="AB354"/>
  <c r="AF354" s="1"/>
  <c r="AE354"/>
  <c r="AC354"/>
  <c r="AA354"/>
  <c r="Y354"/>
  <c r="W355"/>
  <c r="X355" s="1"/>
  <c r="AG353"/>
  <c r="AH353" s="1"/>
  <c r="AN353"/>
  <c r="AJ353"/>
  <c r="AK353" s="1"/>
  <c r="AO353" l="1"/>
  <c r="AE355"/>
  <c r="AC355"/>
  <c r="AA355"/>
  <c r="Y355"/>
  <c r="AB355"/>
  <c r="AF355" s="1"/>
  <c r="W356"/>
  <c r="X356" s="1"/>
  <c r="AQ354"/>
  <c r="AL354"/>
  <c r="AM354" s="1"/>
  <c r="AR354"/>
  <c r="AI354"/>
  <c r="AT353"/>
  <c r="AN354"/>
  <c r="AJ354"/>
  <c r="AK354" s="1"/>
  <c r="AG354"/>
  <c r="AH354" s="1"/>
  <c r="AO354" l="1"/>
  <c r="AR355"/>
  <c r="AI355"/>
  <c r="AQ355"/>
  <c r="AL355"/>
  <c r="AM355" s="1"/>
  <c r="AT354"/>
  <c r="AB356"/>
  <c r="AF356" s="1"/>
  <c r="AE356"/>
  <c r="AC356"/>
  <c r="AA356"/>
  <c r="Y356"/>
  <c r="W357"/>
  <c r="X357" s="1"/>
  <c r="AG355"/>
  <c r="AH355" s="1"/>
  <c r="AN355"/>
  <c r="AJ355"/>
  <c r="AK355" s="1"/>
  <c r="AO355" l="1"/>
  <c r="AE357"/>
  <c r="AC357"/>
  <c r="AA357"/>
  <c r="Y357"/>
  <c r="AB357"/>
  <c r="AF357" s="1"/>
  <c r="W358"/>
  <c r="X358" s="1"/>
  <c r="AQ356"/>
  <c r="AL356"/>
  <c r="AM356" s="1"/>
  <c r="AR356"/>
  <c r="AI356"/>
  <c r="AT355"/>
  <c r="AN356"/>
  <c r="AJ356"/>
  <c r="AK356" s="1"/>
  <c r="AG356"/>
  <c r="AH356" s="1"/>
  <c r="AO356" l="1"/>
  <c r="AR357"/>
  <c r="AI357"/>
  <c r="AQ357"/>
  <c r="AL357"/>
  <c r="AM357" s="1"/>
  <c r="AT356"/>
  <c r="AB358"/>
  <c r="AF358" s="1"/>
  <c r="AE358"/>
  <c r="AC358"/>
  <c r="AA358"/>
  <c r="Y358"/>
  <c r="W359"/>
  <c r="X359" s="1"/>
  <c r="AG357"/>
  <c r="AH357" s="1"/>
  <c r="AN357"/>
  <c r="AJ357"/>
  <c r="AK357" s="1"/>
  <c r="AO357" l="1"/>
  <c r="AE359"/>
  <c r="AC359"/>
  <c r="AA359"/>
  <c r="Y359"/>
  <c r="AB359"/>
  <c r="AF359" s="1"/>
  <c r="W360"/>
  <c r="X360" s="1"/>
  <c r="AQ358"/>
  <c r="AL358"/>
  <c r="AM358" s="1"/>
  <c r="AR358"/>
  <c r="AI358"/>
  <c r="AT357"/>
  <c r="AN358"/>
  <c r="AJ358"/>
  <c r="AK358" s="1"/>
  <c r="AG358"/>
  <c r="AH358" s="1"/>
  <c r="AO358" l="1"/>
  <c r="AR359"/>
  <c r="AI359"/>
  <c r="AQ359"/>
  <c r="AL359"/>
  <c r="AM359" s="1"/>
  <c r="AT358"/>
  <c r="AB360"/>
  <c r="AF360" s="1"/>
  <c r="AE360"/>
  <c r="AC360"/>
  <c r="AA360"/>
  <c r="Y360"/>
  <c r="W361"/>
  <c r="X361" s="1"/>
  <c r="AG359"/>
  <c r="AH359" s="1"/>
  <c r="AN359"/>
  <c r="AJ359"/>
  <c r="AK359" s="1"/>
  <c r="AO359" l="1"/>
  <c r="AE361"/>
  <c r="AC361"/>
  <c r="AA361"/>
  <c r="Y361"/>
  <c r="AB361"/>
  <c r="AF361" s="1"/>
  <c r="W362"/>
  <c r="X362" s="1"/>
  <c r="AQ360"/>
  <c r="AL360"/>
  <c r="AM360" s="1"/>
  <c r="AR360"/>
  <c r="AI360"/>
  <c r="AT359"/>
  <c r="AN360"/>
  <c r="AJ360"/>
  <c r="AK360" s="1"/>
  <c r="AG360"/>
  <c r="AH360" s="1"/>
  <c r="AO360" l="1"/>
  <c r="AB362"/>
  <c r="AF362" s="1"/>
  <c r="AE362"/>
  <c r="AC362"/>
  <c r="AA362"/>
  <c r="Y362"/>
  <c r="W363"/>
  <c r="X363" s="1"/>
  <c r="AR361"/>
  <c r="AI361"/>
  <c r="AQ361"/>
  <c r="AL361"/>
  <c r="AM361" s="1"/>
  <c r="AT360"/>
  <c r="AG361"/>
  <c r="AH361" s="1"/>
  <c r="AN361"/>
  <c r="AJ361"/>
  <c r="AK361" s="1"/>
  <c r="AO361" l="1"/>
  <c r="AT361"/>
  <c r="AN362"/>
  <c r="AJ362"/>
  <c r="AK362" s="1"/>
  <c r="AG362"/>
  <c r="AH362" s="1"/>
  <c r="AE363"/>
  <c r="AC363"/>
  <c r="AA363"/>
  <c r="Y363"/>
  <c r="AB363"/>
  <c r="AF363" s="1"/>
  <c r="W364"/>
  <c r="X364" s="1"/>
  <c r="AQ362"/>
  <c r="AL362"/>
  <c r="AM362" s="1"/>
  <c r="AR362"/>
  <c r="AI362"/>
  <c r="AB364" l="1"/>
  <c r="AF364" s="1"/>
  <c r="AE364"/>
  <c r="AC364"/>
  <c r="AA364"/>
  <c r="Y364"/>
  <c r="W365"/>
  <c r="X365" s="1"/>
  <c r="AG363"/>
  <c r="AH363" s="1"/>
  <c r="AN363"/>
  <c r="AJ363"/>
  <c r="AK363" s="1"/>
  <c r="AO362"/>
  <c r="AR363"/>
  <c r="AI363"/>
  <c r="AQ363"/>
  <c r="AL363"/>
  <c r="AM363" s="1"/>
  <c r="AT362"/>
  <c r="AN364" l="1"/>
  <c r="AJ364"/>
  <c r="AK364" s="1"/>
  <c r="AG364"/>
  <c r="AH364" s="1"/>
  <c r="AO363"/>
  <c r="AT363"/>
  <c r="AE365"/>
  <c r="AC365"/>
  <c r="AA365"/>
  <c r="Y365"/>
  <c r="AB365"/>
  <c r="AF365" s="1"/>
  <c r="W366"/>
  <c r="X366" s="1"/>
  <c r="AQ364"/>
  <c r="AL364"/>
  <c r="AM364" s="1"/>
  <c r="AR364"/>
  <c r="AI364"/>
  <c r="AB366" l="1"/>
  <c r="AF366" s="1"/>
  <c r="AE366"/>
  <c r="AC366"/>
  <c r="AA366"/>
  <c r="Y366"/>
  <c r="W367"/>
  <c r="X367" s="1"/>
  <c r="AG365"/>
  <c r="AH365" s="1"/>
  <c r="AN365"/>
  <c r="AJ365"/>
  <c r="AK365" s="1"/>
  <c r="AO364"/>
  <c r="AR365"/>
  <c r="AI365"/>
  <c r="AQ365"/>
  <c r="AL365"/>
  <c r="AM365" s="1"/>
  <c r="AT364"/>
  <c r="AN366" l="1"/>
  <c r="AJ366"/>
  <c r="AK366" s="1"/>
  <c r="AG366"/>
  <c r="AH366" s="1"/>
  <c r="AO365"/>
  <c r="AT365"/>
  <c r="AE367"/>
  <c r="AC367"/>
  <c r="AA367"/>
  <c r="Y367"/>
  <c r="AB367"/>
  <c r="AF367" s="1"/>
  <c r="W368"/>
  <c r="X368" s="1"/>
  <c r="AQ366"/>
  <c r="AL366"/>
  <c r="AM366" s="1"/>
  <c r="AR366"/>
  <c r="AI366"/>
  <c r="AB368" l="1"/>
  <c r="AF368" s="1"/>
  <c r="AE368"/>
  <c r="AC368"/>
  <c r="AA368"/>
  <c r="Y368"/>
  <c r="W369"/>
  <c r="X369" s="1"/>
  <c r="AG367"/>
  <c r="AH367" s="1"/>
  <c r="AN367"/>
  <c r="AJ367"/>
  <c r="AK367" s="1"/>
  <c r="AO366"/>
  <c r="AR367"/>
  <c r="AI367"/>
  <c r="AQ367"/>
  <c r="AL367"/>
  <c r="AM367" s="1"/>
  <c r="AT366"/>
  <c r="AN368" l="1"/>
  <c r="AJ368"/>
  <c r="AK368" s="1"/>
  <c r="AG368"/>
  <c r="AH368" s="1"/>
  <c r="AO367"/>
  <c r="AT367"/>
  <c r="AE369"/>
  <c r="AC369"/>
  <c r="AA369"/>
  <c r="Y369"/>
  <c r="AB369"/>
  <c r="AF369" s="1"/>
  <c r="W370"/>
  <c r="X370" s="1"/>
  <c r="AQ368"/>
  <c r="AL368"/>
  <c r="AM368" s="1"/>
  <c r="AR368"/>
  <c r="AI368"/>
  <c r="AB370" l="1"/>
  <c r="AF370" s="1"/>
  <c r="AE370"/>
  <c r="AC370"/>
  <c r="AA370"/>
  <c r="Y370"/>
  <c r="W371"/>
  <c r="X371" s="1"/>
  <c r="AG369"/>
  <c r="AH369" s="1"/>
  <c r="AN369"/>
  <c r="AJ369"/>
  <c r="AK369" s="1"/>
  <c r="AO368"/>
  <c r="AR369"/>
  <c r="AI369"/>
  <c r="AQ369"/>
  <c r="AL369"/>
  <c r="AM369" s="1"/>
  <c r="AT368"/>
  <c r="AN370" l="1"/>
  <c r="AJ370"/>
  <c r="AK370" s="1"/>
  <c r="AG370"/>
  <c r="AH370" s="1"/>
  <c r="AO369"/>
  <c r="AT369"/>
  <c r="AE371"/>
  <c r="AC371"/>
  <c r="AA371"/>
  <c r="Y371"/>
  <c r="AB371"/>
  <c r="AF371" s="1"/>
  <c r="W372"/>
  <c r="X372" s="1"/>
  <c r="AQ370"/>
  <c r="AL370"/>
  <c r="AM370" s="1"/>
  <c r="AR370"/>
  <c r="AI370"/>
  <c r="AB372" l="1"/>
  <c r="AF372" s="1"/>
  <c r="AE372"/>
  <c r="AC372"/>
  <c r="AA372"/>
  <c r="Y372"/>
  <c r="W373"/>
  <c r="X373" s="1"/>
  <c r="AG371"/>
  <c r="AH371" s="1"/>
  <c r="AN371"/>
  <c r="AJ371"/>
  <c r="AK371" s="1"/>
  <c r="AO370"/>
  <c r="AR371"/>
  <c r="AI371"/>
  <c r="AQ371"/>
  <c r="AL371"/>
  <c r="AM371" s="1"/>
  <c r="AT370"/>
  <c r="AN372" l="1"/>
  <c r="AJ372"/>
  <c r="AK372" s="1"/>
  <c r="AG372"/>
  <c r="AH372" s="1"/>
  <c r="AO371"/>
  <c r="AT371"/>
  <c r="AE373"/>
  <c r="AC373"/>
  <c r="AA373"/>
  <c r="Y373"/>
  <c r="AB373"/>
  <c r="AF373" s="1"/>
  <c r="W374"/>
  <c r="X374" s="1"/>
  <c r="AQ372"/>
  <c r="AL372"/>
  <c r="AM372" s="1"/>
  <c r="AR372"/>
  <c r="AI372"/>
  <c r="AB374" l="1"/>
  <c r="AF374" s="1"/>
  <c r="AE374"/>
  <c r="AC374"/>
  <c r="AA374"/>
  <c r="Y374"/>
  <c r="W375"/>
  <c r="X375" s="1"/>
  <c r="AG373"/>
  <c r="AH373" s="1"/>
  <c r="AN373"/>
  <c r="AJ373"/>
  <c r="AK373" s="1"/>
  <c r="AO372"/>
  <c r="AR373"/>
  <c r="AI373"/>
  <c r="AQ373"/>
  <c r="AL373"/>
  <c r="AM373" s="1"/>
  <c r="AT372"/>
  <c r="AN374" l="1"/>
  <c r="AJ374"/>
  <c r="AK374" s="1"/>
  <c r="AG374"/>
  <c r="AH374" s="1"/>
  <c r="AO373"/>
  <c r="AT373"/>
  <c r="AE375"/>
  <c r="AC375"/>
  <c r="AA375"/>
  <c r="Y375"/>
  <c r="AB375"/>
  <c r="AF375" s="1"/>
  <c r="W376"/>
  <c r="X376" s="1"/>
  <c r="AQ374"/>
  <c r="AL374"/>
  <c r="AM374" s="1"/>
  <c r="AR374"/>
  <c r="AI374"/>
  <c r="AB376" l="1"/>
  <c r="AF376" s="1"/>
  <c r="AE376"/>
  <c r="AC376"/>
  <c r="AA376"/>
  <c r="Y376"/>
  <c r="W377"/>
  <c r="X377" s="1"/>
  <c r="AG375"/>
  <c r="AH375" s="1"/>
  <c r="AN375"/>
  <c r="AJ375"/>
  <c r="AK375" s="1"/>
  <c r="AO374"/>
  <c r="AR375"/>
  <c r="AI375"/>
  <c r="AQ375"/>
  <c r="AL375"/>
  <c r="AM375" s="1"/>
  <c r="AT374"/>
  <c r="AN376" l="1"/>
  <c r="AJ376"/>
  <c r="AK376" s="1"/>
  <c r="AG376"/>
  <c r="AH376" s="1"/>
  <c r="AO375"/>
  <c r="AT375"/>
  <c r="AE377"/>
  <c r="AC377"/>
  <c r="AA377"/>
  <c r="Y377"/>
  <c r="AB377"/>
  <c r="AF377" s="1"/>
  <c r="W378"/>
  <c r="X378" s="1"/>
  <c r="AQ376"/>
  <c r="AL376"/>
  <c r="AM376" s="1"/>
  <c r="AR376"/>
  <c r="AI376"/>
  <c r="AB378" l="1"/>
  <c r="AF378" s="1"/>
  <c r="AE378"/>
  <c r="AC378"/>
  <c r="AA378"/>
  <c r="Y378"/>
  <c r="W379"/>
  <c r="X379" s="1"/>
  <c r="AG377"/>
  <c r="AH377" s="1"/>
  <c r="AN377"/>
  <c r="AJ377"/>
  <c r="AK377" s="1"/>
  <c r="AO376"/>
  <c r="AR377"/>
  <c r="AI377"/>
  <c r="AQ377"/>
  <c r="AL377"/>
  <c r="AM377" s="1"/>
  <c r="AT376"/>
  <c r="AN378" l="1"/>
  <c r="AJ378"/>
  <c r="AK378" s="1"/>
  <c r="AG378"/>
  <c r="AH378" s="1"/>
  <c r="AO377"/>
  <c r="AT377"/>
  <c r="AE379"/>
  <c r="AC379"/>
  <c r="AA379"/>
  <c r="Y379"/>
  <c r="AB379"/>
  <c r="AF379" s="1"/>
  <c r="W380"/>
  <c r="X380" s="1"/>
  <c r="AQ378"/>
  <c r="AL378"/>
  <c r="AM378" s="1"/>
  <c r="AR378"/>
  <c r="AI378"/>
  <c r="AB380" l="1"/>
  <c r="AF380" s="1"/>
  <c r="AE380"/>
  <c r="AC380"/>
  <c r="AA380"/>
  <c r="Y380"/>
  <c r="W381"/>
  <c r="X381" s="1"/>
  <c r="AG379"/>
  <c r="AH379" s="1"/>
  <c r="AN379"/>
  <c r="AJ379"/>
  <c r="AK379" s="1"/>
  <c r="AO378"/>
  <c r="AR379"/>
  <c r="AI379"/>
  <c r="AQ379"/>
  <c r="AL379"/>
  <c r="AM379" s="1"/>
  <c r="AT378"/>
  <c r="AN380" l="1"/>
  <c r="AJ380"/>
  <c r="AK380" s="1"/>
  <c r="AG380"/>
  <c r="AH380" s="1"/>
  <c r="AO379"/>
  <c r="AT379"/>
  <c r="AE381"/>
  <c r="AC381"/>
  <c r="AA381"/>
  <c r="Y381"/>
  <c r="AB381"/>
  <c r="AF381" s="1"/>
  <c r="W382"/>
  <c r="X382" s="1"/>
  <c r="AQ380"/>
  <c r="AL380"/>
  <c r="AM380" s="1"/>
  <c r="AR380"/>
  <c r="AI380"/>
  <c r="AB382" l="1"/>
  <c r="AF382" s="1"/>
  <c r="AE382"/>
  <c r="AC382"/>
  <c r="AA382"/>
  <c r="Y382"/>
  <c r="W383"/>
  <c r="X383" s="1"/>
  <c r="AG381"/>
  <c r="AH381" s="1"/>
  <c r="AN381"/>
  <c r="AJ381"/>
  <c r="AK381" s="1"/>
  <c r="AO380"/>
  <c r="AR381"/>
  <c r="AI381"/>
  <c r="AQ381"/>
  <c r="AL381"/>
  <c r="AM381" s="1"/>
  <c r="AT380"/>
  <c r="AN382" l="1"/>
  <c r="AJ382"/>
  <c r="AK382" s="1"/>
  <c r="AG382"/>
  <c r="AH382" s="1"/>
  <c r="AO381"/>
  <c r="AT381"/>
  <c r="AE383"/>
  <c r="AC383"/>
  <c r="AA383"/>
  <c r="Y383"/>
  <c r="AB383"/>
  <c r="AF383" s="1"/>
  <c r="W384"/>
  <c r="X384" s="1"/>
  <c r="AQ382"/>
  <c r="AL382"/>
  <c r="AM382" s="1"/>
  <c r="AR382"/>
  <c r="AI382"/>
  <c r="AB384" l="1"/>
  <c r="AF384" s="1"/>
  <c r="AE384"/>
  <c r="AC384"/>
  <c r="AA384"/>
  <c r="Y384"/>
  <c r="W385"/>
  <c r="X385" s="1"/>
  <c r="AG383"/>
  <c r="AH383" s="1"/>
  <c r="AN383"/>
  <c r="AJ383"/>
  <c r="AK383" s="1"/>
  <c r="AO382"/>
  <c r="AR383"/>
  <c r="AI383"/>
  <c r="AQ383"/>
  <c r="AL383"/>
  <c r="AM383" s="1"/>
  <c r="AT382"/>
  <c r="AN384" l="1"/>
  <c r="AJ384"/>
  <c r="AK384" s="1"/>
  <c r="AG384"/>
  <c r="AH384" s="1"/>
  <c r="AO383"/>
  <c r="AT383"/>
  <c r="AE385"/>
  <c r="AC385"/>
  <c r="AA385"/>
  <c r="Y385"/>
  <c r="AB385"/>
  <c r="AF385" s="1"/>
  <c r="W386"/>
  <c r="X386" s="1"/>
  <c r="AQ384"/>
  <c r="AL384"/>
  <c r="AM384" s="1"/>
  <c r="AR384"/>
  <c r="AI384"/>
  <c r="AB386" l="1"/>
  <c r="AF386" s="1"/>
  <c r="AE386"/>
  <c r="AC386"/>
  <c r="AA386"/>
  <c r="Y386"/>
  <c r="W387"/>
  <c r="X387" s="1"/>
  <c r="AG385"/>
  <c r="AH385" s="1"/>
  <c r="AN385"/>
  <c r="AJ385"/>
  <c r="AK385" s="1"/>
  <c r="AO384"/>
  <c r="AR385"/>
  <c r="AI385"/>
  <c r="AQ385"/>
  <c r="AL385"/>
  <c r="AM385" s="1"/>
  <c r="AT384"/>
  <c r="AN386" l="1"/>
  <c r="AJ386"/>
  <c r="AK386" s="1"/>
  <c r="AG386"/>
  <c r="AH386" s="1"/>
  <c r="AO385"/>
  <c r="AT385"/>
  <c r="AE387"/>
  <c r="AC387"/>
  <c r="AA387"/>
  <c r="Y387"/>
  <c r="AB387"/>
  <c r="AF387" s="1"/>
  <c r="W388"/>
  <c r="X388" s="1"/>
  <c r="AQ386"/>
  <c r="AL386"/>
  <c r="AM386" s="1"/>
  <c r="AR386"/>
  <c r="AI386"/>
  <c r="AB388" l="1"/>
  <c r="AF388" s="1"/>
  <c r="AE388"/>
  <c r="AC388"/>
  <c r="AA388"/>
  <c r="Y388"/>
  <c r="W389"/>
  <c r="X389" s="1"/>
  <c r="AG387"/>
  <c r="AH387" s="1"/>
  <c r="AN387"/>
  <c r="AJ387"/>
  <c r="AK387" s="1"/>
  <c r="AO386"/>
  <c r="AR387"/>
  <c r="AI387"/>
  <c r="AQ387"/>
  <c r="AL387"/>
  <c r="AM387" s="1"/>
  <c r="AT386"/>
  <c r="AN388" l="1"/>
  <c r="AJ388"/>
  <c r="AK388" s="1"/>
  <c r="AG388"/>
  <c r="AH388" s="1"/>
  <c r="AO387"/>
  <c r="AT387"/>
  <c r="AE389"/>
  <c r="AC389"/>
  <c r="AA389"/>
  <c r="Y389"/>
  <c r="AB389"/>
  <c r="AF389" s="1"/>
  <c r="W390"/>
  <c r="X390" s="1"/>
  <c r="AQ388"/>
  <c r="AL388"/>
  <c r="AM388" s="1"/>
  <c r="AR388"/>
  <c r="AI388"/>
  <c r="AB390" l="1"/>
  <c r="AF390" s="1"/>
  <c r="AE390"/>
  <c r="AC390"/>
  <c r="AA390"/>
  <c r="Y390"/>
  <c r="W391"/>
  <c r="X391" s="1"/>
  <c r="AG389"/>
  <c r="AH389" s="1"/>
  <c r="AN389"/>
  <c r="AJ389"/>
  <c r="AK389" s="1"/>
  <c r="AO388"/>
  <c r="AR389"/>
  <c r="AI389"/>
  <c r="AQ389"/>
  <c r="AL389"/>
  <c r="AM389" s="1"/>
  <c r="AT388"/>
  <c r="AN390" l="1"/>
  <c r="AJ390"/>
  <c r="AK390" s="1"/>
  <c r="AG390"/>
  <c r="AH390" s="1"/>
  <c r="AO389"/>
  <c r="AT389"/>
  <c r="AE391"/>
  <c r="AC391"/>
  <c r="AA391"/>
  <c r="Y391"/>
  <c r="AB391"/>
  <c r="AF391" s="1"/>
  <c r="W392"/>
  <c r="X392" s="1"/>
  <c r="AQ390"/>
  <c r="AL390"/>
  <c r="AM390" s="1"/>
  <c r="AR390"/>
  <c r="AI390"/>
  <c r="AB392" l="1"/>
  <c r="AF392" s="1"/>
  <c r="AE392"/>
  <c r="AC392"/>
  <c r="AA392"/>
  <c r="Y392"/>
  <c r="W393"/>
  <c r="X393" s="1"/>
  <c r="AG391"/>
  <c r="AH391" s="1"/>
  <c r="AN391"/>
  <c r="AJ391"/>
  <c r="AK391" s="1"/>
  <c r="AO390"/>
  <c r="AR391"/>
  <c r="AI391"/>
  <c r="AQ391"/>
  <c r="AL391"/>
  <c r="AM391" s="1"/>
  <c r="AT390"/>
  <c r="AN392" l="1"/>
  <c r="AJ392"/>
  <c r="AK392" s="1"/>
  <c r="AG392"/>
  <c r="AH392" s="1"/>
  <c r="AO391"/>
  <c r="AT391"/>
  <c r="AE393"/>
  <c r="AC393"/>
  <c r="AA393"/>
  <c r="Y393"/>
  <c r="AB393"/>
  <c r="AF393" s="1"/>
  <c r="W394"/>
  <c r="X394" s="1"/>
  <c r="AQ392"/>
  <c r="AL392"/>
  <c r="AM392" s="1"/>
  <c r="AR392"/>
  <c r="AI392"/>
  <c r="AB394" l="1"/>
  <c r="AF394" s="1"/>
  <c r="AE394"/>
  <c r="AC394"/>
  <c r="AA394"/>
  <c r="Y394"/>
  <c r="W395"/>
  <c r="X395" s="1"/>
  <c r="AG393"/>
  <c r="AH393" s="1"/>
  <c r="AN393"/>
  <c r="AJ393"/>
  <c r="AK393" s="1"/>
  <c r="AO392"/>
  <c r="AR393"/>
  <c r="AI393"/>
  <c r="AQ393"/>
  <c r="AL393"/>
  <c r="AM393" s="1"/>
  <c r="AT392"/>
  <c r="AN394" l="1"/>
  <c r="AJ394"/>
  <c r="AK394" s="1"/>
  <c r="AG394"/>
  <c r="AH394" s="1"/>
  <c r="AO393"/>
  <c r="AT393"/>
  <c r="AE395"/>
  <c r="AC395"/>
  <c r="AA395"/>
  <c r="Y395"/>
  <c r="AB395"/>
  <c r="AF395" s="1"/>
  <c r="W396"/>
  <c r="X396" s="1"/>
  <c r="AQ394"/>
  <c r="AL394"/>
  <c r="AM394" s="1"/>
  <c r="AR394"/>
  <c r="AI394"/>
  <c r="AB396" l="1"/>
  <c r="AF396" s="1"/>
  <c r="AE396"/>
  <c r="AC396"/>
  <c r="AA396"/>
  <c r="Y396"/>
  <c r="W397"/>
  <c r="X397" s="1"/>
  <c r="AG395"/>
  <c r="AH395" s="1"/>
  <c r="AN395"/>
  <c r="AJ395"/>
  <c r="AK395" s="1"/>
  <c r="AO394"/>
  <c r="AR395"/>
  <c r="AI395"/>
  <c r="AQ395"/>
  <c r="AL395"/>
  <c r="AM395" s="1"/>
  <c r="AT394"/>
  <c r="AN396" l="1"/>
  <c r="AJ396"/>
  <c r="AK396" s="1"/>
  <c r="AG396"/>
  <c r="AH396" s="1"/>
  <c r="AO395"/>
  <c r="AT395"/>
  <c r="AE397"/>
  <c r="AC397"/>
  <c r="AA397"/>
  <c r="Y397"/>
  <c r="AB397"/>
  <c r="AF397" s="1"/>
  <c r="W398"/>
  <c r="X398" s="1"/>
  <c r="AQ396"/>
  <c r="AL396"/>
  <c r="AM396" s="1"/>
  <c r="AR396"/>
  <c r="AI396"/>
  <c r="AB398" l="1"/>
  <c r="AF398" s="1"/>
  <c r="AE398"/>
  <c r="AC398"/>
  <c r="AA398"/>
  <c r="Y398"/>
  <c r="W399"/>
  <c r="X399" s="1"/>
  <c r="AG397"/>
  <c r="AH397" s="1"/>
  <c r="AN397"/>
  <c r="AJ397"/>
  <c r="AK397" s="1"/>
  <c r="AO396"/>
  <c r="AR397"/>
  <c r="AI397"/>
  <c r="AQ397"/>
  <c r="AL397"/>
  <c r="AM397" s="1"/>
  <c r="AT396"/>
  <c r="AN398" l="1"/>
  <c r="AJ398"/>
  <c r="AK398" s="1"/>
  <c r="AG398"/>
  <c r="AH398" s="1"/>
  <c r="AO397"/>
  <c r="AT397"/>
  <c r="AE399"/>
  <c r="AC399"/>
  <c r="AA399"/>
  <c r="Y399"/>
  <c r="AB399"/>
  <c r="AF399" s="1"/>
  <c r="W400"/>
  <c r="X400" s="1"/>
  <c r="AQ398"/>
  <c r="AL398"/>
  <c r="AM398" s="1"/>
  <c r="AR398"/>
  <c r="AI398"/>
  <c r="AB400" l="1"/>
  <c r="AF400" s="1"/>
  <c r="AE400"/>
  <c r="AC400"/>
  <c r="AA400"/>
  <c r="Y400"/>
  <c r="W401"/>
  <c r="X401" s="1"/>
  <c r="AG399"/>
  <c r="AH399" s="1"/>
  <c r="AN399"/>
  <c r="AJ399"/>
  <c r="AK399" s="1"/>
  <c r="AO398"/>
  <c r="AR399"/>
  <c r="AI399"/>
  <c r="AQ399"/>
  <c r="AL399"/>
  <c r="AM399" s="1"/>
  <c r="AT398"/>
  <c r="AN400" l="1"/>
  <c r="AJ400"/>
  <c r="AK400" s="1"/>
  <c r="AG400"/>
  <c r="AH400" s="1"/>
  <c r="AO399"/>
  <c r="AT399"/>
  <c r="AE401"/>
  <c r="AC401"/>
  <c r="AA401"/>
  <c r="Y401"/>
  <c r="AB401"/>
  <c r="AF401" s="1"/>
  <c r="W402"/>
  <c r="X402" s="1"/>
  <c r="AQ400"/>
  <c r="AL400"/>
  <c r="AM400" s="1"/>
  <c r="AR400"/>
  <c r="AI400"/>
  <c r="AB402" l="1"/>
  <c r="AF402" s="1"/>
  <c r="AE402"/>
  <c r="AC402"/>
  <c r="AA402"/>
  <c r="Y402"/>
  <c r="W403"/>
  <c r="X403" s="1"/>
  <c r="AG401"/>
  <c r="AH401" s="1"/>
  <c r="AN401"/>
  <c r="AJ401"/>
  <c r="AK401" s="1"/>
  <c r="AO400"/>
  <c r="AR401"/>
  <c r="AI401"/>
  <c r="AQ401"/>
  <c r="AL401"/>
  <c r="AM401" s="1"/>
  <c r="AT400"/>
  <c r="AN402" l="1"/>
  <c r="AJ402"/>
  <c r="AK402" s="1"/>
  <c r="AG402"/>
  <c r="AH402" s="1"/>
  <c r="AO401"/>
  <c r="AT401"/>
  <c r="AE403"/>
  <c r="AC403"/>
  <c r="AA403"/>
  <c r="Y403"/>
  <c r="AB403"/>
  <c r="AF403" s="1"/>
  <c r="W404"/>
  <c r="X404" s="1"/>
  <c r="AQ402"/>
  <c r="AL402"/>
  <c r="AM402" s="1"/>
  <c r="AR402"/>
  <c r="AI402"/>
  <c r="AB404" l="1"/>
  <c r="AF404" s="1"/>
  <c r="AE404"/>
  <c r="AC404"/>
  <c r="AA404"/>
  <c r="Y404"/>
  <c r="W405"/>
  <c r="X405" s="1"/>
  <c r="AG403"/>
  <c r="AH403" s="1"/>
  <c r="AN403"/>
  <c r="AJ403"/>
  <c r="AK403" s="1"/>
  <c r="AO402"/>
  <c r="AR403"/>
  <c r="AI403"/>
  <c r="AQ403"/>
  <c r="AL403"/>
  <c r="AM403" s="1"/>
  <c r="AT402"/>
  <c r="AN404" l="1"/>
  <c r="AJ404"/>
  <c r="AK404" s="1"/>
  <c r="AG404"/>
  <c r="AH404" s="1"/>
  <c r="AO403"/>
  <c r="AT403"/>
  <c r="AE405"/>
  <c r="AC405"/>
  <c r="AA405"/>
  <c r="Y405"/>
  <c r="AB405"/>
  <c r="AF405" s="1"/>
  <c r="W406"/>
  <c r="X406" s="1"/>
  <c r="AQ404"/>
  <c r="AL404"/>
  <c r="AM404" s="1"/>
  <c r="AR404"/>
  <c r="AI404"/>
  <c r="AB406" l="1"/>
  <c r="AF406" s="1"/>
  <c r="AE406"/>
  <c r="AC406"/>
  <c r="AA406"/>
  <c r="Y406"/>
  <c r="W407"/>
  <c r="X407" s="1"/>
  <c r="AG405"/>
  <c r="AH405" s="1"/>
  <c r="AN405"/>
  <c r="AJ405"/>
  <c r="AK405" s="1"/>
  <c r="AO404"/>
  <c r="AR405"/>
  <c r="AI405"/>
  <c r="AQ405"/>
  <c r="AL405"/>
  <c r="AM405" s="1"/>
  <c r="AT404"/>
  <c r="AN406" l="1"/>
  <c r="AJ406"/>
  <c r="AK406" s="1"/>
  <c r="AG406"/>
  <c r="AH406" s="1"/>
  <c r="AO405"/>
  <c r="AT405"/>
  <c r="AE407"/>
  <c r="AC407"/>
  <c r="AA407"/>
  <c r="Y407"/>
  <c r="AB407"/>
  <c r="AF407" s="1"/>
  <c r="W408"/>
  <c r="X408" s="1"/>
  <c r="AQ406"/>
  <c r="AL406"/>
  <c r="AM406" s="1"/>
  <c r="AR406"/>
  <c r="AI406"/>
  <c r="AB408" l="1"/>
  <c r="AF408" s="1"/>
  <c r="AE408"/>
  <c r="AC408"/>
  <c r="AA408"/>
  <c r="Y408"/>
  <c r="W409"/>
  <c r="X409" s="1"/>
  <c r="AG407"/>
  <c r="AH407" s="1"/>
  <c r="AN407"/>
  <c r="AJ407"/>
  <c r="AK407" s="1"/>
  <c r="AO406"/>
  <c r="AR407"/>
  <c r="AI407"/>
  <c r="AQ407"/>
  <c r="AL407"/>
  <c r="AM407" s="1"/>
  <c r="AT406"/>
  <c r="AN408" l="1"/>
  <c r="AJ408"/>
  <c r="AK408" s="1"/>
  <c r="AG408"/>
  <c r="AH408" s="1"/>
  <c r="AO407"/>
  <c r="AT407"/>
  <c r="AE409"/>
  <c r="AC409"/>
  <c r="AA409"/>
  <c r="Y409"/>
  <c r="AB409"/>
  <c r="AF409" s="1"/>
  <c r="W410"/>
  <c r="X410" s="1"/>
  <c r="AQ408"/>
  <c r="AL408"/>
  <c r="AM408" s="1"/>
  <c r="AR408"/>
  <c r="AI408"/>
  <c r="AB410" l="1"/>
  <c r="AF410" s="1"/>
  <c r="AE410"/>
  <c r="AC410"/>
  <c r="AA410"/>
  <c r="Y410"/>
  <c r="W411"/>
  <c r="X411" s="1"/>
  <c r="AG409"/>
  <c r="AH409" s="1"/>
  <c r="AN409"/>
  <c r="AJ409"/>
  <c r="AK409" s="1"/>
  <c r="AO408"/>
  <c r="AR409"/>
  <c r="AI409"/>
  <c r="AQ409"/>
  <c r="AL409"/>
  <c r="AM409" s="1"/>
  <c r="AT408"/>
  <c r="AN410" l="1"/>
  <c r="AJ410"/>
  <c r="AK410" s="1"/>
  <c r="AG410"/>
  <c r="AH410" s="1"/>
  <c r="AO409"/>
  <c r="AT409"/>
  <c r="AE411"/>
  <c r="AC411"/>
  <c r="AA411"/>
  <c r="Y411"/>
  <c r="AB411"/>
  <c r="AF411" s="1"/>
  <c r="W412"/>
  <c r="X412" s="1"/>
  <c r="AQ410"/>
  <c r="AL410"/>
  <c r="AM410" s="1"/>
  <c r="AR410"/>
  <c r="AI410"/>
  <c r="AB412" l="1"/>
  <c r="AF412" s="1"/>
  <c r="AE412"/>
  <c r="AC412"/>
  <c r="AA412"/>
  <c r="Y412"/>
  <c r="W413"/>
  <c r="X413" s="1"/>
  <c r="AG411"/>
  <c r="AH411" s="1"/>
  <c r="AN411"/>
  <c r="AJ411"/>
  <c r="AK411" s="1"/>
  <c r="AO410"/>
  <c r="AR411"/>
  <c r="AI411"/>
  <c r="AQ411"/>
  <c r="AL411"/>
  <c r="AM411" s="1"/>
  <c r="AT410"/>
  <c r="AN412" l="1"/>
  <c r="AJ412"/>
  <c r="AK412" s="1"/>
  <c r="AG412"/>
  <c r="AH412" s="1"/>
  <c r="AO411"/>
  <c r="AT411"/>
  <c r="AE413"/>
  <c r="AC413"/>
  <c r="AA413"/>
  <c r="Y413"/>
  <c r="AB413"/>
  <c r="AF413" s="1"/>
  <c r="W414"/>
  <c r="X414" s="1"/>
  <c r="AQ412"/>
  <c r="AL412"/>
  <c r="AM412" s="1"/>
  <c r="AR412"/>
  <c r="AI412"/>
  <c r="AB414" l="1"/>
  <c r="AF414" s="1"/>
  <c r="AE414"/>
  <c r="AC414"/>
  <c r="AA414"/>
  <c r="Y414"/>
  <c r="W415"/>
  <c r="X415" s="1"/>
  <c r="AG413"/>
  <c r="AH413" s="1"/>
  <c r="AN413"/>
  <c r="AJ413"/>
  <c r="AK413" s="1"/>
  <c r="AO412"/>
  <c r="AR413"/>
  <c r="AI413"/>
  <c r="AQ413"/>
  <c r="AL413"/>
  <c r="AM413" s="1"/>
  <c r="AT412"/>
  <c r="AN414" l="1"/>
  <c r="AJ414"/>
  <c r="AK414" s="1"/>
  <c r="AG414"/>
  <c r="AH414" s="1"/>
  <c r="AO413"/>
  <c r="AT413"/>
  <c r="AE415"/>
  <c r="AC415"/>
  <c r="AA415"/>
  <c r="Y415"/>
  <c r="AB415"/>
  <c r="AF415" s="1"/>
  <c r="W416"/>
  <c r="X416" s="1"/>
  <c r="AQ414"/>
  <c r="AL414"/>
  <c r="AM414" s="1"/>
  <c r="AR414"/>
  <c r="AI414"/>
  <c r="AB416" l="1"/>
  <c r="AF416" s="1"/>
  <c r="AE416"/>
  <c r="AC416"/>
  <c r="AA416"/>
  <c r="Y416"/>
  <c r="W417"/>
  <c r="X417" s="1"/>
  <c r="AG415"/>
  <c r="AH415" s="1"/>
  <c r="AN415"/>
  <c r="AJ415"/>
  <c r="AK415" s="1"/>
  <c r="AO414"/>
  <c r="AR415"/>
  <c r="AI415"/>
  <c r="AQ415"/>
  <c r="AL415"/>
  <c r="AM415" s="1"/>
  <c r="AT414"/>
  <c r="AN416" l="1"/>
  <c r="AJ416"/>
  <c r="AK416" s="1"/>
  <c r="AG416"/>
  <c r="AH416" s="1"/>
  <c r="AO415"/>
  <c r="AT415"/>
  <c r="AE417"/>
  <c r="AC417"/>
  <c r="AA417"/>
  <c r="Y417"/>
  <c r="AB417"/>
  <c r="AF417" s="1"/>
  <c r="W418"/>
  <c r="X418" s="1"/>
  <c r="AQ416"/>
  <c r="AL416"/>
  <c r="AM416" s="1"/>
  <c r="AR416"/>
  <c r="AI416"/>
  <c r="AB418" l="1"/>
  <c r="AF418" s="1"/>
  <c r="AE418"/>
  <c r="AC418"/>
  <c r="AA418"/>
  <c r="Y418"/>
  <c r="W419"/>
  <c r="X419" s="1"/>
  <c r="AG417"/>
  <c r="AH417" s="1"/>
  <c r="AN417"/>
  <c r="AJ417"/>
  <c r="AK417" s="1"/>
  <c r="AO416"/>
  <c r="AR417"/>
  <c r="AI417"/>
  <c r="AQ417"/>
  <c r="AL417"/>
  <c r="AM417" s="1"/>
  <c r="AT416"/>
  <c r="AN418" l="1"/>
  <c r="AJ418"/>
  <c r="AK418" s="1"/>
  <c r="AG418"/>
  <c r="AH418" s="1"/>
  <c r="AO417"/>
  <c r="AT417"/>
  <c r="AE419"/>
  <c r="AC419"/>
  <c r="AA419"/>
  <c r="Y419"/>
  <c r="AB419"/>
  <c r="AF419" s="1"/>
  <c r="W420"/>
  <c r="X420" s="1"/>
  <c r="AQ418"/>
  <c r="AL418"/>
  <c r="AM418" s="1"/>
  <c r="AR418"/>
  <c r="AI418"/>
  <c r="AB420" l="1"/>
  <c r="AF420" s="1"/>
  <c r="AE420"/>
  <c r="AC420"/>
  <c r="AA420"/>
  <c r="Y420"/>
  <c r="W421"/>
  <c r="X421" s="1"/>
  <c r="AG419"/>
  <c r="AH419" s="1"/>
  <c r="AN419"/>
  <c r="AJ419"/>
  <c r="AK419" s="1"/>
  <c r="AO418"/>
  <c r="AR419"/>
  <c r="AI419"/>
  <c r="AQ419"/>
  <c r="AL419"/>
  <c r="AM419" s="1"/>
  <c r="AT418"/>
  <c r="AN420" l="1"/>
  <c r="AJ420"/>
  <c r="AK420" s="1"/>
  <c r="AG420"/>
  <c r="AH420" s="1"/>
  <c r="AO419"/>
  <c r="AT419"/>
  <c r="AE421"/>
  <c r="AC421"/>
  <c r="AA421"/>
  <c r="Y421"/>
  <c r="AB421"/>
  <c r="AF421" s="1"/>
  <c r="W422"/>
  <c r="X422" s="1"/>
  <c r="AQ420"/>
  <c r="AL420"/>
  <c r="AM420" s="1"/>
  <c r="AR420"/>
  <c r="AI420"/>
  <c r="AB422" l="1"/>
  <c r="AF422" s="1"/>
  <c r="AE422"/>
  <c r="AC422"/>
  <c r="AA422"/>
  <c r="Y422"/>
  <c r="W423"/>
  <c r="X423" s="1"/>
  <c r="AG421"/>
  <c r="AH421" s="1"/>
  <c r="AN421"/>
  <c r="AJ421"/>
  <c r="AK421" s="1"/>
  <c r="AO420"/>
  <c r="AR421"/>
  <c r="AI421"/>
  <c r="AQ421"/>
  <c r="AL421"/>
  <c r="AM421" s="1"/>
  <c r="AT420"/>
  <c r="AN422" l="1"/>
  <c r="AJ422"/>
  <c r="AK422" s="1"/>
  <c r="AG422"/>
  <c r="AH422" s="1"/>
  <c r="AO421"/>
  <c r="AT421"/>
  <c r="AE423"/>
  <c r="AC423"/>
  <c r="AA423"/>
  <c r="Y423"/>
  <c r="AB423"/>
  <c r="AF423" s="1"/>
  <c r="W424"/>
  <c r="X424" s="1"/>
  <c r="AQ422"/>
  <c r="AL422"/>
  <c r="AM422" s="1"/>
  <c r="AR422"/>
  <c r="AI422"/>
  <c r="AB424" l="1"/>
  <c r="AF424" s="1"/>
  <c r="AE424"/>
  <c r="AC424"/>
  <c r="AA424"/>
  <c r="Y424"/>
  <c r="W425"/>
  <c r="X425" s="1"/>
  <c r="AG423"/>
  <c r="AH423" s="1"/>
  <c r="AN423"/>
  <c r="AJ423"/>
  <c r="AK423" s="1"/>
  <c r="AO422"/>
  <c r="AR423"/>
  <c r="AI423"/>
  <c r="AQ423"/>
  <c r="AL423"/>
  <c r="AM423" s="1"/>
  <c r="AT422"/>
  <c r="AN424" l="1"/>
  <c r="AJ424"/>
  <c r="AK424" s="1"/>
  <c r="AG424"/>
  <c r="AH424" s="1"/>
  <c r="AO423"/>
  <c r="AT423"/>
  <c r="AE425"/>
  <c r="AC425"/>
  <c r="AA425"/>
  <c r="Y425"/>
  <c r="AB425"/>
  <c r="AF425" s="1"/>
  <c r="W426"/>
  <c r="X426" s="1"/>
  <c r="AQ424"/>
  <c r="AL424"/>
  <c r="AM424" s="1"/>
  <c r="AR424"/>
  <c r="AI424"/>
  <c r="AB426" l="1"/>
  <c r="AF426" s="1"/>
  <c r="AE426"/>
  <c r="AC426"/>
  <c r="AA426"/>
  <c r="Y426"/>
  <c r="W427"/>
  <c r="X427" s="1"/>
  <c r="AG425"/>
  <c r="AH425" s="1"/>
  <c r="AN425"/>
  <c r="AJ425"/>
  <c r="AK425" s="1"/>
  <c r="AO424"/>
  <c r="AR425"/>
  <c r="AI425"/>
  <c r="AQ425"/>
  <c r="AL425"/>
  <c r="AM425" s="1"/>
  <c r="AT424"/>
  <c r="AN426" l="1"/>
  <c r="AJ426"/>
  <c r="AK426" s="1"/>
  <c r="AG426"/>
  <c r="AH426" s="1"/>
  <c r="AO425"/>
  <c r="AT425"/>
  <c r="AE427"/>
  <c r="AC427"/>
  <c r="AA427"/>
  <c r="Y427"/>
  <c r="AB427"/>
  <c r="AF427" s="1"/>
  <c r="W428"/>
  <c r="X428" s="1"/>
  <c r="AQ426"/>
  <c r="AL426"/>
  <c r="AM426" s="1"/>
  <c r="AR426"/>
  <c r="AI426"/>
  <c r="AB428" l="1"/>
  <c r="AF428" s="1"/>
  <c r="AE428"/>
  <c r="AC428"/>
  <c r="AA428"/>
  <c r="Y428"/>
  <c r="W429"/>
  <c r="X429" s="1"/>
  <c r="AG427"/>
  <c r="AH427" s="1"/>
  <c r="AN427"/>
  <c r="AJ427"/>
  <c r="AK427" s="1"/>
  <c r="AO426"/>
  <c r="AR427"/>
  <c r="AI427"/>
  <c r="AQ427"/>
  <c r="AL427"/>
  <c r="AM427" s="1"/>
  <c r="AT426"/>
  <c r="AN428" l="1"/>
  <c r="AJ428"/>
  <c r="AK428" s="1"/>
  <c r="AG428"/>
  <c r="AH428" s="1"/>
  <c r="AO427"/>
  <c r="AT427"/>
  <c r="AE429"/>
  <c r="AC429"/>
  <c r="AA429"/>
  <c r="Y429"/>
  <c r="AB429"/>
  <c r="AF429" s="1"/>
  <c r="W430"/>
  <c r="X430" s="1"/>
  <c r="AQ428"/>
  <c r="AL428"/>
  <c r="AM428" s="1"/>
  <c r="AR428"/>
  <c r="AI428"/>
  <c r="AB430" l="1"/>
  <c r="AF430" s="1"/>
  <c r="AE430"/>
  <c r="AC430"/>
  <c r="AA430"/>
  <c r="Y430"/>
  <c r="W431"/>
  <c r="X431" s="1"/>
  <c r="AG429"/>
  <c r="AH429" s="1"/>
  <c r="AN429"/>
  <c r="AJ429"/>
  <c r="AK429" s="1"/>
  <c r="AO428"/>
  <c r="AR429"/>
  <c r="AI429"/>
  <c r="AQ429"/>
  <c r="AL429"/>
  <c r="AM429" s="1"/>
  <c r="AT428"/>
  <c r="AN430" l="1"/>
  <c r="AJ430"/>
  <c r="AK430" s="1"/>
  <c r="AG430"/>
  <c r="AH430" s="1"/>
  <c r="AO429"/>
  <c r="AT429"/>
  <c r="AE431"/>
  <c r="AC431"/>
  <c r="AA431"/>
  <c r="Y431"/>
  <c r="AB431"/>
  <c r="AF431" s="1"/>
  <c r="W432"/>
  <c r="X432" s="1"/>
  <c r="AQ430"/>
  <c r="AL430"/>
  <c r="AM430" s="1"/>
  <c r="AR430"/>
  <c r="AI430"/>
  <c r="AB432" l="1"/>
  <c r="AF432" s="1"/>
  <c r="AE432"/>
  <c r="AC432"/>
  <c r="AA432"/>
  <c r="Y432"/>
  <c r="W433"/>
  <c r="X433" s="1"/>
  <c r="AG431"/>
  <c r="AH431" s="1"/>
  <c r="AN431"/>
  <c r="AJ431"/>
  <c r="AK431" s="1"/>
  <c r="AO430"/>
  <c r="AR431"/>
  <c r="AI431"/>
  <c r="AQ431"/>
  <c r="AL431"/>
  <c r="AM431" s="1"/>
  <c r="AT430"/>
  <c r="AN432" l="1"/>
  <c r="AJ432"/>
  <c r="AK432" s="1"/>
  <c r="AG432"/>
  <c r="AH432" s="1"/>
  <c r="AO431"/>
  <c r="AT431"/>
  <c r="AE433"/>
  <c r="AC433"/>
  <c r="AA433"/>
  <c r="Y433"/>
  <c r="AB433"/>
  <c r="AF433" s="1"/>
  <c r="W434"/>
  <c r="X434" s="1"/>
  <c r="AQ432"/>
  <c r="AL432"/>
  <c r="AM432" s="1"/>
  <c r="AR432"/>
  <c r="AI432"/>
  <c r="AB434" l="1"/>
  <c r="AF434" s="1"/>
  <c r="AE434"/>
  <c r="AC434"/>
  <c r="AA434"/>
  <c r="Y434"/>
  <c r="W435"/>
  <c r="X435" s="1"/>
  <c r="AG433"/>
  <c r="AH433" s="1"/>
  <c r="AN433"/>
  <c r="AJ433"/>
  <c r="AK433" s="1"/>
  <c r="AO432"/>
  <c r="AR433"/>
  <c r="AI433"/>
  <c r="AQ433"/>
  <c r="AL433"/>
  <c r="AM433" s="1"/>
  <c r="AT432"/>
  <c r="AN434" l="1"/>
  <c r="AJ434"/>
  <c r="AK434" s="1"/>
  <c r="AG434"/>
  <c r="AH434" s="1"/>
  <c r="AO433"/>
  <c r="AT433"/>
  <c r="AE435"/>
  <c r="AC435"/>
  <c r="AA435"/>
  <c r="Y435"/>
  <c r="AB435"/>
  <c r="AF435" s="1"/>
  <c r="W436"/>
  <c r="X436" s="1"/>
  <c r="AQ434"/>
  <c r="AL434"/>
  <c r="AM434" s="1"/>
  <c r="AR434"/>
  <c r="AI434"/>
  <c r="AB436" l="1"/>
  <c r="AF436" s="1"/>
  <c r="AE436"/>
  <c r="AC436"/>
  <c r="AA436"/>
  <c r="Y436"/>
  <c r="W437"/>
  <c r="X437" s="1"/>
  <c r="AG435"/>
  <c r="AH435" s="1"/>
  <c r="AN435"/>
  <c r="AJ435"/>
  <c r="AK435" s="1"/>
  <c r="AO434"/>
  <c r="AR435"/>
  <c r="AI435"/>
  <c r="AQ435"/>
  <c r="AL435"/>
  <c r="AM435" s="1"/>
  <c r="AT434"/>
  <c r="AN436" l="1"/>
  <c r="AJ436"/>
  <c r="AK436" s="1"/>
  <c r="AG436"/>
  <c r="AH436" s="1"/>
  <c r="AO435"/>
  <c r="AT435"/>
  <c r="AE437"/>
  <c r="AC437"/>
  <c r="AA437"/>
  <c r="Y437"/>
  <c r="AB437"/>
  <c r="AF437" s="1"/>
  <c r="W438"/>
  <c r="X438" s="1"/>
  <c r="AQ436"/>
  <c r="AL436"/>
  <c r="AM436" s="1"/>
  <c r="AR436"/>
  <c r="AI436"/>
  <c r="AB438" l="1"/>
  <c r="AF438" s="1"/>
  <c r="AE438"/>
  <c r="AC438"/>
  <c r="AA438"/>
  <c r="Y438"/>
  <c r="W439"/>
  <c r="X439" s="1"/>
  <c r="AG437"/>
  <c r="AH437" s="1"/>
  <c r="AN437"/>
  <c r="AJ437"/>
  <c r="AK437" s="1"/>
  <c r="AO436"/>
  <c r="AR437"/>
  <c r="AI437"/>
  <c r="AQ437"/>
  <c r="AL437"/>
  <c r="AM437" s="1"/>
  <c r="AT436"/>
  <c r="AN438" l="1"/>
  <c r="AJ438"/>
  <c r="AK438" s="1"/>
  <c r="AG438"/>
  <c r="AH438" s="1"/>
  <c r="AO437"/>
  <c r="AT437"/>
  <c r="AE439"/>
  <c r="AC439"/>
  <c r="AA439"/>
  <c r="Y439"/>
  <c r="AB439"/>
  <c r="AF439" s="1"/>
  <c r="W440"/>
  <c r="X440" s="1"/>
  <c r="AQ438"/>
  <c r="AL438"/>
  <c r="AM438" s="1"/>
  <c r="AR438"/>
  <c r="AI438"/>
  <c r="AB440" l="1"/>
  <c r="AF440" s="1"/>
  <c r="AE440"/>
  <c r="AC440"/>
  <c r="AA440"/>
  <c r="Y440"/>
  <c r="W441"/>
  <c r="X441" s="1"/>
  <c r="AG439"/>
  <c r="AH439" s="1"/>
  <c r="AN439"/>
  <c r="AJ439"/>
  <c r="AK439" s="1"/>
  <c r="AO438"/>
  <c r="AR439"/>
  <c r="AI439"/>
  <c r="AQ439"/>
  <c r="AL439"/>
  <c r="AM439" s="1"/>
  <c r="AT438"/>
  <c r="AN440" l="1"/>
  <c r="AJ440"/>
  <c r="AK440" s="1"/>
  <c r="AG440"/>
  <c r="AH440" s="1"/>
  <c r="AO439"/>
  <c r="AT439"/>
  <c r="AE441"/>
  <c r="AC441"/>
  <c r="AA441"/>
  <c r="Y441"/>
  <c r="AB441"/>
  <c r="AF441" s="1"/>
  <c r="W442"/>
  <c r="X442" s="1"/>
  <c r="AQ440"/>
  <c r="AL440"/>
  <c r="AM440" s="1"/>
  <c r="AR440"/>
  <c r="AI440"/>
  <c r="AB442" l="1"/>
  <c r="AF442" s="1"/>
  <c r="AE442"/>
  <c r="AC442"/>
  <c r="AA442"/>
  <c r="Y442"/>
  <c r="W443"/>
  <c r="X443" s="1"/>
  <c r="AG441"/>
  <c r="AH441" s="1"/>
  <c r="AN441"/>
  <c r="AJ441"/>
  <c r="AK441" s="1"/>
  <c r="AO440"/>
  <c r="AR441"/>
  <c r="AI441"/>
  <c r="AQ441"/>
  <c r="AL441"/>
  <c r="AM441" s="1"/>
  <c r="AT440"/>
  <c r="AN442" l="1"/>
  <c r="AJ442"/>
  <c r="AK442" s="1"/>
  <c r="AG442"/>
  <c r="AH442" s="1"/>
  <c r="AO441"/>
  <c r="AT441"/>
  <c r="AE443"/>
  <c r="AC443"/>
  <c r="AA443"/>
  <c r="Y443"/>
  <c r="AB443"/>
  <c r="AF443" s="1"/>
  <c r="W444"/>
  <c r="X444" s="1"/>
  <c r="AQ442"/>
  <c r="AL442"/>
  <c r="AM442" s="1"/>
  <c r="AR442"/>
  <c r="AI442"/>
  <c r="AB444" l="1"/>
  <c r="AF444" s="1"/>
  <c r="AE444"/>
  <c r="AC444"/>
  <c r="AA444"/>
  <c r="Y444"/>
  <c r="W445"/>
  <c r="X445" s="1"/>
  <c r="AG443"/>
  <c r="AH443" s="1"/>
  <c r="AN443"/>
  <c r="AJ443"/>
  <c r="AK443" s="1"/>
  <c r="AO442"/>
  <c r="AR443"/>
  <c r="AI443"/>
  <c r="AQ443"/>
  <c r="AL443"/>
  <c r="AM443" s="1"/>
  <c r="AT442"/>
  <c r="AN444" l="1"/>
  <c r="AJ444"/>
  <c r="AK444" s="1"/>
  <c r="AG444"/>
  <c r="AH444" s="1"/>
  <c r="AO443"/>
  <c r="AT443"/>
  <c r="AE445"/>
  <c r="AC445"/>
  <c r="AA445"/>
  <c r="Y445"/>
  <c r="AB445"/>
  <c r="AF445" s="1"/>
  <c r="W446"/>
  <c r="X446" s="1"/>
  <c r="AQ444"/>
  <c r="AL444"/>
  <c r="AM444" s="1"/>
  <c r="AR444"/>
  <c r="AI444"/>
  <c r="AB446" l="1"/>
  <c r="AF446" s="1"/>
  <c r="AE446"/>
  <c r="AC446"/>
  <c r="AA446"/>
  <c r="Y446"/>
  <c r="W447"/>
  <c r="X447" s="1"/>
  <c r="AG445"/>
  <c r="AH445" s="1"/>
  <c r="AN445"/>
  <c r="AJ445"/>
  <c r="AK445" s="1"/>
  <c r="AO444"/>
  <c r="AR445"/>
  <c r="AI445"/>
  <c r="AQ445"/>
  <c r="AL445"/>
  <c r="AM445" s="1"/>
  <c r="AT444"/>
  <c r="AN446" l="1"/>
  <c r="AJ446"/>
  <c r="AK446" s="1"/>
  <c r="AG446"/>
  <c r="AH446" s="1"/>
  <c r="AO445"/>
  <c r="AT445"/>
  <c r="AE447"/>
  <c r="AC447"/>
  <c r="AA447"/>
  <c r="Y447"/>
  <c r="AB447"/>
  <c r="AF447" s="1"/>
  <c r="W448"/>
  <c r="X448" s="1"/>
  <c r="AQ446"/>
  <c r="AL446"/>
  <c r="AM446" s="1"/>
  <c r="AR446"/>
  <c r="AI446"/>
  <c r="AB448" l="1"/>
  <c r="AF448" s="1"/>
  <c r="AE448"/>
  <c r="AC448"/>
  <c r="AA448"/>
  <c r="Y448"/>
  <c r="W449"/>
  <c r="X449" s="1"/>
  <c r="AG447"/>
  <c r="AH447" s="1"/>
  <c r="AN447"/>
  <c r="AJ447"/>
  <c r="AK447" s="1"/>
  <c r="AO446"/>
  <c r="AR447"/>
  <c r="AI447"/>
  <c r="AQ447"/>
  <c r="AL447"/>
  <c r="AM447" s="1"/>
  <c r="AT446"/>
  <c r="AN448" l="1"/>
  <c r="AJ448"/>
  <c r="AK448" s="1"/>
  <c r="AG448"/>
  <c r="AH448" s="1"/>
  <c r="AO447"/>
  <c r="AT447"/>
  <c r="AE449"/>
  <c r="AC449"/>
  <c r="AA449"/>
  <c r="Y449"/>
  <c r="AB449"/>
  <c r="AF449" s="1"/>
  <c r="W450"/>
  <c r="X450" s="1"/>
  <c r="AQ448"/>
  <c r="AL448"/>
  <c r="AM448" s="1"/>
  <c r="AR448"/>
  <c r="AI448"/>
  <c r="AB450" l="1"/>
  <c r="AF450" s="1"/>
  <c r="AE450"/>
  <c r="AC450"/>
  <c r="AA450"/>
  <c r="Y450"/>
  <c r="W451"/>
  <c r="X451" s="1"/>
  <c r="AG449"/>
  <c r="AH449" s="1"/>
  <c r="AN449"/>
  <c r="AJ449"/>
  <c r="AK449" s="1"/>
  <c r="AO448"/>
  <c r="AR449"/>
  <c r="AI449"/>
  <c r="AQ449"/>
  <c r="AL449"/>
  <c r="AM449" s="1"/>
  <c r="AT448"/>
  <c r="AN450" l="1"/>
  <c r="AJ450"/>
  <c r="AK450" s="1"/>
  <c r="AG450"/>
  <c r="AH450" s="1"/>
  <c r="AO449"/>
  <c r="AT449"/>
  <c r="AE451"/>
  <c r="AC451"/>
  <c r="AA451"/>
  <c r="Y451"/>
  <c r="AB451"/>
  <c r="AF451" s="1"/>
  <c r="W452"/>
  <c r="X452" s="1"/>
  <c r="AQ450"/>
  <c r="AL450"/>
  <c r="AM450" s="1"/>
  <c r="AR450"/>
  <c r="AI450"/>
  <c r="AB452" l="1"/>
  <c r="AF452" s="1"/>
  <c r="AE452"/>
  <c r="AC452"/>
  <c r="AA452"/>
  <c r="Y452"/>
  <c r="W453"/>
  <c r="X453" s="1"/>
  <c r="AG451"/>
  <c r="AH451" s="1"/>
  <c r="AN451"/>
  <c r="AJ451"/>
  <c r="AK451" s="1"/>
  <c r="AO450"/>
  <c r="AR451"/>
  <c r="AI451"/>
  <c r="AQ451"/>
  <c r="AL451"/>
  <c r="AM451" s="1"/>
  <c r="AT450"/>
  <c r="AN452" l="1"/>
  <c r="AJ452"/>
  <c r="AK452" s="1"/>
  <c r="AG452"/>
  <c r="AH452" s="1"/>
  <c r="AO451"/>
  <c r="AT451"/>
  <c r="AE453"/>
  <c r="AC453"/>
  <c r="AA453"/>
  <c r="Y453"/>
  <c r="AB453"/>
  <c r="AF453" s="1"/>
  <c r="W454"/>
  <c r="X454" s="1"/>
  <c r="AQ452"/>
  <c r="AL452"/>
  <c r="AM452" s="1"/>
  <c r="AR452"/>
  <c r="AI452"/>
  <c r="AB454" l="1"/>
  <c r="AF454" s="1"/>
  <c r="AE454"/>
  <c r="AC454"/>
  <c r="AA454"/>
  <c r="Y454"/>
  <c r="W455"/>
  <c r="X455" s="1"/>
  <c r="AG453"/>
  <c r="AH453" s="1"/>
  <c r="AN453"/>
  <c r="AJ453"/>
  <c r="AK453" s="1"/>
  <c r="AO452"/>
  <c r="AR453"/>
  <c r="AI453"/>
  <c r="AQ453"/>
  <c r="AL453"/>
  <c r="AM453" s="1"/>
  <c r="AT452"/>
  <c r="AN454" l="1"/>
  <c r="AJ454"/>
  <c r="AK454" s="1"/>
  <c r="AG454"/>
  <c r="AH454" s="1"/>
  <c r="AO453"/>
  <c r="AT453"/>
  <c r="AE455"/>
  <c r="AC455"/>
  <c r="AA455"/>
  <c r="Y455"/>
  <c r="AB455"/>
  <c r="AF455" s="1"/>
  <c r="W456"/>
  <c r="X456" s="1"/>
  <c r="AQ454"/>
  <c r="AL454"/>
  <c r="AM454" s="1"/>
  <c r="AR454"/>
  <c r="AI454"/>
  <c r="AB456" l="1"/>
  <c r="AF456" s="1"/>
  <c r="AE456"/>
  <c r="AC456"/>
  <c r="AA456"/>
  <c r="Y456"/>
  <c r="W457"/>
  <c r="X457" s="1"/>
  <c r="AG455"/>
  <c r="AH455" s="1"/>
  <c r="AN455"/>
  <c r="AJ455"/>
  <c r="AK455" s="1"/>
  <c r="AO454"/>
  <c r="AR455"/>
  <c r="AI455"/>
  <c r="AQ455"/>
  <c r="AL455"/>
  <c r="AM455" s="1"/>
  <c r="AT454"/>
  <c r="AN456" l="1"/>
  <c r="AJ456"/>
  <c r="AK456" s="1"/>
  <c r="AG456"/>
  <c r="AH456" s="1"/>
  <c r="AO455"/>
  <c r="AT455"/>
  <c r="AE457"/>
  <c r="AC457"/>
  <c r="AA457"/>
  <c r="Y457"/>
  <c r="AB457"/>
  <c r="AF457" s="1"/>
  <c r="W458"/>
  <c r="X458" s="1"/>
  <c r="AQ456"/>
  <c r="AL456"/>
  <c r="AM456" s="1"/>
  <c r="AR456"/>
  <c r="AI456"/>
  <c r="AB458" l="1"/>
  <c r="AF458" s="1"/>
  <c r="AE458"/>
  <c r="AC458"/>
  <c r="AA458"/>
  <c r="Y458"/>
  <c r="W459"/>
  <c r="X459" s="1"/>
  <c r="AG457"/>
  <c r="AH457" s="1"/>
  <c r="AN457"/>
  <c r="AJ457"/>
  <c r="AK457" s="1"/>
  <c r="AO456"/>
  <c r="AR457"/>
  <c r="AI457"/>
  <c r="AQ457"/>
  <c r="AL457"/>
  <c r="AM457" s="1"/>
  <c r="AT456"/>
  <c r="AN458" l="1"/>
  <c r="AJ458"/>
  <c r="AK458" s="1"/>
  <c r="AG458"/>
  <c r="AH458" s="1"/>
  <c r="AO457"/>
  <c r="AT457"/>
  <c r="AE459"/>
  <c r="AC459"/>
  <c r="AA459"/>
  <c r="Y459"/>
  <c r="AB459"/>
  <c r="AF459" s="1"/>
  <c r="W460"/>
  <c r="X460" s="1"/>
  <c r="AQ458"/>
  <c r="AL458"/>
  <c r="AM458" s="1"/>
  <c r="AR458"/>
  <c r="AI458"/>
  <c r="AB460" l="1"/>
  <c r="AF460" s="1"/>
  <c r="AE460"/>
  <c r="AC460"/>
  <c r="AA460"/>
  <c r="Y460"/>
  <c r="W461"/>
  <c r="X461" s="1"/>
  <c r="AG459"/>
  <c r="AH459" s="1"/>
  <c r="AN459"/>
  <c r="AJ459"/>
  <c r="AK459" s="1"/>
  <c r="AO458"/>
  <c r="AR459"/>
  <c r="AI459"/>
  <c r="AQ459"/>
  <c r="AL459"/>
  <c r="AM459" s="1"/>
  <c r="AT458"/>
  <c r="AN460" l="1"/>
  <c r="AJ460"/>
  <c r="AK460" s="1"/>
  <c r="AG460"/>
  <c r="AH460" s="1"/>
  <c r="AO459"/>
  <c r="AT459"/>
  <c r="AE461"/>
  <c r="AC461"/>
  <c r="AA461"/>
  <c r="Y461"/>
  <c r="AB461"/>
  <c r="AF461" s="1"/>
  <c r="W462"/>
  <c r="X462" s="1"/>
  <c r="AQ460"/>
  <c r="AL460"/>
  <c r="AM460" s="1"/>
  <c r="AR460"/>
  <c r="AI460"/>
  <c r="AB462" l="1"/>
  <c r="AF462" s="1"/>
  <c r="AE462"/>
  <c r="AC462"/>
  <c r="AA462"/>
  <c r="Y462"/>
  <c r="W463"/>
  <c r="X463" s="1"/>
  <c r="AG461"/>
  <c r="AH461" s="1"/>
  <c r="AN461"/>
  <c r="AJ461"/>
  <c r="AK461" s="1"/>
  <c r="AO460"/>
  <c r="AR461"/>
  <c r="AI461"/>
  <c r="AQ461"/>
  <c r="AL461"/>
  <c r="AM461" s="1"/>
  <c r="AT460"/>
  <c r="AN462" l="1"/>
  <c r="AJ462"/>
  <c r="AK462" s="1"/>
  <c r="AG462"/>
  <c r="AH462" s="1"/>
  <c r="AO461"/>
  <c r="AT461"/>
  <c r="AE463"/>
  <c r="AC463"/>
  <c r="AA463"/>
  <c r="Y463"/>
  <c r="AB463"/>
  <c r="AF463" s="1"/>
  <c r="W464"/>
  <c r="X464" s="1"/>
  <c r="AQ462"/>
  <c r="AL462"/>
  <c r="AM462" s="1"/>
  <c r="AR462"/>
  <c r="AI462"/>
  <c r="AB464" l="1"/>
  <c r="AF464" s="1"/>
  <c r="AE464"/>
  <c r="AC464"/>
  <c r="AA464"/>
  <c r="Y464"/>
  <c r="W465"/>
  <c r="X465" s="1"/>
  <c r="AG463"/>
  <c r="AH463" s="1"/>
  <c r="AN463"/>
  <c r="AJ463"/>
  <c r="AK463" s="1"/>
  <c r="AO462"/>
  <c r="AR463"/>
  <c r="AI463"/>
  <c r="AQ463"/>
  <c r="AL463"/>
  <c r="AM463" s="1"/>
  <c r="AT462"/>
  <c r="AN464" l="1"/>
  <c r="AJ464"/>
  <c r="AK464" s="1"/>
  <c r="AG464"/>
  <c r="AH464" s="1"/>
  <c r="AO463"/>
  <c r="AT463"/>
  <c r="AE465"/>
  <c r="AC465"/>
  <c r="AA465"/>
  <c r="Y465"/>
  <c r="AB465"/>
  <c r="AF465" s="1"/>
  <c r="W466"/>
  <c r="X466" s="1"/>
  <c r="AQ464"/>
  <c r="AL464"/>
  <c r="AM464" s="1"/>
  <c r="AR464"/>
  <c r="AI464"/>
  <c r="AB466" l="1"/>
  <c r="AF466" s="1"/>
  <c r="AE466"/>
  <c r="AC466"/>
  <c r="AA466"/>
  <c r="Y466"/>
  <c r="W467"/>
  <c r="X467" s="1"/>
  <c r="AG465"/>
  <c r="AH465" s="1"/>
  <c r="AN465"/>
  <c r="AJ465"/>
  <c r="AK465" s="1"/>
  <c r="AO464"/>
  <c r="AR465"/>
  <c r="AI465"/>
  <c r="AQ465"/>
  <c r="AL465"/>
  <c r="AM465" s="1"/>
  <c r="AT464"/>
  <c r="AN466" l="1"/>
  <c r="AJ466"/>
  <c r="AK466" s="1"/>
  <c r="AG466"/>
  <c r="AH466" s="1"/>
  <c r="AO465"/>
  <c r="AT465"/>
  <c r="AE467"/>
  <c r="AC467"/>
  <c r="AA467"/>
  <c r="Y467"/>
  <c r="AB467"/>
  <c r="AF467" s="1"/>
  <c r="W468"/>
  <c r="X468" s="1"/>
  <c r="AQ466"/>
  <c r="AL466"/>
  <c r="AM466" s="1"/>
  <c r="AR466"/>
  <c r="AI466"/>
  <c r="AB468" l="1"/>
  <c r="AF468" s="1"/>
  <c r="AE468"/>
  <c r="AC468"/>
  <c r="AA468"/>
  <c r="Y468"/>
  <c r="W469"/>
  <c r="X469" s="1"/>
  <c r="AG467"/>
  <c r="AH467" s="1"/>
  <c r="AN467"/>
  <c r="AJ467"/>
  <c r="AK467" s="1"/>
  <c r="AO466"/>
  <c r="AR467"/>
  <c r="AI467"/>
  <c r="AQ467"/>
  <c r="AL467"/>
  <c r="AM467" s="1"/>
  <c r="AT466"/>
  <c r="AN468" l="1"/>
  <c r="AJ468"/>
  <c r="AK468" s="1"/>
  <c r="AG468"/>
  <c r="AH468" s="1"/>
  <c r="AO467"/>
  <c r="AT467"/>
  <c r="AE469"/>
  <c r="AC469"/>
  <c r="AA469"/>
  <c r="Y469"/>
  <c r="AB469"/>
  <c r="AF469" s="1"/>
  <c r="W470"/>
  <c r="X470" s="1"/>
  <c r="AQ468"/>
  <c r="AL468"/>
  <c r="AM468" s="1"/>
  <c r="AR468"/>
  <c r="AI468"/>
  <c r="AB470" l="1"/>
  <c r="AF470" s="1"/>
  <c r="AE470"/>
  <c r="AC470"/>
  <c r="AA470"/>
  <c r="Y470"/>
  <c r="W471"/>
  <c r="X471" s="1"/>
  <c r="AG469"/>
  <c r="AH469" s="1"/>
  <c r="AN469"/>
  <c r="AJ469"/>
  <c r="AK469" s="1"/>
  <c r="AO468"/>
  <c r="AR469"/>
  <c r="AI469"/>
  <c r="AQ469"/>
  <c r="AL469"/>
  <c r="AM469" s="1"/>
  <c r="AT468"/>
  <c r="AN470" l="1"/>
  <c r="AJ470"/>
  <c r="AK470" s="1"/>
  <c r="AG470"/>
  <c r="AH470" s="1"/>
  <c r="AO469"/>
  <c r="AT469"/>
  <c r="AE471"/>
  <c r="AC471"/>
  <c r="AA471"/>
  <c r="Y471"/>
  <c r="AB471"/>
  <c r="AF471" s="1"/>
  <c r="W472"/>
  <c r="X472" s="1"/>
  <c r="AQ470"/>
  <c r="AL470"/>
  <c r="AM470" s="1"/>
  <c r="AR470"/>
  <c r="AI470"/>
  <c r="AB472" l="1"/>
  <c r="AF472" s="1"/>
  <c r="AE472"/>
  <c r="AC472"/>
  <c r="AA472"/>
  <c r="Y472"/>
  <c r="W473"/>
  <c r="X473" s="1"/>
  <c r="AG471"/>
  <c r="AH471" s="1"/>
  <c r="AN471"/>
  <c r="AJ471"/>
  <c r="AK471" s="1"/>
  <c r="AO470"/>
  <c r="AR471"/>
  <c r="AI471"/>
  <c r="AQ471"/>
  <c r="AL471"/>
  <c r="AM471" s="1"/>
  <c r="AT470"/>
  <c r="AN472" l="1"/>
  <c r="AJ472"/>
  <c r="AK472" s="1"/>
  <c r="AG472"/>
  <c r="AH472" s="1"/>
  <c r="AO471"/>
  <c r="AT471"/>
  <c r="AE473"/>
  <c r="AC473"/>
  <c r="AA473"/>
  <c r="Y473"/>
  <c r="AB473"/>
  <c r="AF473" s="1"/>
  <c r="W474"/>
  <c r="X474" s="1"/>
  <c r="AQ472"/>
  <c r="AL472"/>
  <c r="AM472" s="1"/>
  <c r="AR472"/>
  <c r="AI472"/>
  <c r="AB474" l="1"/>
  <c r="AF474" s="1"/>
  <c r="AE474"/>
  <c r="AC474"/>
  <c r="AA474"/>
  <c r="Y474"/>
  <c r="W475"/>
  <c r="X475" s="1"/>
  <c r="AG473"/>
  <c r="AH473" s="1"/>
  <c r="AN473"/>
  <c r="AJ473"/>
  <c r="AK473" s="1"/>
  <c r="AO472"/>
  <c r="AR473"/>
  <c r="AI473"/>
  <c r="AQ473"/>
  <c r="AL473"/>
  <c r="AM473" s="1"/>
  <c r="AT472"/>
  <c r="AN474" l="1"/>
  <c r="AJ474"/>
  <c r="AK474" s="1"/>
  <c r="AG474"/>
  <c r="AH474" s="1"/>
  <c r="AO473"/>
  <c r="AT473"/>
  <c r="AE475"/>
  <c r="AC475"/>
  <c r="AA475"/>
  <c r="Y475"/>
  <c r="AB475"/>
  <c r="AF475" s="1"/>
  <c r="W476"/>
  <c r="X476" s="1"/>
  <c r="AQ474"/>
  <c r="AL474"/>
  <c r="AM474" s="1"/>
  <c r="AR474"/>
  <c r="AI474"/>
  <c r="AB476" l="1"/>
  <c r="AF476" s="1"/>
  <c r="AE476"/>
  <c r="AC476"/>
  <c r="AA476"/>
  <c r="Y476"/>
  <c r="W477"/>
  <c r="X477" s="1"/>
  <c r="AG475"/>
  <c r="AH475" s="1"/>
  <c r="AN475"/>
  <c r="AJ475"/>
  <c r="AK475" s="1"/>
  <c r="AO474"/>
  <c r="AR475"/>
  <c r="AI475"/>
  <c r="AQ475"/>
  <c r="AL475"/>
  <c r="AM475" s="1"/>
  <c r="AT474"/>
  <c r="AN476" l="1"/>
  <c r="AJ476"/>
  <c r="AK476" s="1"/>
  <c r="AG476"/>
  <c r="AH476" s="1"/>
  <c r="AO475"/>
  <c r="AT475"/>
  <c r="AE477"/>
  <c r="AC477"/>
  <c r="AA477"/>
  <c r="Y477"/>
  <c r="AB477"/>
  <c r="AF477" s="1"/>
  <c r="W478"/>
  <c r="X478" s="1"/>
  <c r="AQ476"/>
  <c r="AL476"/>
  <c r="AM476" s="1"/>
  <c r="AR476"/>
  <c r="AI476"/>
  <c r="AB478" l="1"/>
  <c r="AF478" s="1"/>
  <c r="AE478"/>
  <c r="AC478"/>
  <c r="AA478"/>
  <c r="Y478"/>
  <c r="W479"/>
  <c r="X479" s="1"/>
  <c r="AG477"/>
  <c r="AH477" s="1"/>
  <c r="AN477"/>
  <c r="AJ477"/>
  <c r="AK477" s="1"/>
  <c r="AO476"/>
  <c r="AR477"/>
  <c r="AI477"/>
  <c r="AQ477"/>
  <c r="AL477"/>
  <c r="AM477" s="1"/>
  <c r="AT476"/>
  <c r="AN478" l="1"/>
  <c r="AJ478"/>
  <c r="AK478" s="1"/>
  <c r="AG478"/>
  <c r="AH478" s="1"/>
  <c r="AO477"/>
  <c r="AT477"/>
  <c r="AE479"/>
  <c r="AC479"/>
  <c r="AA479"/>
  <c r="Y479"/>
  <c r="AB479"/>
  <c r="AF479" s="1"/>
  <c r="W480"/>
  <c r="X480" s="1"/>
  <c r="AQ478"/>
  <c r="AL478"/>
  <c r="AM478" s="1"/>
  <c r="AR478"/>
  <c r="AI478"/>
  <c r="AB480" l="1"/>
  <c r="AF480" s="1"/>
  <c r="AE480"/>
  <c r="AC480"/>
  <c r="AA480"/>
  <c r="Y480"/>
  <c r="W481"/>
  <c r="X481" s="1"/>
  <c r="AG479"/>
  <c r="AH479" s="1"/>
  <c r="AN479"/>
  <c r="AJ479"/>
  <c r="AK479" s="1"/>
  <c r="AO478"/>
  <c r="AR479"/>
  <c r="AI479"/>
  <c r="AQ479"/>
  <c r="AL479"/>
  <c r="AM479" s="1"/>
  <c r="AT478"/>
  <c r="AN480" l="1"/>
  <c r="AJ480"/>
  <c r="AK480" s="1"/>
  <c r="AG480"/>
  <c r="AH480" s="1"/>
  <c r="AO479"/>
  <c r="AT479"/>
  <c r="AE481"/>
  <c r="AC481"/>
  <c r="AA481"/>
  <c r="Y481"/>
  <c r="AB481"/>
  <c r="AF481" s="1"/>
  <c r="W482"/>
  <c r="X482" s="1"/>
  <c r="AQ480"/>
  <c r="AL480"/>
  <c r="AM480" s="1"/>
  <c r="AR480"/>
  <c r="AI480"/>
  <c r="AB482" l="1"/>
  <c r="AF482" s="1"/>
  <c r="AE482"/>
  <c r="AC482"/>
  <c r="AA482"/>
  <c r="Y482"/>
  <c r="W483"/>
  <c r="X483" s="1"/>
  <c r="AG481"/>
  <c r="AH481" s="1"/>
  <c r="AN481"/>
  <c r="AJ481"/>
  <c r="AK481" s="1"/>
  <c r="AO480"/>
  <c r="AR481"/>
  <c r="AI481"/>
  <c r="AQ481"/>
  <c r="AL481"/>
  <c r="AM481" s="1"/>
  <c r="AT480"/>
  <c r="AN482" l="1"/>
  <c r="AJ482"/>
  <c r="AK482" s="1"/>
  <c r="AG482"/>
  <c r="AH482" s="1"/>
  <c r="AO481"/>
  <c r="AT481"/>
  <c r="AE483"/>
  <c r="AC483"/>
  <c r="AA483"/>
  <c r="Y483"/>
  <c r="AB483"/>
  <c r="AF483" s="1"/>
  <c r="W484"/>
  <c r="X484" s="1"/>
  <c r="AQ482"/>
  <c r="AL482"/>
  <c r="AM482" s="1"/>
  <c r="AR482"/>
  <c r="AI482"/>
  <c r="AB484" l="1"/>
  <c r="AF484" s="1"/>
  <c r="AE484"/>
  <c r="AC484"/>
  <c r="AA484"/>
  <c r="Y484"/>
  <c r="W485"/>
  <c r="X485" s="1"/>
  <c r="AG483"/>
  <c r="AH483" s="1"/>
  <c r="AN483"/>
  <c r="AJ483"/>
  <c r="AK483" s="1"/>
  <c r="AO482"/>
  <c r="AR483"/>
  <c r="AI483"/>
  <c r="AQ483"/>
  <c r="AL483"/>
  <c r="AM483" s="1"/>
  <c r="AT482"/>
  <c r="AN484" l="1"/>
  <c r="AJ484"/>
  <c r="AK484" s="1"/>
  <c r="AG484"/>
  <c r="AH484" s="1"/>
  <c r="AO483"/>
  <c r="AT483"/>
  <c r="AE485"/>
  <c r="AC485"/>
  <c r="AA485"/>
  <c r="Y485"/>
  <c r="AB485"/>
  <c r="AF485" s="1"/>
  <c r="W486"/>
  <c r="X486" s="1"/>
  <c r="AQ484"/>
  <c r="AL484"/>
  <c r="AM484" s="1"/>
  <c r="AR484"/>
  <c r="AI484"/>
  <c r="AB486" l="1"/>
  <c r="AF486" s="1"/>
  <c r="AE486"/>
  <c r="AC486"/>
  <c r="AA486"/>
  <c r="Y486"/>
  <c r="W487"/>
  <c r="X487" s="1"/>
  <c r="AG485"/>
  <c r="AH485" s="1"/>
  <c r="AN485"/>
  <c r="AJ485"/>
  <c r="AK485" s="1"/>
  <c r="AO484"/>
  <c r="AR485"/>
  <c r="AI485"/>
  <c r="AQ485"/>
  <c r="AL485"/>
  <c r="AM485" s="1"/>
  <c r="AT484"/>
  <c r="AN486" l="1"/>
  <c r="AJ486"/>
  <c r="AK486" s="1"/>
  <c r="AG486"/>
  <c r="AH486" s="1"/>
  <c r="AO485"/>
  <c r="AT485"/>
  <c r="AE487"/>
  <c r="AC487"/>
  <c r="AA487"/>
  <c r="Y487"/>
  <c r="AB487"/>
  <c r="AF487" s="1"/>
  <c r="W488"/>
  <c r="X488" s="1"/>
  <c r="AQ486"/>
  <c r="AL486"/>
  <c r="AM486" s="1"/>
  <c r="AR486"/>
  <c r="AI486"/>
  <c r="AB488" l="1"/>
  <c r="AF488" s="1"/>
  <c r="AE488"/>
  <c r="AC488"/>
  <c r="AA488"/>
  <c r="Y488"/>
  <c r="W489"/>
  <c r="X489" s="1"/>
  <c r="AG487"/>
  <c r="AH487" s="1"/>
  <c r="AN487"/>
  <c r="AJ487"/>
  <c r="AK487" s="1"/>
  <c r="AO486"/>
  <c r="AR487"/>
  <c r="AI487"/>
  <c r="AQ487"/>
  <c r="AL487"/>
  <c r="AM487" s="1"/>
  <c r="AT486"/>
  <c r="AN488" l="1"/>
  <c r="AJ488"/>
  <c r="AK488" s="1"/>
  <c r="AG488"/>
  <c r="AH488" s="1"/>
  <c r="AO487"/>
  <c r="AT487"/>
  <c r="AE489"/>
  <c r="AC489"/>
  <c r="AA489"/>
  <c r="Y489"/>
  <c r="AB489"/>
  <c r="AF489" s="1"/>
  <c r="W490"/>
  <c r="X490" s="1"/>
  <c r="AQ488"/>
  <c r="AL488"/>
  <c r="AM488" s="1"/>
  <c r="AR488"/>
  <c r="AI488"/>
  <c r="AB490" l="1"/>
  <c r="AF490" s="1"/>
  <c r="AE490"/>
  <c r="AC490"/>
  <c r="AA490"/>
  <c r="Y490"/>
  <c r="W491"/>
  <c r="X491" s="1"/>
  <c r="AG489"/>
  <c r="AH489" s="1"/>
  <c r="AN489"/>
  <c r="AJ489"/>
  <c r="AK489" s="1"/>
  <c r="AO488"/>
  <c r="AR489"/>
  <c r="AI489"/>
  <c r="AQ489"/>
  <c r="AL489"/>
  <c r="AM489" s="1"/>
  <c r="AT488"/>
  <c r="AN490" l="1"/>
  <c r="AJ490"/>
  <c r="AK490" s="1"/>
  <c r="AG490"/>
  <c r="AH490" s="1"/>
  <c r="AO489"/>
  <c r="AT489"/>
  <c r="AE491"/>
  <c r="AC491"/>
  <c r="AA491"/>
  <c r="Y491"/>
  <c r="AB491"/>
  <c r="AF491" s="1"/>
  <c r="W492"/>
  <c r="X492" s="1"/>
  <c r="AQ490"/>
  <c r="AL490"/>
  <c r="AM490" s="1"/>
  <c r="AR490"/>
  <c r="AI490"/>
  <c r="AB492" l="1"/>
  <c r="AF492" s="1"/>
  <c r="AE492"/>
  <c r="AC492"/>
  <c r="AA492"/>
  <c r="Y492"/>
  <c r="W493"/>
  <c r="X493" s="1"/>
  <c r="AG491"/>
  <c r="AH491" s="1"/>
  <c r="AN491"/>
  <c r="AJ491"/>
  <c r="AK491" s="1"/>
  <c r="AO490"/>
  <c r="AR491"/>
  <c r="AI491"/>
  <c r="AQ491"/>
  <c r="AL491"/>
  <c r="AM491" s="1"/>
  <c r="AT490"/>
  <c r="AN492" l="1"/>
  <c r="AJ492"/>
  <c r="AK492" s="1"/>
  <c r="AG492"/>
  <c r="AH492" s="1"/>
  <c r="AO491"/>
  <c r="AT491"/>
  <c r="AE493"/>
  <c r="AC493"/>
  <c r="AA493"/>
  <c r="Y493"/>
  <c r="AB493"/>
  <c r="AF493" s="1"/>
  <c r="W494"/>
  <c r="X494" s="1"/>
  <c r="AQ492"/>
  <c r="AL492"/>
  <c r="AM492" s="1"/>
  <c r="AR492"/>
  <c r="AI492"/>
  <c r="AB494" l="1"/>
  <c r="AF494" s="1"/>
  <c r="AE494"/>
  <c r="AC494"/>
  <c r="AA494"/>
  <c r="Y494"/>
  <c r="W495"/>
  <c r="X495" s="1"/>
  <c r="AG493"/>
  <c r="AH493" s="1"/>
  <c r="AN493"/>
  <c r="AJ493"/>
  <c r="AK493" s="1"/>
  <c r="AO492"/>
  <c r="AR493"/>
  <c r="AI493"/>
  <c r="AQ493"/>
  <c r="AL493"/>
  <c r="AM493" s="1"/>
  <c r="AT492"/>
  <c r="AN494" l="1"/>
  <c r="AJ494"/>
  <c r="AK494" s="1"/>
  <c r="AG494"/>
  <c r="AH494" s="1"/>
  <c r="AO493"/>
  <c r="AT493"/>
  <c r="AE495"/>
  <c r="AC495"/>
  <c r="AA495"/>
  <c r="Y495"/>
  <c r="AB495"/>
  <c r="AF495" s="1"/>
  <c r="W496"/>
  <c r="X496" s="1"/>
  <c r="AQ494"/>
  <c r="AL494"/>
  <c r="AM494" s="1"/>
  <c r="AR494"/>
  <c r="AI494"/>
  <c r="AB496" l="1"/>
  <c r="AF496" s="1"/>
  <c r="AE496"/>
  <c r="AC496"/>
  <c r="AA496"/>
  <c r="Y496"/>
  <c r="W497"/>
  <c r="X497" s="1"/>
  <c r="AG495"/>
  <c r="AH495" s="1"/>
  <c r="AN495"/>
  <c r="AJ495"/>
  <c r="AK495" s="1"/>
  <c r="AO494"/>
  <c r="AR495"/>
  <c r="AI495"/>
  <c r="AQ495"/>
  <c r="AL495"/>
  <c r="AM495" s="1"/>
  <c r="AT494"/>
  <c r="AN496" l="1"/>
  <c r="AJ496"/>
  <c r="AK496" s="1"/>
  <c r="AG496"/>
  <c r="AH496" s="1"/>
  <c r="AO495"/>
  <c r="AT495"/>
  <c r="AE497"/>
  <c r="AC497"/>
  <c r="AA497"/>
  <c r="Y497"/>
  <c r="AB497"/>
  <c r="AF497" s="1"/>
  <c r="W498"/>
  <c r="X498" s="1"/>
  <c r="AQ496"/>
  <c r="AL496"/>
  <c r="AM496" s="1"/>
  <c r="AR496"/>
  <c r="AI496"/>
  <c r="AB498" l="1"/>
  <c r="AF498" s="1"/>
  <c r="AE498"/>
  <c r="AC498"/>
  <c r="AA498"/>
  <c r="Y498"/>
  <c r="W499"/>
  <c r="X499" s="1"/>
  <c r="AG497"/>
  <c r="AH497" s="1"/>
  <c r="AN497"/>
  <c r="AJ497"/>
  <c r="AK497" s="1"/>
  <c r="AO496"/>
  <c r="AR497"/>
  <c r="AI497"/>
  <c r="AQ497"/>
  <c r="AL497"/>
  <c r="AM497" s="1"/>
  <c r="AT496"/>
  <c r="AN498" l="1"/>
  <c r="AJ498"/>
  <c r="AK498" s="1"/>
  <c r="AG498"/>
  <c r="AH498" s="1"/>
  <c r="AO497"/>
  <c r="AT497"/>
  <c r="AE499"/>
  <c r="AC499"/>
  <c r="AA499"/>
  <c r="Y499"/>
  <c r="AB499"/>
  <c r="AF499" s="1"/>
  <c r="W500"/>
  <c r="X500" s="1"/>
  <c r="AQ498"/>
  <c r="AL498"/>
  <c r="AM498" s="1"/>
  <c r="AR498"/>
  <c r="AI498"/>
  <c r="AB500" l="1"/>
  <c r="AF500" s="1"/>
  <c r="AE500"/>
  <c r="AC500"/>
  <c r="AA500"/>
  <c r="Y500"/>
  <c r="W501"/>
  <c r="X501" s="1"/>
  <c r="AG499"/>
  <c r="AH499" s="1"/>
  <c r="AN499"/>
  <c r="AJ499"/>
  <c r="AK499" s="1"/>
  <c r="AO498"/>
  <c r="AR499"/>
  <c r="AI499"/>
  <c r="AQ499"/>
  <c r="AL499"/>
  <c r="AM499" s="1"/>
  <c r="AT498"/>
  <c r="AN500" l="1"/>
  <c r="AJ500"/>
  <c r="AK500" s="1"/>
  <c r="AG500"/>
  <c r="AH500" s="1"/>
  <c r="AO499"/>
  <c r="AT499"/>
  <c r="AE501"/>
  <c r="AC501"/>
  <c r="AA501"/>
  <c r="Y501"/>
  <c r="AB501"/>
  <c r="AF501" s="1"/>
  <c r="W502"/>
  <c r="X502" s="1"/>
  <c r="AQ500"/>
  <c r="AL500"/>
  <c r="AM500" s="1"/>
  <c r="AR500"/>
  <c r="AI500"/>
  <c r="AB502" l="1"/>
  <c r="AF502" s="1"/>
  <c r="AE502"/>
  <c r="AC502"/>
  <c r="AA502"/>
  <c r="Y502"/>
  <c r="W503"/>
  <c r="X503" s="1"/>
  <c r="AG501"/>
  <c r="AH501" s="1"/>
  <c r="AN501"/>
  <c r="AJ501"/>
  <c r="AK501" s="1"/>
  <c r="AO500"/>
  <c r="AR501"/>
  <c r="AI501"/>
  <c r="AQ501"/>
  <c r="AL501"/>
  <c r="AM501" s="1"/>
  <c r="AT500"/>
  <c r="AN502" l="1"/>
  <c r="AJ502"/>
  <c r="AK502" s="1"/>
  <c r="AG502"/>
  <c r="AH502" s="1"/>
  <c r="AO501"/>
  <c r="AT501"/>
  <c r="AE503"/>
  <c r="AC503"/>
  <c r="AA503"/>
  <c r="Y503"/>
  <c r="AB503"/>
  <c r="AF503" s="1"/>
  <c r="W504"/>
  <c r="X504" s="1"/>
  <c r="AQ502"/>
  <c r="AL502"/>
  <c r="AM502" s="1"/>
  <c r="AR502"/>
  <c r="AI502"/>
  <c r="AB504" l="1"/>
  <c r="AF504" s="1"/>
  <c r="AE504"/>
  <c r="AC504"/>
  <c r="AA504"/>
  <c r="Y504"/>
  <c r="W505"/>
  <c r="X505" s="1"/>
  <c r="AG503"/>
  <c r="AH503" s="1"/>
  <c r="AN503"/>
  <c r="AJ503"/>
  <c r="AK503" s="1"/>
  <c r="AO502"/>
  <c r="AR503"/>
  <c r="AI503"/>
  <c r="AQ503"/>
  <c r="AL503"/>
  <c r="AM503" s="1"/>
  <c r="AT502"/>
  <c r="AN504" l="1"/>
  <c r="AJ504"/>
  <c r="AK504" s="1"/>
  <c r="AG504"/>
  <c r="AH504" s="1"/>
  <c r="AO503"/>
  <c r="AT503"/>
  <c r="AE505"/>
  <c r="AC505"/>
  <c r="AA505"/>
  <c r="Y505"/>
  <c r="AB505"/>
  <c r="AF505" s="1"/>
  <c r="W506"/>
  <c r="X506" s="1"/>
  <c r="AQ504"/>
  <c r="AL504"/>
  <c r="AM504" s="1"/>
  <c r="AR504"/>
  <c r="AI504"/>
  <c r="AB506" l="1"/>
  <c r="AF506" s="1"/>
  <c r="AE506"/>
  <c r="AC506"/>
  <c r="AA506"/>
  <c r="Y506"/>
  <c r="W507"/>
  <c r="X507" s="1"/>
  <c r="AG505"/>
  <c r="AH505" s="1"/>
  <c r="AN505"/>
  <c r="AJ505"/>
  <c r="AK505" s="1"/>
  <c r="AO504"/>
  <c r="AR505"/>
  <c r="AI505"/>
  <c r="AQ505"/>
  <c r="AL505"/>
  <c r="AM505" s="1"/>
  <c r="AT504"/>
  <c r="AN506" l="1"/>
  <c r="AJ506"/>
  <c r="AK506" s="1"/>
  <c r="AG506"/>
  <c r="AH506" s="1"/>
  <c r="AO505"/>
  <c r="AT505"/>
  <c r="AE507"/>
  <c r="AC507"/>
  <c r="AA507"/>
  <c r="Y507"/>
  <c r="AB507"/>
  <c r="AF507" s="1"/>
  <c r="W508"/>
  <c r="X508" s="1"/>
  <c r="AQ506"/>
  <c r="AL506"/>
  <c r="AM506" s="1"/>
  <c r="AR506"/>
  <c r="AI506"/>
  <c r="AB508" l="1"/>
  <c r="AF508" s="1"/>
  <c r="AE508"/>
  <c r="AC508"/>
  <c r="AA508"/>
  <c r="Y508"/>
  <c r="W509"/>
  <c r="X509" s="1"/>
  <c r="AG507"/>
  <c r="AH507" s="1"/>
  <c r="AN507"/>
  <c r="AJ507"/>
  <c r="AK507" s="1"/>
  <c r="AO506"/>
  <c r="AR507"/>
  <c r="AI507"/>
  <c r="AQ507"/>
  <c r="AL507"/>
  <c r="AM507" s="1"/>
  <c r="AT506"/>
  <c r="AN508" l="1"/>
  <c r="AJ508"/>
  <c r="AK508" s="1"/>
  <c r="AG508"/>
  <c r="AH508" s="1"/>
  <c r="AO507"/>
  <c r="AT507"/>
  <c r="AE509"/>
  <c r="AC509"/>
  <c r="AA509"/>
  <c r="Y509"/>
  <c r="AB509"/>
  <c r="AF509" s="1"/>
  <c r="W510"/>
  <c r="X510" s="1"/>
  <c r="AQ508"/>
  <c r="AL508"/>
  <c r="AM508" s="1"/>
  <c r="AR508"/>
  <c r="AI508"/>
  <c r="AB510" l="1"/>
  <c r="AF510" s="1"/>
  <c r="AE510"/>
  <c r="AA510"/>
  <c r="AC510"/>
  <c r="Y510"/>
  <c r="W511"/>
  <c r="X511" s="1"/>
  <c r="AG509"/>
  <c r="AH509" s="1"/>
  <c r="AN509"/>
  <c r="AJ509"/>
  <c r="AK509" s="1"/>
  <c r="AO508"/>
  <c r="AR509"/>
  <c r="AI509"/>
  <c r="AQ509"/>
  <c r="AL509"/>
  <c r="AM509" s="1"/>
  <c r="AT508"/>
  <c r="AQ510" l="1"/>
  <c r="AL510"/>
  <c r="AM510" s="1"/>
  <c r="AR510"/>
  <c r="AI510"/>
  <c r="AO509"/>
  <c r="AT509"/>
  <c r="AE511"/>
  <c r="AC511"/>
  <c r="AA511"/>
  <c r="Y511"/>
  <c r="AB511"/>
  <c r="AF511" s="1"/>
  <c r="W512"/>
  <c r="X512" s="1"/>
  <c r="AN510"/>
  <c r="AJ510"/>
  <c r="AK510" s="1"/>
  <c r="AG510"/>
  <c r="AH510" s="1"/>
  <c r="AO510" l="1"/>
  <c r="AR511"/>
  <c r="AI511"/>
  <c r="AQ511"/>
  <c r="AL511"/>
  <c r="AM511" s="1"/>
  <c r="AT510"/>
  <c r="AB512"/>
  <c r="AF512" s="1"/>
  <c r="AE512"/>
  <c r="AA512"/>
  <c r="AC512"/>
  <c r="Y512"/>
  <c r="W513"/>
  <c r="X513" s="1"/>
  <c r="AG511"/>
  <c r="AH511" s="1"/>
  <c r="AN511"/>
  <c r="AJ511"/>
  <c r="AK511" s="1"/>
  <c r="AO511" l="1"/>
  <c r="AE513"/>
  <c r="AC513"/>
  <c r="AA513"/>
  <c r="Y513"/>
  <c r="AB513"/>
  <c r="AF513" s="1"/>
  <c r="W514"/>
  <c r="X514" s="1"/>
  <c r="AN512"/>
  <c r="AJ512"/>
  <c r="AK512" s="1"/>
  <c r="AG512"/>
  <c r="AH512" s="1"/>
  <c r="AT511"/>
  <c r="AQ512"/>
  <c r="AL512"/>
  <c r="AM512" s="1"/>
  <c r="AR512"/>
  <c r="AI512"/>
  <c r="AR513" l="1"/>
  <c r="AI513"/>
  <c r="AQ513"/>
  <c r="AL513"/>
  <c r="AM513" s="1"/>
  <c r="AT512"/>
  <c r="AO512"/>
  <c r="AB514"/>
  <c r="AF514" s="1"/>
  <c r="AE514"/>
  <c r="AA514"/>
  <c r="AC514"/>
  <c r="Y514"/>
  <c r="W515"/>
  <c r="X515" s="1"/>
  <c r="AG513"/>
  <c r="AH513" s="1"/>
  <c r="AN513"/>
  <c r="AJ513"/>
  <c r="AK513" s="1"/>
  <c r="AO513" l="1"/>
  <c r="AQ514"/>
  <c r="AL514"/>
  <c r="AM514" s="1"/>
  <c r="AR514"/>
  <c r="AI514"/>
  <c r="AT513"/>
  <c r="AE515"/>
  <c r="AC515"/>
  <c r="AA515"/>
  <c r="Y515"/>
  <c r="AB515"/>
  <c r="AF515" s="1"/>
  <c r="W516"/>
  <c r="X516" s="1"/>
  <c r="AN514"/>
  <c r="AJ514"/>
  <c r="AK514" s="1"/>
  <c r="AG514"/>
  <c r="AH514" s="1"/>
  <c r="AO514" l="1"/>
  <c r="AB516"/>
  <c r="AF516" s="1"/>
  <c r="AE516"/>
  <c r="AA516"/>
  <c r="AC516"/>
  <c r="Y516"/>
  <c r="W517"/>
  <c r="X517" s="1"/>
  <c r="AG515"/>
  <c r="AH515" s="1"/>
  <c r="AN515"/>
  <c r="AJ515"/>
  <c r="AK515" s="1"/>
  <c r="AT514"/>
  <c r="AR515"/>
  <c r="AI515"/>
  <c r="AQ515"/>
  <c r="AL515"/>
  <c r="AM515" s="1"/>
  <c r="AQ516" l="1"/>
  <c r="AL516"/>
  <c r="AM516" s="1"/>
  <c r="AR516"/>
  <c r="AI516"/>
  <c r="AO515"/>
  <c r="AT515"/>
  <c r="AE517"/>
  <c r="AC517"/>
  <c r="AA517"/>
  <c r="Y517"/>
  <c r="AB517"/>
  <c r="AF517" s="1"/>
  <c r="W518"/>
  <c r="X518" s="1"/>
  <c r="AN516"/>
  <c r="AJ516"/>
  <c r="AK516" s="1"/>
  <c r="AG516"/>
  <c r="AH516" s="1"/>
  <c r="AO516" l="1"/>
  <c r="AR517"/>
  <c r="AI517"/>
  <c r="AQ517"/>
  <c r="AL517"/>
  <c r="AM517" s="1"/>
  <c r="AT516"/>
  <c r="AB518"/>
  <c r="AF518" s="1"/>
  <c r="AE518"/>
  <c r="AA518"/>
  <c r="AC518"/>
  <c r="Y518"/>
  <c r="W519"/>
  <c r="X519" s="1"/>
  <c r="AG517"/>
  <c r="AH517" s="1"/>
  <c r="AN517"/>
  <c r="AJ517"/>
  <c r="AK517" s="1"/>
  <c r="AO517" l="1"/>
  <c r="AE519"/>
  <c r="AC519"/>
  <c r="AA519"/>
  <c r="Y519"/>
  <c r="AB519"/>
  <c r="AF519" s="1"/>
  <c r="W520"/>
  <c r="X520" s="1"/>
  <c r="AN518"/>
  <c r="AJ518"/>
  <c r="AK518" s="1"/>
  <c r="AG518"/>
  <c r="AH518" s="1"/>
  <c r="AT517"/>
  <c r="AQ518"/>
  <c r="AL518"/>
  <c r="AM518" s="1"/>
  <c r="AR518"/>
  <c r="AI518"/>
  <c r="AR519" l="1"/>
  <c r="AI519"/>
  <c r="AQ519"/>
  <c r="AL519"/>
  <c r="AM519" s="1"/>
  <c r="AT518"/>
  <c r="AO518"/>
  <c r="AB520"/>
  <c r="AF520" s="1"/>
  <c r="AE520"/>
  <c r="AC520"/>
  <c r="AA520"/>
  <c r="Y520"/>
  <c r="W521"/>
  <c r="X521" s="1"/>
  <c r="AG519"/>
  <c r="AH519" s="1"/>
  <c r="AN519"/>
  <c r="AJ519"/>
  <c r="AK519" s="1"/>
  <c r="AO519" l="1"/>
  <c r="AN520"/>
  <c r="AJ520"/>
  <c r="AK520" s="1"/>
  <c r="AG520"/>
  <c r="AH520" s="1"/>
  <c r="AT519"/>
  <c r="AE521"/>
  <c r="AC521"/>
  <c r="AA521"/>
  <c r="Y521"/>
  <c r="AB521"/>
  <c r="AF521" s="1"/>
  <c r="W522"/>
  <c r="X522" s="1"/>
  <c r="AQ520"/>
  <c r="AL520"/>
  <c r="AM520" s="1"/>
  <c r="AR520"/>
  <c r="AI520"/>
  <c r="AR521" l="1"/>
  <c r="AI521"/>
  <c r="AQ521"/>
  <c r="AL521"/>
  <c r="AM521" s="1"/>
  <c r="AT520"/>
  <c r="AO520"/>
  <c r="AB522"/>
  <c r="AF522" s="1"/>
  <c r="AE522"/>
  <c r="AC522"/>
  <c r="AA522"/>
  <c r="Y522"/>
  <c r="W523"/>
  <c r="X523" s="1"/>
  <c r="AG521"/>
  <c r="AH521" s="1"/>
  <c r="AN521"/>
  <c r="AJ521"/>
  <c r="AK521" s="1"/>
  <c r="AO521" l="1"/>
  <c r="AN522"/>
  <c r="AJ522"/>
  <c r="AK522" s="1"/>
  <c r="AG522"/>
  <c r="AH522" s="1"/>
  <c r="AT521"/>
  <c r="AE523"/>
  <c r="AC523"/>
  <c r="AA523"/>
  <c r="Y523"/>
  <c r="AB523"/>
  <c r="AF523" s="1"/>
  <c r="W524"/>
  <c r="X524" s="1"/>
  <c r="AQ522"/>
  <c r="AL522"/>
  <c r="AM522" s="1"/>
  <c r="AR522"/>
  <c r="AI522"/>
  <c r="AR523" l="1"/>
  <c r="AI523"/>
  <c r="AQ523"/>
  <c r="AL523"/>
  <c r="AM523" s="1"/>
  <c r="AT522"/>
  <c r="AO522"/>
  <c r="AB524"/>
  <c r="AF524" s="1"/>
  <c r="AE524"/>
  <c r="AC524"/>
  <c r="AA524"/>
  <c r="Y524"/>
  <c r="W525"/>
  <c r="X525" s="1"/>
  <c r="AG523"/>
  <c r="AH523" s="1"/>
  <c r="AN523"/>
  <c r="AJ523"/>
  <c r="AK523" s="1"/>
  <c r="AO523" l="1"/>
  <c r="AN524"/>
  <c r="AJ524"/>
  <c r="AK524" s="1"/>
  <c r="AG524"/>
  <c r="AH524" s="1"/>
  <c r="AT523"/>
  <c r="AE525"/>
  <c r="AC525"/>
  <c r="AA525"/>
  <c r="Y525"/>
  <c r="AB525"/>
  <c r="AF525" s="1"/>
  <c r="W526"/>
  <c r="X526" s="1"/>
  <c r="AQ524"/>
  <c r="AL524"/>
  <c r="AM524" s="1"/>
  <c r="AR524"/>
  <c r="AI524"/>
  <c r="AR525" l="1"/>
  <c r="AI525"/>
  <c r="AQ525"/>
  <c r="AL525"/>
  <c r="AM525" s="1"/>
  <c r="AT524"/>
  <c r="AO524"/>
  <c r="AB526"/>
  <c r="AF526" s="1"/>
  <c r="AE526"/>
  <c r="AC526"/>
  <c r="AA526"/>
  <c r="Y526"/>
  <c r="W527"/>
  <c r="X527" s="1"/>
  <c r="AG525"/>
  <c r="AH525" s="1"/>
  <c r="AN525"/>
  <c r="AJ525"/>
  <c r="AK525" s="1"/>
  <c r="AO525" l="1"/>
  <c r="AN526"/>
  <c r="AJ526"/>
  <c r="AK526" s="1"/>
  <c r="AG526"/>
  <c r="AH526" s="1"/>
  <c r="AT525"/>
  <c r="AE527"/>
  <c r="AC527"/>
  <c r="AA527"/>
  <c r="Y527"/>
  <c r="AB527"/>
  <c r="AF527" s="1"/>
  <c r="W528"/>
  <c r="X528" s="1"/>
  <c r="AQ526"/>
  <c r="AL526"/>
  <c r="AM526" s="1"/>
  <c r="AR526"/>
  <c r="AI526"/>
  <c r="AR527" l="1"/>
  <c r="AI527"/>
  <c r="AQ527"/>
  <c r="AL527"/>
  <c r="AM527" s="1"/>
  <c r="AT526"/>
  <c r="AO526"/>
  <c r="AB528"/>
  <c r="AF528" s="1"/>
  <c r="AE528"/>
  <c r="AC528"/>
  <c r="AA528"/>
  <c r="Y528"/>
  <c r="W529"/>
  <c r="X529" s="1"/>
  <c r="AG527"/>
  <c r="AH527" s="1"/>
  <c r="AN527"/>
  <c r="AJ527"/>
  <c r="AK527" s="1"/>
  <c r="AO527" l="1"/>
  <c r="AE529"/>
  <c r="AC529"/>
  <c r="AA529"/>
  <c r="Y529"/>
  <c r="AB529"/>
  <c r="AF529" s="1"/>
  <c r="W530"/>
  <c r="X530" s="1"/>
  <c r="AQ528"/>
  <c r="AL528"/>
  <c r="AM528" s="1"/>
  <c r="AR528"/>
  <c r="AI528"/>
  <c r="AN528"/>
  <c r="AJ528"/>
  <c r="AK528" s="1"/>
  <c r="AG528"/>
  <c r="AH528" s="1"/>
  <c r="AT527"/>
  <c r="AR529" l="1"/>
  <c r="AI529"/>
  <c r="AQ529"/>
  <c r="AL529"/>
  <c r="AM529" s="1"/>
  <c r="AO528"/>
  <c r="AT528"/>
  <c r="AB530"/>
  <c r="AF530" s="1"/>
  <c r="AE530"/>
  <c r="AC530"/>
  <c r="AA530"/>
  <c r="Y530"/>
  <c r="W531"/>
  <c r="X531" s="1"/>
  <c r="AG529"/>
  <c r="AH529" s="1"/>
  <c r="AN529"/>
  <c r="AJ529"/>
  <c r="AK529" s="1"/>
  <c r="AO529" l="1"/>
  <c r="AN530"/>
  <c r="AJ530"/>
  <c r="AK530" s="1"/>
  <c r="AG530"/>
  <c r="AH530" s="1"/>
  <c r="AT529"/>
  <c r="AE531"/>
  <c r="AC531"/>
  <c r="AA531"/>
  <c r="Y531"/>
  <c r="AB531"/>
  <c r="AF531" s="1"/>
  <c r="W532"/>
  <c r="X532" s="1"/>
  <c r="AQ530"/>
  <c r="AL530"/>
  <c r="AM530" s="1"/>
  <c r="AR530"/>
  <c r="AI530"/>
  <c r="AR531" l="1"/>
  <c r="AI531"/>
  <c r="AQ531"/>
  <c r="AL531"/>
  <c r="AM531" s="1"/>
  <c r="AT530"/>
  <c r="AO530"/>
  <c r="AB532"/>
  <c r="AF532" s="1"/>
  <c r="AE532"/>
  <c r="AC532"/>
  <c r="AA532"/>
  <c r="Y532"/>
  <c r="W533"/>
  <c r="X533" s="1"/>
  <c r="AG531"/>
  <c r="AH531" s="1"/>
  <c r="AN531"/>
  <c r="AJ531"/>
  <c r="AK531" s="1"/>
  <c r="AO531" l="1"/>
  <c r="AN532"/>
  <c r="AJ532"/>
  <c r="AK532" s="1"/>
  <c r="AG532"/>
  <c r="AH532" s="1"/>
  <c r="AT531"/>
  <c r="AE533"/>
  <c r="AC533"/>
  <c r="AA533"/>
  <c r="Y533"/>
  <c r="AB533"/>
  <c r="AF533" s="1"/>
  <c r="W534"/>
  <c r="X534" s="1"/>
  <c r="AQ532"/>
  <c r="AL532"/>
  <c r="AM532" s="1"/>
  <c r="AR532"/>
  <c r="AI532"/>
  <c r="AR533" l="1"/>
  <c r="AI533"/>
  <c r="AQ533"/>
  <c r="AL533"/>
  <c r="AM533" s="1"/>
  <c r="AT532"/>
  <c r="AO532"/>
  <c r="AB534"/>
  <c r="AF534" s="1"/>
  <c r="AE534"/>
  <c r="AC534"/>
  <c r="AA534"/>
  <c r="Y534"/>
  <c r="W535"/>
  <c r="X535" s="1"/>
  <c r="AG533"/>
  <c r="AH533" s="1"/>
  <c r="AN533"/>
  <c r="AJ533"/>
  <c r="AK533" s="1"/>
  <c r="AO533" l="1"/>
  <c r="AN534"/>
  <c r="AJ534"/>
  <c r="AK534" s="1"/>
  <c r="AG534"/>
  <c r="AH534" s="1"/>
  <c r="AT533"/>
  <c r="AE535"/>
  <c r="AC535"/>
  <c r="AA535"/>
  <c r="Y535"/>
  <c r="AB535"/>
  <c r="AF535" s="1"/>
  <c r="W536"/>
  <c r="X536" s="1"/>
  <c r="AQ534"/>
  <c r="AL534"/>
  <c r="AM534" s="1"/>
  <c r="AR534"/>
  <c r="AI534"/>
  <c r="AR535" l="1"/>
  <c r="AI535"/>
  <c r="AQ535"/>
  <c r="AL535"/>
  <c r="AM535" s="1"/>
  <c r="AT534"/>
  <c r="AO534"/>
  <c r="AB536"/>
  <c r="AF536" s="1"/>
  <c r="AE536"/>
  <c r="AC536"/>
  <c r="AA536"/>
  <c r="Y536"/>
  <c r="W537"/>
  <c r="X537" s="1"/>
  <c r="AG535"/>
  <c r="AH535" s="1"/>
  <c r="AN535"/>
  <c r="AJ535"/>
  <c r="AK535" s="1"/>
  <c r="AO535" l="1"/>
  <c r="AN536"/>
  <c r="AJ536"/>
  <c r="AK536" s="1"/>
  <c r="AG536"/>
  <c r="AH536" s="1"/>
  <c r="AT535"/>
  <c r="AE537"/>
  <c r="AC537"/>
  <c r="AA537"/>
  <c r="Y537"/>
  <c r="AB537"/>
  <c r="AF537" s="1"/>
  <c r="W538"/>
  <c r="X538" s="1"/>
  <c r="AQ536"/>
  <c r="AL536"/>
  <c r="AM536" s="1"/>
  <c r="AR536"/>
  <c r="AI536"/>
  <c r="AR537" l="1"/>
  <c r="AI537"/>
  <c r="AQ537"/>
  <c r="AL537"/>
  <c r="AM537" s="1"/>
  <c r="AT536"/>
  <c r="AO536"/>
  <c r="AB538"/>
  <c r="AF538" s="1"/>
  <c r="AE538"/>
  <c r="AC538"/>
  <c r="AA538"/>
  <c r="Y538"/>
  <c r="W539"/>
  <c r="X539" s="1"/>
  <c r="AG537"/>
  <c r="AH537" s="1"/>
  <c r="AN537"/>
  <c r="AJ537"/>
  <c r="AK537" s="1"/>
  <c r="AO537" l="1"/>
  <c r="AN538"/>
  <c r="AJ538"/>
  <c r="AK538" s="1"/>
  <c r="AG538"/>
  <c r="AH538" s="1"/>
  <c r="AT537"/>
  <c r="AE539"/>
  <c r="AC539"/>
  <c r="AA539"/>
  <c r="Y539"/>
  <c r="AB539"/>
  <c r="AF539" s="1"/>
  <c r="W540"/>
  <c r="X540" s="1"/>
  <c r="AQ538"/>
  <c r="AL538"/>
  <c r="AM538" s="1"/>
  <c r="AR538"/>
  <c r="AI538"/>
  <c r="AR539" l="1"/>
  <c r="AI539"/>
  <c r="AQ539"/>
  <c r="AL539"/>
  <c r="AM539" s="1"/>
  <c r="AT538"/>
  <c r="AO538"/>
  <c r="AB540"/>
  <c r="AF540" s="1"/>
  <c r="AE540"/>
  <c r="AC540"/>
  <c r="AA540"/>
  <c r="Y540"/>
  <c r="W541"/>
  <c r="X541" s="1"/>
  <c r="AG539"/>
  <c r="AH539" s="1"/>
  <c r="AN539"/>
  <c r="AJ539"/>
  <c r="AK539" s="1"/>
  <c r="AO539" l="1"/>
  <c r="AN540"/>
  <c r="AJ540"/>
  <c r="AK540" s="1"/>
  <c r="AG540"/>
  <c r="AH540" s="1"/>
  <c r="AT539"/>
  <c r="AE541"/>
  <c r="AC541"/>
  <c r="AA541"/>
  <c r="Y541"/>
  <c r="AB541"/>
  <c r="AF541" s="1"/>
  <c r="W542"/>
  <c r="X542" s="1"/>
  <c r="AQ540"/>
  <c r="AL540"/>
  <c r="AM540" s="1"/>
  <c r="AR540"/>
  <c r="AI540"/>
  <c r="AR541" l="1"/>
  <c r="AI541"/>
  <c r="AQ541"/>
  <c r="AL541"/>
  <c r="AM541" s="1"/>
  <c r="AT540"/>
  <c r="AO540"/>
  <c r="AB542"/>
  <c r="AF542" s="1"/>
  <c r="AE542"/>
  <c r="AC542"/>
  <c r="AA542"/>
  <c r="Y542"/>
  <c r="W543"/>
  <c r="X543" s="1"/>
  <c r="AG541"/>
  <c r="AH541" s="1"/>
  <c r="AN541"/>
  <c r="AJ541"/>
  <c r="AK541" s="1"/>
  <c r="AO541" l="1"/>
  <c r="AN542"/>
  <c r="AJ542"/>
  <c r="AK542" s="1"/>
  <c r="AG542"/>
  <c r="AH542" s="1"/>
  <c r="AT541"/>
  <c r="AE543"/>
  <c r="AC543"/>
  <c r="AA543"/>
  <c r="Y543"/>
  <c r="AB543"/>
  <c r="AF543" s="1"/>
  <c r="W544"/>
  <c r="X544" s="1"/>
  <c r="AQ542"/>
  <c r="AL542"/>
  <c r="AM542" s="1"/>
  <c r="AR542"/>
  <c r="AI542"/>
  <c r="AR543" l="1"/>
  <c r="AI543"/>
  <c r="AQ543"/>
  <c r="AL543"/>
  <c r="AM543" s="1"/>
  <c r="AT542"/>
  <c r="AO542"/>
  <c r="AB544"/>
  <c r="AF544" s="1"/>
  <c r="AE544"/>
  <c r="AC544"/>
  <c r="AA544"/>
  <c r="Y544"/>
  <c r="W545"/>
  <c r="X545" s="1"/>
  <c r="AG543"/>
  <c r="AH543" s="1"/>
  <c r="AN543"/>
  <c r="AJ543"/>
  <c r="AK543" s="1"/>
  <c r="AO543" l="1"/>
  <c r="AN544"/>
  <c r="AJ544"/>
  <c r="AK544" s="1"/>
  <c r="AG544"/>
  <c r="AH544" s="1"/>
  <c r="AT543"/>
  <c r="AE545"/>
  <c r="AC545"/>
  <c r="AA545"/>
  <c r="Y545"/>
  <c r="AB545"/>
  <c r="AF545" s="1"/>
  <c r="W546"/>
  <c r="X546" s="1"/>
  <c r="AQ544"/>
  <c r="AL544"/>
  <c r="AM544" s="1"/>
  <c r="AR544"/>
  <c r="AI544"/>
  <c r="AR545" l="1"/>
  <c r="AI545"/>
  <c r="AQ545"/>
  <c r="AL545"/>
  <c r="AM545" s="1"/>
  <c r="AT544"/>
  <c r="AO544"/>
  <c r="AB546"/>
  <c r="AF546" s="1"/>
  <c r="AE546"/>
  <c r="AC546"/>
  <c r="AA546"/>
  <c r="Y546"/>
  <c r="W547"/>
  <c r="X547" s="1"/>
  <c r="AG545"/>
  <c r="AH545" s="1"/>
  <c r="AN545"/>
  <c r="AJ545"/>
  <c r="AK545" s="1"/>
  <c r="AO545" l="1"/>
  <c r="AN546"/>
  <c r="AJ546"/>
  <c r="AK546" s="1"/>
  <c r="AG546"/>
  <c r="AH546" s="1"/>
  <c r="AT545"/>
  <c r="AE547"/>
  <c r="AC547"/>
  <c r="AA547"/>
  <c r="Y547"/>
  <c r="AB547"/>
  <c r="AF547" s="1"/>
  <c r="W548"/>
  <c r="X548" s="1"/>
  <c r="AQ546"/>
  <c r="AL546"/>
  <c r="AM546" s="1"/>
  <c r="AR546"/>
  <c r="AI546"/>
  <c r="AR547" l="1"/>
  <c r="AI547"/>
  <c r="AQ547"/>
  <c r="AL547"/>
  <c r="AM547" s="1"/>
  <c r="AT546"/>
  <c r="AO546"/>
  <c r="AB548"/>
  <c r="AF548" s="1"/>
  <c r="AE548"/>
  <c r="AC548"/>
  <c r="AA548"/>
  <c r="Y548"/>
  <c r="W549"/>
  <c r="X549" s="1"/>
  <c r="AG547"/>
  <c r="AH547" s="1"/>
  <c r="AN547"/>
  <c r="AJ547"/>
  <c r="AK547" s="1"/>
  <c r="AO547" l="1"/>
  <c r="AN548"/>
  <c r="AJ548"/>
  <c r="AK548" s="1"/>
  <c r="AG548"/>
  <c r="AH548" s="1"/>
  <c r="AT547"/>
  <c r="AE549"/>
  <c r="AC549"/>
  <c r="AA549"/>
  <c r="Y549"/>
  <c r="AB549"/>
  <c r="AF549" s="1"/>
  <c r="W550"/>
  <c r="X550" s="1"/>
  <c r="AQ548"/>
  <c r="AL548"/>
  <c r="AM548" s="1"/>
  <c r="AR548"/>
  <c r="AI548"/>
  <c r="AR549" l="1"/>
  <c r="AI549"/>
  <c r="AQ549"/>
  <c r="AL549"/>
  <c r="AM549" s="1"/>
  <c r="AT548"/>
  <c r="AO548"/>
  <c r="AB550"/>
  <c r="AF550" s="1"/>
  <c r="AE550"/>
  <c r="AC550"/>
  <c r="AA550"/>
  <c r="Y550"/>
  <c r="W551"/>
  <c r="X551" s="1"/>
  <c r="AG549"/>
  <c r="AH549" s="1"/>
  <c r="AN549"/>
  <c r="AJ549"/>
  <c r="AK549" s="1"/>
  <c r="AO549" l="1"/>
  <c r="AN550"/>
  <c r="AJ550"/>
  <c r="AK550" s="1"/>
  <c r="AG550"/>
  <c r="AH550" s="1"/>
  <c r="AT549"/>
  <c r="AE551"/>
  <c r="AC551"/>
  <c r="AA551"/>
  <c r="Y551"/>
  <c r="AB551"/>
  <c r="AF551" s="1"/>
  <c r="W552"/>
  <c r="X552" s="1"/>
  <c r="AQ550"/>
  <c r="AL550"/>
  <c r="AM550" s="1"/>
  <c r="AR550"/>
  <c r="AI550"/>
  <c r="AR551" l="1"/>
  <c r="AI551"/>
  <c r="AQ551"/>
  <c r="AL551"/>
  <c r="AM551" s="1"/>
  <c r="AT550"/>
  <c r="AO550"/>
  <c r="AB552"/>
  <c r="AF552" s="1"/>
  <c r="AE552"/>
  <c r="AC552"/>
  <c r="AA552"/>
  <c r="Y552"/>
  <c r="W553"/>
  <c r="X553" s="1"/>
  <c r="AG551"/>
  <c r="AH551" s="1"/>
  <c r="AN551"/>
  <c r="AJ551"/>
  <c r="AK551" s="1"/>
  <c r="AO551" l="1"/>
  <c r="AN552"/>
  <c r="AJ552"/>
  <c r="AK552" s="1"/>
  <c r="AG552"/>
  <c r="AH552" s="1"/>
  <c r="AT551"/>
  <c r="AE553"/>
  <c r="AC553"/>
  <c r="AA553"/>
  <c r="Y553"/>
  <c r="AB553"/>
  <c r="AF553" s="1"/>
  <c r="W554"/>
  <c r="X554" s="1"/>
  <c r="AQ552"/>
  <c r="AL552"/>
  <c r="AM552" s="1"/>
  <c r="AR552"/>
  <c r="AI552"/>
  <c r="AR553" l="1"/>
  <c r="AI553"/>
  <c r="AQ553"/>
  <c r="AL553"/>
  <c r="AM553" s="1"/>
  <c r="AT552"/>
  <c r="AO552"/>
  <c r="AB554"/>
  <c r="AF554" s="1"/>
  <c r="AE554"/>
  <c r="AC554"/>
  <c r="AA554"/>
  <c r="Y554"/>
  <c r="W555"/>
  <c r="X555" s="1"/>
  <c r="AG553"/>
  <c r="AH553" s="1"/>
  <c r="AN553"/>
  <c r="AJ553"/>
  <c r="AK553" s="1"/>
  <c r="AO553" l="1"/>
  <c r="AN554"/>
  <c r="AJ554"/>
  <c r="AK554" s="1"/>
  <c r="AG554"/>
  <c r="AH554" s="1"/>
  <c r="AT553"/>
  <c r="AE555"/>
  <c r="AC555"/>
  <c r="AA555"/>
  <c r="Y555"/>
  <c r="AB555"/>
  <c r="AF555" s="1"/>
  <c r="W556"/>
  <c r="X556" s="1"/>
  <c r="AQ554"/>
  <c r="AL554"/>
  <c r="AM554" s="1"/>
  <c r="AR554"/>
  <c r="AI554"/>
  <c r="AR555" l="1"/>
  <c r="AI555"/>
  <c r="AQ555"/>
  <c r="AL555"/>
  <c r="AM555" s="1"/>
  <c r="AT554"/>
  <c r="AO554"/>
  <c r="AB556"/>
  <c r="AF556" s="1"/>
  <c r="AE556"/>
  <c r="AC556"/>
  <c r="AA556"/>
  <c r="Y556"/>
  <c r="W557"/>
  <c r="X557" s="1"/>
  <c r="AG555"/>
  <c r="AH555" s="1"/>
  <c r="AN555"/>
  <c r="AJ555"/>
  <c r="AK555" s="1"/>
  <c r="AO555" l="1"/>
  <c r="AN556"/>
  <c r="AJ556"/>
  <c r="AK556" s="1"/>
  <c r="AG556"/>
  <c r="AH556" s="1"/>
  <c r="AT555"/>
  <c r="AE557"/>
  <c r="AC557"/>
  <c r="AA557"/>
  <c r="Y557"/>
  <c r="AB557"/>
  <c r="AF557" s="1"/>
  <c r="W558"/>
  <c r="X558" s="1"/>
  <c r="AQ556"/>
  <c r="AL556"/>
  <c r="AM556" s="1"/>
  <c r="AR556"/>
  <c r="AI556"/>
  <c r="AR557" l="1"/>
  <c r="AI557"/>
  <c r="AQ557"/>
  <c r="AL557"/>
  <c r="AM557" s="1"/>
  <c r="AT556"/>
  <c r="AO556"/>
  <c r="AB558"/>
  <c r="AF558" s="1"/>
  <c r="AE558"/>
  <c r="AC558"/>
  <c r="AA558"/>
  <c r="Y558"/>
  <c r="W559"/>
  <c r="X559" s="1"/>
  <c r="AG557"/>
  <c r="AH557" s="1"/>
  <c r="AN557"/>
  <c r="AJ557"/>
  <c r="AK557" s="1"/>
  <c r="AO557" l="1"/>
  <c r="AN558"/>
  <c r="AJ558"/>
  <c r="AK558" s="1"/>
  <c r="AG558"/>
  <c r="AH558" s="1"/>
  <c r="AT557"/>
  <c r="AE559"/>
  <c r="AC559"/>
  <c r="AA559"/>
  <c r="Y559"/>
  <c r="AB559"/>
  <c r="AF559" s="1"/>
  <c r="W560"/>
  <c r="X560" s="1"/>
  <c r="AQ558"/>
  <c r="AL558"/>
  <c r="AM558" s="1"/>
  <c r="AR558"/>
  <c r="AI558"/>
  <c r="AR559" l="1"/>
  <c r="AI559"/>
  <c r="AQ559"/>
  <c r="AL559"/>
  <c r="AM559" s="1"/>
  <c r="AT558"/>
  <c r="AO558"/>
  <c r="AB560"/>
  <c r="AF560" s="1"/>
  <c r="AE560"/>
  <c r="AC560"/>
  <c r="AA560"/>
  <c r="Y560"/>
  <c r="W561"/>
  <c r="X561" s="1"/>
  <c r="AG559"/>
  <c r="AH559" s="1"/>
  <c r="AN559"/>
  <c r="AJ559"/>
  <c r="AK559" s="1"/>
  <c r="AO559" l="1"/>
  <c r="AN560"/>
  <c r="AJ560"/>
  <c r="AK560" s="1"/>
  <c r="AG560"/>
  <c r="AH560" s="1"/>
  <c r="AT559"/>
  <c r="AE561"/>
  <c r="AC561"/>
  <c r="AA561"/>
  <c r="Y561"/>
  <c r="AB561"/>
  <c r="AF561" s="1"/>
  <c r="W562"/>
  <c r="X562" s="1"/>
  <c r="AQ560"/>
  <c r="AL560"/>
  <c r="AM560" s="1"/>
  <c r="AR560"/>
  <c r="AI560"/>
  <c r="AR561" l="1"/>
  <c r="AI561"/>
  <c r="AQ561"/>
  <c r="AL561"/>
  <c r="AM561" s="1"/>
  <c r="AT560"/>
  <c r="AO560"/>
  <c r="AB562"/>
  <c r="AF562" s="1"/>
  <c r="AE562"/>
  <c r="AC562"/>
  <c r="AA562"/>
  <c r="Y562"/>
  <c r="W563"/>
  <c r="X563" s="1"/>
  <c r="AG561"/>
  <c r="AH561" s="1"/>
  <c r="AN561"/>
  <c r="AJ561"/>
  <c r="AK561" s="1"/>
  <c r="AO561" l="1"/>
  <c r="AN562"/>
  <c r="AJ562"/>
  <c r="AK562" s="1"/>
  <c r="AG562"/>
  <c r="AH562" s="1"/>
  <c r="AT561"/>
  <c r="AE563"/>
  <c r="AC563"/>
  <c r="AA563"/>
  <c r="Y563"/>
  <c r="AB563"/>
  <c r="AF563" s="1"/>
  <c r="W564"/>
  <c r="X564" s="1"/>
  <c r="AQ562"/>
  <c r="AL562"/>
  <c r="AM562" s="1"/>
  <c r="AR562"/>
  <c r="AI562"/>
  <c r="AR563" l="1"/>
  <c r="AI563"/>
  <c r="AQ563"/>
  <c r="AL563"/>
  <c r="AM563" s="1"/>
  <c r="AT562"/>
  <c r="AO562"/>
  <c r="AB564"/>
  <c r="AF564" s="1"/>
  <c r="AE564"/>
  <c r="AC564"/>
  <c r="AA564"/>
  <c r="Y564"/>
  <c r="W565"/>
  <c r="X565" s="1"/>
  <c r="AG563"/>
  <c r="AH563" s="1"/>
  <c r="AN563"/>
  <c r="AJ563"/>
  <c r="AK563" s="1"/>
  <c r="AO563" l="1"/>
  <c r="AN564"/>
  <c r="AJ564"/>
  <c r="AK564" s="1"/>
  <c r="AG564"/>
  <c r="AH564" s="1"/>
  <c r="AT563"/>
  <c r="AE565"/>
  <c r="AC565"/>
  <c r="AA565"/>
  <c r="Y565"/>
  <c r="AB565"/>
  <c r="AF565" s="1"/>
  <c r="W566"/>
  <c r="X566" s="1"/>
  <c r="AQ564"/>
  <c r="AL564"/>
  <c r="AM564" s="1"/>
  <c r="AR564"/>
  <c r="AI564"/>
  <c r="AR565" l="1"/>
  <c r="AI565"/>
  <c r="AQ565"/>
  <c r="AL565"/>
  <c r="AM565" s="1"/>
  <c r="AT564"/>
  <c r="AO564"/>
  <c r="AB566"/>
  <c r="AF566" s="1"/>
  <c r="AE566"/>
  <c r="AC566"/>
  <c r="AA566"/>
  <c r="Y566"/>
  <c r="W567"/>
  <c r="X567" s="1"/>
  <c r="AG565"/>
  <c r="AH565" s="1"/>
  <c r="AN565"/>
  <c r="AJ565"/>
  <c r="AK565" s="1"/>
  <c r="AO565" l="1"/>
  <c r="AN566"/>
  <c r="AJ566"/>
  <c r="AK566" s="1"/>
  <c r="AG566"/>
  <c r="AH566" s="1"/>
  <c r="AT565"/>
  <c r="AE567"/>
  <c r="AC567"/>
  <c r="AA567"/>
  <c r="Y567"/>
  <c r="AB567"/>
  <c r="AF567" s="1"/>
  <c r="W568"/>
  <c r="X568" s="1"/>
  <c r="AQ566"/>
  <c r="AL566"/>
  <c r="AM566" s="1"/>
  <c r="AR566"/>
  <c r="AI566"/>
  <c r="AR567" l="1"/>
  <c r="AI567"/>
  <c r="AQ567"/>
  <c r="AL567"/>
  <c r="AM567" s="1"/>
  <c r="AT566"/>
  <c r="AO566"/>
  <c r="AB568"/>
  <c r="AF568" s="1"/>
  <c r="AE568"/>
  <c r="AC568"/>
  <c r="AA568"/>
  <c r="Y568"/>
  <c r="W569"/>
  <c r="X569" s="1"/>
  <c r="AG567"/>
  <c r="AH567" s="1"/>
  <c r="AN567"/>
  <c r="AJ567"/>
  <c r="AK567" s="1"/>
  <c r="AO567" l="1"/>
  <c r="AN568"/>
  <c r="AJ568"/>
  <c r="AK568" s="1"/>
  <c r="AG568"/>
  <c r="AH568" s="1"/>
  <c r="AT567"/>
  <c r="AE569"/>
  <c r="AC569"/>
  <c r="AA569"/>
  <c r="Y569"/>
  <c r="AB569"/>
  <c r="AF569" s="1"/>
  <c r="W570"/>
  <c r="X570" s="1"/>
  <c r="AQ568"/>
  <c r="AL568"/>
  <c r="AM568" s="1"/>
  <c r="AR568"/>
  <c r="AI568"/>
  <c r="AR569" l="1"/>
  <c r="AI569"/>
  <c r="AQ569"/>
  <c r="AL569"/>
  <c r="AM569" s="1"/>
  <c r="AT568"/>
  <c r="AO568"/>
  <c r="AB570"/>
  <c r="AF570" s="1"/>
  <c r="AE570"/>
  <c r="AC570"/>
  <c r="AA570"/>
  <c r="Y570"/>
  <c r="W571"/>
  <c r="X571" s="1"/>
  <c r="AG569"/>
  <c r="AH569" s="1"/>
  <c r="AN569"/>
  <c r="AJ569"/>
  <c r="AK569" s="1"/>
  <c r="AO569" l="1"/>
  <c r="AN570"/>
  <c r="AJ570"/>
  <c r="AK570" s="1"/>
  <c r="AG570"/>
  <c r="AH570" s="1"/>
  <c r="AT569"/>
  <c r="AE571"/>
  <c r="AC571"/>
  <c r="AA571"/>
  <c r="Y571"/>
  <c r="AB571"/>
  <c r="AF571" s="1"/>
  <c r="W572"/>
  <c r="X572" s="1"/>
  <c r="AQ570"/>
  <c r="AL570"/>
  <c r="AM570" s="1"/>
  <c r="AR570"/>
  <c r="AI570"/>
  <c r="AR571" l="1"/>
  <c r="AI571"/>
  <c r="AQ571"/>
  <c r="AL571"/>
  <c r="AM571" s="1"/>
  <c r="AT570"/>
  <c r="AO570"/>
  <c r="AB572"/>
  <c r="AF572" s="1"/>
  <c r="AE572"/>
  <c r="AC572"/>
  <c r="AA572"/>
  <c r="Y572"/>
  <c r="W573"/>
  <c r="X573" s="1"/>
  <c r="AG571"/>
  <c r="AH571" s="1"/>
  <c r="AN571"/>
  <c r="AJ571"/>
  <c r="AK571" s="1"/>
  <c r="AO571" l="1"/>
  <c r="AN572"/>
  <c r="AJ572"/>
  <c r="AK572" s="1"/>
  <c r="AG572"/>
  <c r="AH572" s="1"/>
  <c r="AT571"/>
  <c r="AE573"/>
  <c r="AC573"/>
  <c r="AA573"/>
  <c r="Y573"/>
  <c r="AB573"/>
  <c r="AF573" s="1"/>
  <c r="W574"/>
  <c r="X574" s="1"/>
  <c r="AQ572"/>
  <c r="AL572"/>
  <c r="AM572" s="1"/>
  <c r="AR572"/>
  <c r="AI572"/>
  <c r="AR573" l="1"/>
  <c r="AI573"/>
  <c r="AQ573"/>
  <c r="AL573"/>
  <c r="AM573" s="1"/>
  <c r="AT572"/>
  <c r="AO572"/>
  <c r="AB574"/>
  <c r="AF574" s="1"/>
  <c r="AE574"/>
  <c r="AC574"/>
  <c r="AA574"/>
  <c r="Y574"/>
  <c r="W575"/>
  <c r="X575" s="1"/>
  <c r="AG573"/>
  <c r="AH573" s="1"/>
  <c r="AN573"/>
  <c r="AJ573"/>
  <c r="AK573" s="1"/>
  <c r="AO573" l="1"/>
  <c r="AN574"/>
  <c r="AJ574"/>
  <c r="AK574" s="1"/>
  <c r="AG574"/>
  <c r="AH574" s="1"/>
  <c r="AT573"/>
  <c r="AE575"/>
  <c r="AC575"/>
  <c r="AA575"/>
  <c r="Y575"/>
  <c r="AB575"/>
  <c r="AF575" s="1"/>
  <c r="W576"/>
  <c r="X576" s="1"/>
  <c r="AQ574"/>
  <c r="AL574"/>
  <c r="AM574" s="1"/>
  <c r="AR574"/>
  <c r="AI574"/>
  <c r="AR575" l="1"/>
  <c r="AI575"/>
  <c r="AQ575"/>
  <c r="AL575"/>
  <c r="AM575" s="1"/>
  <c r="AT574"/>
  <c r="AO574"/>
  <c r="AB576"/>
  <c r="AF576" s="1"/>
  <c r="AE576"/>
  <c r="AC576"/>
  <c r="AA576"/>
  <c r="Y576"/>
  <c r="W577"/>
  <c r="X577" s="1"/>
  <c r="AG575"/>
  <c r="AH575" s="1"/>
  <c r="AN575"/>
  <c r="AJ575"/>
  <c r="AK575" s="1"/>
  <c r="AO575" l="1"/>
  <c r="AN576"/>
  <c r="AJ576"/>
  <c r="AK576" s="1"/>
  <c r="AG576"/>
  <c r="AH576" s="1"/>
  <c r="AT575"/>
  <c r="AE577"/>
  <c r="AC577"/>
  <c r="AA577"/>
  <c r="Y577"/>
  <c r="AB577"/>
  <c r="AF577" s="1"/>
  <c r="W578"/>
  <c r="X578" s="1"/>
  <c r="AQ576"/>
  <c r="AL576"/>
  <c r="AM576" s="1"/>
  <c r="AR576"/>
  <c r="AI576"/>
  <c r="AR577" l="1"/>
  <c r="AI577"/>
  <c r="AQ577"/>
  <c r="AL577"/>
  <c r="AM577" s="1"/>
  <c r="AT576"/>
  <c r="AO576"/>
  <c r="AB578"/>
  <c r="AF578" s="1"/>
  <c r="AE578"/>
  <c r="AC578"/>
  <c r="AA578"/>
  <c r="Y578"/>
  <c r="W579"/>
  <c r="X579" s="1"/>
  <c r="AG577"/>
  <c r="AH577" s="1"/>
  <c r="AN577"/>
  <c r="AJ577"/>
  <c r="AK577" s="1"/>
  <c r="AO577" l="1"/>
  <c r="AN578"/>
  <c r="AJ578"/>
  <c r="AK578" s="1"/>
  <c r="AG578"/>
  <c r="AH578" s="1"/>
  <c r="AT577"/>
  <c r="AE579"/>
  <c r="AC579"/>
  <c r="AA579"/>
  <c r="Y579"/>
  <c r="AB579"/>
  <c r="AF579" s="1"/>
  <c r="W580"/>
  <c r="X580" s="1"/>
  <c r="AQ578"/>
  <c r="AL578"/>
  <c r="AM578" s="1"/>
  <c r="AR578"/>
  <c r="AI578"/>
  <c r="AR579" l="1"/>
  <c r="AI579"/>
  <c r="AQ579"/>
  <c r="AL579"/>
  <c r="AM579" s="1"/>
  <c r="AT578"/>
  <c r="AO578"/>
  <c r="AB580"/>
  <c r="AF580" s="1"/>
  <c r="AE580"/>
  <c r="AC580"/>
  <c r="AA580"/>
  <c r="Y580"/>
  <c r="W581"/>
  <c r="X581" s="1"/>
  <c r="AG579"/>
  <c r="AH579" s="1"/>
  <c r="AN579"/>
  <c r="AJ579"/>
  <c r="AK579" s="1"/>
  <c r="AO579" l="1"/>
  <c r="AN580"/>
  <c r="AJ580"/>
  <c r="AK580" s="1"/>
  <c r="AG580"/>
  <c r="AH580" s="1"/>
  <c r="AT579"/>
  <c r="AE581"/>
  <c r="AC581"/>
  <c r="AA581"/>
  <c r="Y581"/>
  <c r="AB581"/>
  <c r="AF581" s="1"/>
  <c r="W582"/>
  <c r="X582" s="1"/>
  <c r="AQ580"/>
  <c r="AL580"/>
  <c r="AM580" s="1"/>
  <c r="AR580"/>
  <c r="AI580"/>
  <c r="AR581" l="1"/>
  <c r="AI581"/>
  <c r="AQ581"/>
  <c r="AL581"/>
  <c r="AM581" s="1"/>
  <c r="AT580"/>
  <c r="AO580"/>
  <c r="AB582"/>
  <c r="AF582" s="1"/>
  <c r="AE582"/>
  <c r="AC582"/>
  <c r="AA582"/>
  <c r="Y582"/>
  <c r="W583"/>
  <c r="X583" s="1"/>
  <c r="AG581"/>
  <c r="AH581" s="1"/>
  <c r="AN581"/>
  <c r="AJ581"/>
  <c r="AK581" s="1"/>
  <c r="AO581" l="1"/>
  <c r="AN582"/>
  <c r="AJ582"/>
  <c r="AK582" s="1"/>
  <c r="AG582"/>
  <c r="AH582" s="1"/>
  <c r="AT581"/>
  <c r="AE583"/>
  <c r="AC583"/>
  <c r="AA583"/>
  <c r="Y583"/>
  <c r="AB583"/>
  <c r="AF583" s="1"/>
  <c r="W584"/>
  <c r="X584" s="1"/>
  <c r="AQ582"/>
  <c r="AL582"/>
  <c r="AM582" s="1"/>
  <c r="AR582"/>
  <c r="AI582"/>
  <c r="AR583" l="1"/>
  <c r="AI583"/>
  <c r="AQ583"/>
  <c r="AL583"/>
  <c r="AM583" s="1"/>
  <c r="AT582"/>
  <c r="AO582"/>
  <c r="AB584"/>
  <c r="AF584" s="1"/>
  <c r="AE584"/>
  <c r="AC584"/>
  <c r="AA584"/>
  <c r="Y584"/>
  <c r="W585"/>
  <c r="X585" s="1"/>
  <c r="AG583"/>
  <c r="AH583" s="1"/>
  <c r="AN583"/>
  <c r="AJ583"/>
  <c r="AK583" s="1"/>
  <c r="AO583" l="1"/>
  <c r="AN584"/>
  <c r="AJ584"/>
  <c r="AK584" s="1"/>
  <c r="AG584"/>
  <c r="AH584" s="1"/>
  <c r="AT583"/>
  <c r="AE585"/>
  <c r="AC585"/>
  <c r="AA585"/>
  <c r="Y585"/>
  <c r="AB585"/>
  <c r="AF585" s="1"/>
  <c r="W586"/>
  <c r="X586" s="1"/>
  <c r="AQ584"/>
  <c r="AL584"/>
  <c r="AM584" s="1"/>
  <c r="AR584"/>
  <c r="AI584"/>
  <c r="AR585" l="1"/>
  <c r="AI585"/>
  <c r="AQ585"/>
  <c r="AL585"/>
  <c r="AM585" s="1"/>
  <c r="AT584"/>
  <c r="AO584"/>
  <c r="AB586"/>
  <c r="AF586" s="1"/>
  <c r="AE586"/>
  <c r="AC586"/>
  <c r="AA586"/>
  <c r="Y586"/>
  <c r="W587"/>
  <c r="X587" s="1"/>
  <c r="AG585"/>
  <c r="AH585" s="1"/>
  <c r="AN585"/>
  <c r="AJ585"/>
  <c r="AK585" s="1"/>
  <c r="AO585" l="1"/>
  <c r="AN586"/>
  <c r="AJ586"/>
  <c r="AK586" s="1"/>
  <c r="AG586"/>
  <c r="AH586" s="1"/>
  <c r="AT585"/>
  <c r="AE587"/>
  <c r="AC587"/>
  <c r="AA587"/>
  <c r="Y587"/>
  <c r="AB587"/>
  <c r="AF587" s="1"/>
  <c r="W588"/>
  <c r="X588" s="1"/>
  <c r="AQ586"/>
  <c r="AL586"/>
  <c r="AM586" s="1"/>
  <c r="AR586"/>
  <c r="AI586"/>
  <c r="AR587" l="1"/>
  <c r="AI587"/>
  <c r="AQ587"/>
  <c r="AL587"/>
  <c r="AM587" s="1"/>
  <c r="AT586"/>
  <c r="AO586"/>
  <c r="AB588"/>
  <c r="AF588" s="1"/>
  <c r="AE588"/>
  <c r="AC588"/>
  <c r="AA588"/>
  <c r="Y588"/>
  <c r="W589"/>
  <c r="X589" s="1"/>
  <c r="AG587"/>
  <c r="AH587" s="1"/>
  <c r="AN587"/>
  <c r="AJ587"/>
  <c r="AK587" s="1"/>
  <c r="AO587" l="1"/>
  <c r="AN588"/>
  <c r="AJ588"/>
  <c r="AK588" s="1"/>
  <c r="AG588"/>
  <c r="AH588" s="1"/>
  <c r="AT587"/>
  <c r="AE589"/>
  <c r="AC589"/>
  <c r="AA589"/>
  <c r="Y589"/>
  <c r="AB589"/>
  <c r="AF589" s="1"/>
  <c r="W590"/>
  <c r="X590" s="1"/>
  <c r="AQ588"/>
  <c r="AL588"/>
  <c r="AM588" s="1"/>
  <c r="AR588"/>
  <c r="AI588"/>
  <c r="AR589" l="1"/>
  <c r="AI589"/>
  <c r="AQ589"/>
  <c r="AL589"/>
  <c r="AM589" s="1"/>
  <c r="AT588"/>
  <c r="AO588"/>
  <c r="AB590"/>
  <c r="AF590" s="1"/>
  <c r="AE590"/>
  <c r="AC590"/>
  <c r="AA590"/>
  <c r="Y590"/>
  <c r="W591"/>
  <c r="X591" s="1"/>
  <c r="AG589"/>
  <c r="AH589" s="1"/>
  <c r="AN589"/>
  <c r="AJ589"/>
  <c r="AK589" s="1"/>
  <c r="AO589" l="1"/>
  <c r="AN590"/>
  <c r="AJ590"/>
  <c r="AK590" s="1"/>
  <c r="AG590"/>
  <c r="AH590" s="1"/>
  <c r="AT589"/>
  <c r="AE591"/>
  <c r="AC591"/>
  <c r="AA591"/>
  <c r="Y591"/>
  <c r="AB591"/>
  <c r="AF591" s="1"/>
  <c r="W592"/>
  <c r="X592" s="1"/>
  <c r="AQ590"/>
  <c r="AL590"/>
  <c r="AM590" s="1"/>
  <c r="AR590"/>
  <c r="AI590"/>
  <c r="AR591" l="1"/>
  <c r="AI591"/>
  <c r="AQ591"/>
  <c r="AL591"/>
  <c r="AM591" s="1"/>
  <c r="AT590"/>
  <c r="AO590"/>
  <c r="AB592"/>
  <c r="AF592" s="1"/>
  <c r="AE592"/>
  <c r="AC592"/>
  <c r="AA592"/>
  <c r="Y592"/>
  <c r="W593"/>
  <c r="X593" s="1"/>
  <c r="AG591"/>
  <c r="AH591" s="1"/>
  <c r="AN591"/>
  <c r="AJ591"/>
  <c r="AK591" s="1"/>
  <c r="AO591" l="1"/>
  <c r="AN592"/>
  <c r="AJ592"/>
  <c r="AK592" s="1"/>
  <c r="AG592"/>
  <c r="AH592" s="1"/>
  <c r="AT591"/>
  <c r="AE593"/>
  <c r="AC593"/>
  <c r="AA593"/>
  <c r="Y593"/>
  <c r="AB593"/>
  <c r="AF593" s="1"/>
  <c r="W594"/>
  <c r="X594" s="1"/>
  <c r="AQ592"/>
  <c r="AL592"/>
  <c r="AM592" s="1"/>
  <c r="AR592"/>
  <c r="AI592"/>
  <c r="AR593" l="1"/>
  <c r="AI593"/>
  <c r="AQ593"/>
  <c r="AL593"/>
  <c r="AM593" s="1"/>
  <c r="AT592"/>
  <c r="AO592"/>
  <c r="AB594"/>
  <c r="AF594" s="1"/>
  <c r="AE594"/>
  <c r="AC594"/>
  <c r="AA594"/>
  <c r="Y594"/>
  <c r="W595"/>
  <c r="X595" s="1"/>
  <c r="AG593"/>
  <c r="AH593" s="1"/>
  <c r="AN593"/>
  <c r="AJ593"/>
  <c r="AK593" s="1"/>
  <c r="AO593" l="1"/>
  <c r="AN594"/>
  <c r="AJ594"/>
  <c r="AK594" s="1"/>
  <c r="AG594"/>
  <c r="AH594" s="1"/>
  <c r="AT593"/>
  <c r="AE595"/>
  <c r="AC595"/>
  <c r="AA595"/>
  <c r="Y595"/>
  <c r="AB595"/>
  <c r="AF595" s="1"/>
  <c r="W596"/>
  <c r="X596" s="1"/>
  <c r="AQ594"/>
  <c r="AL594"/>
  <c r="AM594" s="1"/>
  <c r="AR594"/>
  <c r="AI594"/>
  <c r="AR595" l="1"/>
  <c r="AI595"/>
  <c r="AQ595"/>
  <c r="AL595"/>
  <c r="AM595" s="1"/>
  <c r="AT594"/>
  <c r="AO594"/>
  <c r="AB596"/>
  <c r="AF596" s="1"/>
  <c r="AE596"/>
  <c r="AC596"/>
  <c r="AA596"/>
  <c r="Y596"/>
  <c r="W597"/>
  <c r="X597" s="1"/>
  <c r="AG595"/>
  <c r="AH595" s="1"/>
  <c r="AN595"/>
  <c r="AJ595"/>
  <c r="AK595" s="1"/>
  <c r="AO595" l="1"/>
  <c r="AN596"/>
  <c r="AJ596"/>
  <c r="AK596" s="1"/>
  <c r="AG596"/>
  <c r="AH596" s="1"/>
  <c r="AT595"/>
  <c r="AE597"/>
  <c r="AC597"/>
  <c r="AA597"/>
  <c r="Y597"/>
  <c r="AB597"/>
  <c r="AF597" s="1"/>
  <c r="W598"/>
  <c r="X598" s="1"/>
  <c r="AQ596"/>
  <c r="AL596"/>
  <c r="AM596" s="1"/>
  <c r="AR596"/>
  <c r="AI596"/>
  <c r="AR597" l="1"/>
  <c r="AI597"/>
  <c r="AQ597"/>
  <c r="AL597"/>
  <c r="AM597" s="1"/>
  <c r="AT596"/>
  <c r="AO596"/>
  <c r="AB598"/>
  <c r="AF598" s="1"/>
  <c r="AE598"/>
  <c r="AC598"/>
  <c r="AA598"/>
  <c r="Y598"/>
  <c r="W599"/>
  <c r="X599" s="1"/>
  <c r="AG597"/>
  <c r="AH597" s="1"/>
  <c r="AN597"/>
  <c r="AJ597"/>
  <c r="AK597" s="1"/>
  <c r="AO597" l="1"/>
  <c r="AN598"/>
  <c r="AJ598"/>
  <c r="AK598" s="1"/>
  <c r="AG598"/>
  <c r="AH598" s="1"/>
  <c r="AT597"/>
  <c r="AE599"/>
  <c r="AC599"/>
  <c r="AA599"/>
  <c r="Y599"/>
  <c r="AB599"/>
  <c r="AF599" s="1"/>
  <c r="W600"/>
  <c r="X600" s="1"/>
  <c r="AQ598"/>
  <c r="AL598"/>
  <c r="AM598" s="1"/>
  <c r="AR598"/>
  <c r="AI598"/>
  <c r="AR599" l="1"/>
  <c r="AI599"/>
  <c r="AQ599"/>
  <c r="AL599"/>
  <c r="AM599" s="1"/>
  <c r="AT598"/>
  <c r="AO598"/>
  <c r="AB600"/>
  <c r="AF600" s="1"/>
  <c r="AE600"/>
  <c r="AC600"/>
  <c r="AA600"/>
  <c r="Y600"/>
  <c r="W601"/>
  <c r="X601" s="1"/>
  <c r="AG599"/>
  <c r="AH599" s="1"/>
  <c r="AN599"/>
  <c r="AJ599"/>
  <c r="AK599" s="1"/>
  <c r="AO599" l="1"/>
  <c r="AN600"/>
  <c r="AJ600"/>
  <c r="AK600" s="1"/>
  <c r="AG600"/>
  <c r="AH600" s="1"/>
  <c r="AT599"/>
  <c r="AE601"/>
  <c r="AC601"/>
  <c r="AA601"/>
  <c r="Y601"/>
  <c r="AB601"/>
  <c r="AF601" s="1"/>
  <c r="W602"/>
  <c r="X602" s="1"/>
  <c r="AQ600"/>
  <c r="AL600"/>
  <c r="AM600" s="1"/>
  <c r="AR600"/>
  <c r="AI600"/>
  <c r="AR601" l="1"/>
  <c r="AI601"/>
  <c r="AQ601"/>
  <c r="AL601"/>
  <c r="AM601" s="1"/>
  <c r="AT600"/>
  <c r="AO600"/>
  <c r="AB602"/>
  <c r="AF602" s="1"/>
  <c r="AE602"/>
  <c r="AC602"/>
  <c r="AA602"/>
  <c r="Y602"/>
  <c r="W603"/>
  <c r="X603" s="1"/>
  <c r="AG601"/>
  <c r="AH601" s="1"/>
  <c r="AN601"/>
  <c r="AJ601"/>
  <c r="AK601" s="1"/>
  <c r="AO601" l="1"/>
  <c r="AN602"/>
  <c r="AJ602"/>
  <c r="AK602" s="1"/>
  <c r="AG602"/>
  <c r="AH602" s="1"/>
  <c r="AT601"/>
  <c r="AE603"/>
  <c r="AC603"/>
  <c r="AA603"/>
  <c r="Y603"/>
  <c r="AB603"/>
  <c r="AF603" s="1"/>
  <c r="W604"/>
  <c r="X604" s="1"/>
  <c r="AQ602"/>
  <c r="AL602"/>
  <c r="AM602" s="1"/>
  <c r="AR602"/>
  <c r="AI602"/>
  <c r="AR603" l="1"/>
  <c r="AI603"/>
  <c r="AQ603"/>
  <c r="AL603"/>
  <c r="AM603" s="1"/>
  <c r="AT602"/>
  <c r="AO602"/>
  <c r="AB604"/>
  <c r="AF604" s="1"/>
  <c r="AE604"/>
  <c r="AC604"/>
  <c r="AA604"/>
  <c r="Y604"/>
  <c r="W605"/>
  <c r="X605" s="1"/>
  <c r="AG603"/>
  <c r="AH603" s="1"/>
  <c r="AN603"/>
  <c r="AJ603"/>
  <c r="AK603" s="1"/>
  <c r="AO603" l="1"/>
  <c r="AN604"/>
  <c r="AJ604"/>
  <c r="AK604" s="1"/>
  <c r="AG604"/>
  <c r="AH604" s="1"/>
  <c r="AT603"/>
  <c r="AE605"/>
  <c r="AC605"/>
  <c r="AA605"/>
  <c r="Y605"/>
  <c r="AB605"/>
  <c r="AF605" s="1"/>
  <c r="W606"/>
  <c r="X606" s="1"/>
  <c r="AQ604"/>
  <c r="AL604"/>
  <c r="AM604" s="1"/>
  <c r="AR604"/>
  <c r="AI604"/>
  <c r="AR605" l="1"/>
  <c r="AI605"/>
  <c r="AQ605"/>
  <c r="AL605"/>
  <c r="AM605" s="1"/>
  <c r="AT604"/>
  <c r="AO604"/>
  <c r="AB606"/>
  <c r="AF606" s="1"/>
  <c r="AE606"/>
  <c r="AC606"/>
  <c r="AA606"/>
  <c r="Y606"/>
  <c r="W607"/>
  <c r="X607" s="1"/>
  <c r="AG605"/>
  <c r="AH605" s="1"/>
  <c r="AN605"/>
  <c r="AJ605"/>
  <c r="AK605" s="1"/>
  <c r="AO605" l="1"/>
  <c r="AN606"/>
  <c r="AJ606"/>
  <c r="AK606" s="1"/>
  <c r="AG606"/>
  <c r="AH606" s="1"/>
  <c r="AT605"/>
  <c r="AE607"/>
  <c r="AC607"/>
  <c r="AA607"/>
  <c r="Y607"/>
  <c r="AB607"/>
  <c r="AF607" s="1"/>
  <c r="W608"/>
  <c r="X608" s="1"/>
  <c r="AQ606"/>
  <c r="AL606"/>
  <c r="AM606" s="1"/>
  <c r="AR606"/>
  <c r="AI606"/>
  <c r="AR607" l="1"/>
  <c r="AI607"/>
  <c r="AQ607"/>
  <c r="AL607"/>
  <c r="AM607" s="1"/>
  <c r="AT606"/>
  <c r="AO606"/>
  <c r="AB608"/>
  <c r="AF608" s="1"/>
  <c r="AE608"/>
  <c r="AC608"/>
  <c r="AA608"/>
  <c r="Y608"/>
  <c r="W609"/>
  <c r="X609" s="1"/>
  <c r="AG607"/>
  <c r="AH607" s="1"/>
  <c r="AN607"/>
  <c r="AJ607"/>
  <c r="AK607" s="1"/>
  <c r="AO607" l="1"/>
  <c r="AN608"/>
  <c r="AJ608"/>
  <c r="AK608" s="1"/>
  <c r="AG608"/>
  <c r="AH608" s="1"/>
  <c r="AT607"/>
  <c r="AE609"/>
  <c r="AC609"/>
  <c r="AA609"/>
  <c r="Y609"/>
  <c r="AB609"/>
  <c r="AF609" s="1"/>
  <c r="W610"/>
  <c r="X610" s="1"/>
  <c r="AQ608"/>
  <c r="AL608"/>
  <c r="AM608" s="1"/>
  <c r="AR608"/>
  <c r="AI608"/>
  <c r="AR609" l="1"/>
  <c r="AI609"/>
  <c r="AQ609"/>
  <c r="AL609"/>
  <c r="AM609" s="1"/>
  <c r="AT608"/>
  <c r="AO608"/>
  <c r="AB610"/>
  <c r="AF610" s="1"/>
  <c r="AE610"/>
  <c r="AC610"/>
  <c r="AA610"/>
  <c r="Y610"/>
  <c r="W611"/>
  <c r="X611" s="1"/>
  <c r="AG609"/>
  <c r="AH609" s="1"/>
  <c r="AN609"/>
  <c r="AJ609"/>
  <c r="AK609" s="1"/>
  <c r="AO609" l="1"/>
  <c r="AN610"/>
  <c r="AJ610"/>
  <c r="AK610" s="1"/>
  <c r="AG610"/>
  <c r="AH610" s="1"/>
  <c r="AT609"/>
  <c r="AE611"/>
  <c r="AC611"/>
  <c r="AA611"/>
  <c r="Y611"/>
  <c r="AB611"/>
  <c r="AF611" s="1"/>
  <c r="W612"/>
  <c r="X612" s="1"/>
  <c r="AQ610"/>
  <c r="AL610"/>
  <c r="AM610" s="1"/>
  <c r="AR610"/>
  <c r="AI610"/>
  <c r="AR611" l="1"/>
  <c r="AI611"/>
  <c r="AQ611"/>
  <c r="AL611"/>
  <c r="AM611" s="1"/>
  <c r="AT610"/>
  <c r="AO610"/>
  <c r="AB612"/>
  <c r="AF612" s="1"/>
  <c r="AE612"/>
  <c r="AC612"/>
  <c r="AA612"/>
  <c r="Y612"/>
  <c r="W613"/>
  <c r="X613" s="1"/>
  <c r="AG611"/>
  <c r="AH611" s="1"/>
  <c r="AN611"/>
  <c r="AJ611"/>
  <c r="AK611" s="1"/>
  <c r="AO611" l="1"/>
  <c r="AN612"/>
  <c r="AJ612"/>
  <c r="AK612" s="1"/>
  <c r="AG612"/>
  <c r="AH612" s="1"/>
  <c r="AT611"/>
  <c r="AE613"/>
  <c r="AC613"/>
  <c r="AA613"/>
  <c r="Y613"/>
  <c r="AB613"/>
  <c r="AF613" s="1"/>
  <c r="W614"/>
  <c r="X614" s="1"/>
  <c r="AQ612"/>
  <c r="AL612"/>
  <c r="AM612" s="1"/>
  <c r="AR612"/>
  <c r="AI612"/>
  <c r="AR613" l="1"/>
  <c r="AI613"/>
  <c r="AQ613"/>
  <c r="AL613"/>
  <c r="AM613" s="1"/>
  <c r="AT612"/>
  <c r="AO612"/>
  <c r="AB614"/>
  <c r="AF614" s="1"/>
  <c r="AE614"/>
  <c r="AC614"/>
  <c r="AA614"/>
  <c r="Y614"/>
  <c r="W615"/>
  <c r="X615" s="1"/>
  <c r="AG613"/>
  <c r="AH613" s="1"/>
  <c r="AN613"/>
  <c r="AJ613"/>
  <c r="AK613" s="1"/>
  <c r="AO613" l="1"/>
  <c r="AN614"/>
  <c r="AJ614"/>
  <c r="AK614" s="1"/>
  <c r="AG614"/>
  <c r="AH614" s="1"/>
  <c r="AT613"/>
  <c r="AE615"/>
  <c r="AC615"/>
  <c r="AA615"/>
  <c r="Y615"/>
  <c r="AB615"/>
  <c r="AF615" s="1"/>
  <c r="W616"/>
  <c r="X616" s="1"/>
  <c r="AQ614"/>
  <c r="AL614"/>
  <c r="AM614" s="1"/>
  <c r="AR614"/>
  <c r="AI614"/>
  <c r="AR615" l="1"/>
  <c r="AI615"/>
  <c r="AQ615"/>
  <c r="AL615"/>
  <c r="AM615" s="1"/>
  <c r="AT614"/>
  <c r="AO614"/>
  <c r="AB616"/>
  <c r="AF616" s="1"/>
  <c r="AE616"/>
  <c r="AC616"/>
  <c r="AA616"/>
  <c r="Y616"/>
  <c r="W617"/>
  <c r="X617" s="1"/>
  <c r="AG615"/>
  <c r="AH615" s="1"/>
  <c r="AN615"/>
  <c r="AJ615"/>
  <c r="AK615" s="1"/>
  <c r="AO615" l="1"/>
  <c r="AN616"/>
  <c r="AJ616"/>
  <c r="AK616" s="1"/>
  <c r="AG616"/>
  <c r="AH616" s="1"/>
  <c r="AT615"/>
  <c r="AE617"/>
  <c r="AC617"/>
  <c r="AA617"/>
  <c r="Y617"/>
  <c r="AB617"/>
  <c r="AF617" s="1"/>
  <c r="W618"/>
  <c r="X618" s="1"/>
  <c r="AQ616"/>
  <c r="AL616"/>
  <c r="AM616" s="1"/>
  <c r="AR616"/>
  <c r="AI616"/>
  <c r="AR617" l="1"/>
  <c r="AI617"/>
  <c r="AQ617"/>
  <c r="AL617"/>
  <c r="AM617" s="1"/>
  <c r="AT616"/>
  <c r="AO616"/>
  <c r="AB618"/>
  <c r="AF618" s="1"/>
  <c r="AE618"/>
  <c r="AC618"/>
  <c r="AA618"/>
  <c r="Y618"/>
  <c r="W619"/>
  <c r="X619" s="1"/>
  <c r="AG617"/>
  <c r="AH617" s="1"/>
  <c r="AN617"/>
  <c r="AJ617"/>
  <c r="AK617" s="1"/>
  <c r="AO617" l="1"/>
  <c r="AN618"/>
  <c r="AJ618"/>
  <c r="AK618" s="1"/>
  <c r="AG618"/>
  <c r="AH618" s="1"/>
  <c r="AT617"/>
  <c r="AE619"/>
  <c r="AC619"/>
  <c r="AA619"/>
  <c r="Y619"/>
  <c r="AB619"/>
  <c r="AF619" s="1"/>
  <c r="W620"/>
  <c r="X620" s="1"/>
  <c r="AQ618"/>
  <c r="AL618"/>
  <c r="AM618" s="1"/>
  <c r="AR618"/>
  <c r="AI618"/>
  <c r="AR619" l="1"/>
  <c r="AI619"/>
  <c r="AQ619"/>
  <c r="AL619"/>
  <c r="AM619" s="1"/>
  <c r="AT618"/>
  <c r="AO618"/>
  <c r="AB620"/>
  <c r="AF620" s="1"/>
  <c r="AE620"/>
  <c r="AC620"/>
  <c r="AA620"/>
  <c r="Y620"/>
  <c r="W621"/>
  <c r="X621" s="1"/>
  <c r="AG619"/>
  <c r="AH619" s="1"/>
  <c r="AN619"/>
  <c r="AJ619"/>
  <c r="AK619" s="1"/>
  <c r="AO619" l="1"/>
  <c r="AN620"/>
  <c r="AJ620"/>
  <c r="AK620" s="1"/>
  <c r="AG620"/>
  <c r="AH620" s="1"/>
  <c r="AT619"/>
  <c r="AE621"/>
  <c r="AC621"/>
  <c r="AA621"/>
  <c r="Y621"/>
  <c r="AB621"/>
  <c r="AF621" s="1"/>
  <c r="W622"/>
  <c r="X622" s="1"/>
  <c r="AQ620"/>
  <c r="AL620"/>
  <c r="AM620" s="1"/>
  <c r="AR620"/>
  <c r="AI620"/>
  <c r="AR621" l="1"/>
  <c r="AI621"/>
  <c r="AQ621"/>
  <c r="AL621"/>
  <c r="AM621" s="1"/>
  <c r="AT620"/>
  <c r="AO620"/>
  <c r="AB622"/>
  <c r="AF622" s="1"/>
  <c r="AE622"/>
  <c r="AC622"/>
  <c r="AA622"/>
  <c r="Y622"/>
  <c r="W623"/>
  <c r="X623" s="1"/>
  <c r="AG621"/>
  <c r="AH621" s="1"/>
  <c r="AN621"/>
  <c r="AJ621"/>
  <c r="AK621" s="1"/>
  <c r="AO621" l="1"/>
  <c r="AN622"/>
  <c r="AJ622"/>
  <c r="AK622" s="1"/>
  <c r="AG622"/>
  <c r="AH622" s="1"/>
  <c r="AT621"/>
  <c r="AE623"/>
  <c r="AC623"/>
  <c r="AA623"/>
  <c r="Y623"/>
  <c r="AB623"/>
  <c r="AF623" s="1"/>
  <c r="W624"/>
  <c r="X624" s="1"/>
  <c r="AQ622"/>
  <c r="AL622"/>
  <c r="AM622" s="1"/>
  <c r="AR622"/>
  <c r="AI622"/>
  <c r="AR623" l="1"/>
  <c r="AI623"/>
  <c r="AQ623"/>
  <c r="AL623"/>
  <c r="AM623" s="1"/>
  <c r="AT622"/>
  <c r="AO622"/>
  <c r="AB624"/>
  <c r="AF624" s="1"/>
  <c r="AE624"/>
  <c r="AC624"/>
  <c r="AA624"/>
  <c r="Y624"/>
  <c r="W625"/>
  <c r="X625" s="1"/>
  <c r="AG623"/>
  <c r="AH623" s="1"/>
  <c r="AN623"/>
  <c r="AJ623"/>
  <c r="AK623" s="1"/>
  <c r="AO623" l="1"/>
  <c r="AN624"/>
  <c r="AJ624"/>
  <c r="AK624" s="1"/>
  <c r="AG624"/>
  <c r="AH624" s="1"/>
  <c r="AT623"/>
  <c r="AE625"/>
  <c r="AC625"/>
  <c r="AA625"/>
  <c r="Y625"/>
  <c r="AB625"/>
  <c r="AF625" s="1"/>
  <c r="W626"/>
  <c r="X626" s="1"/>
  <c r="AQ624"/>
  <c r="AL624"/>
  <c r="AM624" s="1"/>
  <c r="AR624"/>
  <c r="AI624"/>
  <c r="AR625" l="1"/>
  <c r="AI625"/>
  <c r="AQ625"/>
  <c r="AL625"/>
  <c r="AM625" s="1"/>
  <c r="AT624"/>
  <c r="AO624"/>
  <c r="AB626"/>
  <c r="AF626" s="1"/>
  <c r="AE626"/>
  <c r="AC626"/>
  <c r="AA626"/>
  <c r="Y626"/>
  <c r="W627"/>
  <c r="X627" s="1"/>
  <c r="AG625"/>
  <c r="AH625" s="1"/>
  <c r="AN625"/>
  <c r="AJ625"/>
  <c r="AK625" s="1"/>
  <c r="AO625" l="1"/>
  <c r="AN626"/>
  <c r="AJ626"/>
  <c r="AK626" s="1"/>
  <c r="AG626"/>
  <c r="AH626" s="1"/>
  <c r="AT625"/>
  <c r="AE627"/>
  <c r="AC627"/>
  <c r="AA627"/>
  <c r="Y627"/>
  <c r="AB627"/>
  <c r="AF627" s="1"/>
  <c r="W628"/>
  <c r="X628" s="1"/>
  <c r="AQ626"/>
  <c r="AL626"/>
  <c r="AM626" s="1"/>
  <c r="AR626"/>
  <c r="AI626"/>
  <c r="AR627" l="1"/>
  <c r="AI627"/>
  <c r="AQ627"/>
  <c r="AL627"/>
  <c r="AM627" s="1"/>
  <c r="AT626"/>
  <c r="AO626"/>
  <c r="AB628"/>
  <c r="AF628" s="1"/>
  <c r="AE628"/>
  <c r="AC628"/>
  <c r="AA628"/>
  <c r="Y628"/>
  <c r="W629"/>
  <c r="X629" s="1"/>
  <c r="AG627"/>
  <c r="AH627" s="1"/>
  <c r="AN627"/>
  <c r="AJ627"/>
  <c r="AK627" s="1"/>
  <c r="AO627" l="1"/>
  <c r="AN628"/>
  <c r="AJ628"/>
  <c r="AK628" s="1"/>
  <c r="AG628"/>
  <c r="AH628" s="1"/>
  <c r="AT627"/>
  <c r="AE629"/>
  <c r="AC629"/>
  <c r="AA629"/>
  <c r="Y629"/>
  <c r="AB629"/>
  <c r="AF629" s="1"/>
  <c r="W630"/>
  <c r="X630" s="1"/>
  <c r="AQ628"/>
  <c r="AL628"/>
  <c r="AM628" s="1"/>
  <c r="AR628"/>
  <c r="AI628"/>
  <c r="AR629" l="1"/>
  <c r="AI629"/>
  <c r="AQ629"/>
  <c r="AL629"/>
  <c r="AM629" s="1"/>
  <c r="AT628"/>
  <c r="AO628"/>
  <c r="AB630"/>
  <c r="AF630" s="1"/>
  <c r="AE630"/>
  <c r="AC630"/>
  <c r="AA630"/>
  <c r="Y630"/>
  <c r="W631"/>
  <c r="X631" s="1"/>
  <c r="AG629"/>
  <c r="AH629" s="1"/>
  <c r="AN629"/>
  <c r="AJ629"/>
  <c r="AK629" s="1"/>
  <c r="AO629" l="1"/>
  <c r="AN630"/>
  <c r="AJ630"/>
  <c r="AK630" s="1"/>
  <c r="AG630"/>
  <c r="AH630" s="1"/>
  <c r="AT629"/>
  <c r="AE631"/>
  <c r="AC631"/>
  <c r="AA631"/>
  <c r="Y631"/>
  <c r="AB631"/>
  <c r="AF631" s="1"/>
  <c r="W632"/>
  <c r="X632" s="1"/>
  <c r="AQ630"/>
  <c r="AL630"/>
  <c r="AM630" s="1"/>
  <c r="AR630"/>
  <c r="AI630"/>
  <c r="AR631" l="1"/>
  <c r="AI631"/>
  <c r="AQ631"/>
  <c r="AL631"/>
  <c r="AM631" s="1"/>
  <c r="AT630"/>
  <c r="AO630"/>
  <c r="AB632"/>
  <c r="AF632" s="1"/>
  <c r="AE632"/>
  <c r="AC632"/>
  <c r="AA632"/>
  <c r="Y632"/>
  <c r="W633"/>
  <c r="X633" s="1"/>
  <c r="AG631"/>
  <c r="AH631" s="1"/>
  <c r="AN631"/>
  <c r="AJ631"/>
  <c r="AK631" s="1"/>
  <c r="AO631" l="1"/>
  <c r="AN632"/>
  <c r="AJ632"/>
  <c r="AK632" s="1"/>
  <c r="AG632"/>
  <c r="AH632" s="1"/>
  <c r="AT631"/>
  <c r="AE633"/>
  <c r="AC633"/>
  <c r="AA633"/>
  <c r="Y633"/>
  <c r="AB633"/>
  <c r="AF633" s="1"/>
  <c r="W634"/>
  <c r="X634" s="1"/>
  <c r="AQ632"/>
  <c r="AL632"/>
  <c r="AM632" s="1"/>
  <c r="AR632"/>
  <c r="AI632"/>
  <c r="AR633" l="1"/>
  <c r="AI633"/>
  <c r="AQ633"/>
  <c r="AL633"/>
  <c r="AM633" s="1"/>
  <c r="AT632"/>
  <c r="AO632"/>
  <c r="AB634"/>
  <c r="AF634" s="1"/>
  <c r="AE634"/>
  <c r="AC634"/>
  <c r="AA634"/>
  <c r="Y634"/>
  <c r="W635"/>
  <c r="X635" s="1"/>
  <c r="AG633"/>
  <c r="AH633" s="1"/>
  <c r="AN633"/>
  <c r="AJ633"/>
  <c r="AK633" s="1"/>
  <c r="AO633" l="1"/>
  <c r="AN634"/>
  <c r="AJ634"/>
  <c r="AK634" s="1"/>
  <c r="AG634"/>
  <c r="AH634" s="1"/>
  <c r="AT633"/>
  <c r="AE635"/>
  <c r="AC635"/>
  <c r="AA635"/>
  <c r="Y635"/>
  <c r="AB635"/>
  <c r="AF635" s="1"/>
  <c r="W636"/>
  <c r="X636" s="1"/>
  <c r="AQ634"/>
  <c r="AL634"/>
  <c r="AM634" s="1"/>
  <c r="AR634"/>
  <c r="AI634"/>
  <c r="AR635" l="1"/>
  <c r="AI635"/>
  <c r="AQ635"/>
  <c r="AL635"/>
  <c r="AM635" s="1"/>
  <c r="AT634"/>
  <c r="AO634"/>
  <c r="AB636"/>
  <c r="AF636" s="1"/>
  <c r="AE636"/>
  <c r="AC636"/>
  <c r="AA636"/>
  <c r="Y636"/>
  <c r="W637"/>
  <c r="X637" s="1"/>
  <c r="AG635"/>
  <c r="AH635" s="1"/>
  <c r="AN635"/>
  <c r="AJ635"/>
  <c r="AK635" s="1"/>
  <c r="AO635" l="1"/>
  <c r="AN636"/>
  <c r="AJ636"/>
  <c r="AK636" s="1"/>
  <c r="AG636"/>
  <c r="AH636" s="1"/>
  <c r="AT635"/>
  <c r="AE637"/>
  <c r="AC637"/>
  <c r="AA637"/>
  <c r="Y637"/>
  <c r="AB637"/>
  <c r="AF637" s="1"/>
  <c r="W638"/>
  <c r="X638" s="1"/>
  <c r="AQ636"/>
  <c r="AL636"/>
  <c r="AM636" s="1"/>
  <c r="AR636"/>
  <c r="AI636"/>
  <c r="AR637" l="1"/>
  <c r="AI637"/>
  <c r="AQ637"/>
  <c r="AL637"/>
  <c r="AM637" s="1"/>
  <c r="AT636"/>
  <c r="AO636"/>
  <c r="AB638"/>
  <c r="AF638" s="1"/>
  <c r="AE638"/>
  <c r="AC638"/>
  <c r="AA638"/>
  <c r="Y638"/>
  <c r="W639"/>
  <c r="X639" s="1"/>
  <c r="AG637"/>
  <c r="AH637" s="1"/>
  <c r="AN637"/>
  <c r="AJ637"/>
  <c r="AK637" s="1"/>
  <c r="AO637" l="1"/>
  <c r="AN638"/>
  <c r="AJ638"/>
  <c r="AK638" s="1"/>
  <c r="AG638"/>
  <c r="AH638" s="1"/>
  <c r="AT637"/>
  <c r="AE639"/>
  <c r="AC639"/>
  <c r="AA639"/>
  <c r="Y639"/>
  <c r="AB639"/>
  <c r="AF639" s="1"/>
  <c r="W640"/>
  <c r="X640" s="1"/>
  <c r="AQ638"/>
  <c r="AL638"/>
  <c r="AM638" s="1"/>
  <c r="AR638"/>
  <c r="AI638"/>
  <c r="AR639" l="1"/>
  <c r="AI639"/>
  <c r="AQ639"/>
  <c r="AL639"/>
  <c r="AM639" s="1"/>
  <c r="AT638"/>
  <c r="AO638"/>
  <c r="AB640"/>
  <c r="AF640" s="1"/>
  <c r="AE640"/>
  <c r="AC640"/>
  <c r="AA640"/>
  <c r="Y640"/>
  <c r="W641"/>
  <c r="X641" s="1"/>
  <c r="AG639"/>
  <c r="AH639" s="1"/>
  <c r="AN639"/>
  <c r="AJ639"/>
  <c r="AK639" s="1"/>
  <c r="AO639" l="1"/>
  <c r="AN640"/>
  <c r="AJ640"/>
  <c r="AK640" s="1"/>
  <c r="AG640"/>
  <c r="AH640" s="1"/>
  <c r="AT639"/>
  <c r="AE641"/>
  <c r="AC641"/>
  <c r="AA641"/>
  <c r="Y641"/>
  <c r="AB641"/>
  <c r="AF641" s="1"/>
  <c r="W642"/>
  <c r="X642" s="1"/>
  <c r="AQ640"/>
  <c r="AL640"/>
  <c r="AM640" s="1"/>
  <c r="AR640"/>
  <c r="AI640"/>
  <c r="AR641" l="1"/>
  <c r="AI641"/>
  <c r="AQ641"/>
  <c r="AL641"/>
  <c r="AM641" s="1"/>
  <c r="AT640"/>
  <c r="AO640"/>
  <c r="AB642"/>
  <c r="AF642" s="1"/>
  <c r="AE642"/>
  <c r="AC642"/>
  <c r="AA642"/>
  <c r="Y642"/>
  <c r="W643"/>
  <c r="X643" s="1"/>
  <c r="AG641"/>
  <c r="AH641" s="1"/>
  <c r="AN641"/>
  <c r="AJ641"/>
  <c r="AK641" s="1"/>
  <c r="AO641" l="1"/>
  <c r="AN642"/>
  <c r="AJ642"/>
  <c r="AK642" s="1"/>
  <c r="AG642"/>
  <c r="AH642" s="1"/>
  <c r="AT641"/>
  <c r="AE643"/>
  <c r="AC643"/>
  <c r="AA643"/>
  <c r="Y643"/>
  <c r="AB643"/>
  <c r="AF643" s="1"/>
  <c r="W644"/>
  <c r="X644" s="1"/>
  <c r="AQ642"/>
  <c r="AL642"/>
  <c r="AM642" s="1"/>
  <c r="AR642"/>
  <c r="AI642"/>
  <c r="AR643" l="1"/>
  <c r="AI643"/>
  <c r="AQ643"/>
  <c r="AL643"/>
  <c r="AM643" s="1"/>
  <c r="AT642"/>
  <c r="AO642"/>
  <c r="AB644"/>
  <c r="AF644" s="1"/>
  <c r="AE644"/>
  <c r="AC644"/>
  <c r="AA644"/>
  <c r="Y644"/>
  <c r="W645"/>
  <c r="X645" s="1"/>
  <c r="AG643"/>
  <c r="AH643" s="1"/>
  <c r="AN643"/>
  <c r="AJ643"/>
  <c r="AK643" s="1"/>
  <c r="AO643" l="1"/>
  <c r="AN644"/>
  <c r="AJ644"/>
  <c r="AK644" s="1"/>
  <c r="AG644"/>
  <c r="AH644" s="1"/>
  <c r="AT643"/>
  <c r="AE645"/>
  <c r="AC645"/>
  <c r="AA645"/>
  <c r="Y645"/>
  <c r="AB645"/>
  <c r="AF645" s="1"/>
  <c r="W646"/>
  <c r="X646" s="1"/>
  <c r="AQ644"/>
  <c r="AL644"/>
  <c r="AM644" s="1"/>
  <c r="AR644"/>
  <c r="AI644"/>
  <c r="AR645" l="1"/>
  <c r="AI645"/>
  <c r="AQ645"/>
  <c r="AL645"/>
  <c r="AM645" s="1"/>
  <c r="AT644"/>
  <c r="AO644"/>
  <c r="AB646"/>
  <c r="AF646" s="1"/>
  <c r="AE646"/>
  <c r="AC646"/>
  <c r="AA646"/>
  <c r="Y646"/>
  <c r="W647"/>
  <c r="X647" s="1"/>
  <c r="AG645"/>
  <c r="AH645" s="1"/>
  <c r="AN645"/>
  <c r="AJ645"/>
  <c r="AK645" s="1"/>
  <c r="AO645" l="1"/>
  <c r="AN646"/>
  <c r="AJ646"/>
  <c r="AK646" s="1"/>
  <c r="AG646"/>
  <c r="AH646" s="1"/>
  <c r="AT645"/>
  <c r="AE647"/>
  <c r="AC647"/>
  <c r="AA647"/>
  <c r="Y647"/>
  <c r="AB647"/>
  <c r="AF647" s="1"/>
  <c r="W648"/>
  <c r="X648" s="1"/>
  <c r="AQ646"/>
  <c r="AL646"/>
  <c r="AM646" s="1"/>
  <c r="AR646"/>
  <c r="AI646"/>
  <c r="AR647" l="1"/>
  <c r="AI647"/>
  <c r="AQ647"/>
  <c r="AL647"/>
  <c r="AM647" s="1"/>
  <c r="AT646"/>
  <c r="AO646"/>
  <c r="AB648"/>
  <c r="AF648" s="1"/>
  <c r="AE648"/>
  <c r="AC648"/>
  <c r="AA648"/>
  <c r="Y648"/>
  <c r="W649"/>
  <c r="X649" s="1"/>
  <c r="AG647"/>
  <c r="AH647" s="1"/>
  <c r="AN647"/>
  <c r="AJ647"/>
  <c r="AK647" s="1"/>
  <c r="AO647" l="1"/>
  <c r="AN648"/>
  <c r="AJ648"/>
  <c r="AK648" s="1"/>
  <c r="AG648"/>
  <c r="AH648" s="1"/>
  <c r="AT647"/>
  <c r="AE649"/>
  <c r="AC649"/>
  <c r="AA649"/>
  <c r="Y649"/>
  <c r="AB649"/>
  <c r="AF649" s="1"/>
  <c r="W650"/>
  <c r="X650" s="1"/>
  <c r="AQ648"/>
  <c r="AL648"/>
  <c r="AM648" s="1"/>
  <c r="AR648"/>
  <c r="AI648"/>
  <c r="AR649" l="1"/>
  <c r="AI649"/>
  <c r="AQ649"/>
  <c r="AL649"/>
  <c r="AM649" s="1"/>
  <c r="AT648"/>
  <c r="AO648"/>
  <c r="AB650"/>
  <c r="AF650" s="1"/>
  <c r="AE650"/>
  <c r="AC650"/>
  <c r="AA650"/>
  <c r="Y650"/>
  <c r="W651"/>
  <c r="X651" s="1"/>
  <c r="AG649"/>
  <c r="AH649" s="1"/>
  <c r="AN649"/>
  <c r="AJ649"/>
  <c r="AK649" s="1"/>
  <c r="AO649" l="1"/>
  <c r="AN650"/>
  <c r="AJ650"/>
  <c r="AK650" s="1"/>
  <c r="AG650"/>
  <c r="AH650" s="1"/>
  <c r="AT649"/>
  <c r="AE651"/>
  <c r="AC651"/>
  <c r="AA651"/>
  <c r="Y651"/>
  <c r="AB651"/>
  <c r="AF651" s="1"/>
  <c r="W652"/>
  <c r="X652" s="1"/>
  <c r="AQ650"/>
  <c r="AL650"/>
  <c r="AM650" s="1"/>
  <c r="AR650"/>
  <c r="AI650"/>
  <c r="AR651" l="1"/>
  <c r="AI651"/>
  <c r="AQ651"/>
  <c r="AL651"/>
  <c r="AM651" s="1"/>
  <c r="AT650"/>
  <c r="AO650"/>
  <c r="AB652"/>
  <c r="AF652" s="1"/>
  <c r="AE652"/>
  <c r="AC652"/>
  <c r="AA652"/>
  <c r="Y652"/>
  <c r="W653"/>
  <c r="X653" s="1"/>
  <c r="AG651"/>
  <c r="AH651" s="1"/>
  <c r="AN651"/>
  <c r="AJ651"/>
  <c r="AK651" s="1"/>
  <c r="AO651" l="1"/>
  <c r="AN652"/>
  <c r="AJ652"/>
  <c r="AK652" s="1"/>
  <c r="AG652"/>
  <c r="AH652" s="1"/>
  <c r="AT651"/>
  <c r="AE653"/>
  <c r="AC653"/>
  <c r="AA653"/>
  <c r="Y653"/>
  <c r="AB653"/>
  <c r="AF653" s="1"/>
  <c r="W654"/>
  <c r="X654" s="1"/>
  <c r="AQ652"/>
  <c r="AL652"/>
  <c r="AM652" s="1"/>
  <c r="AR652"/>
  <c r="AI652"/>
  <c r="AR653" l="1"/>
  <c r="AI653"/>
  <c r="AQ653"/>
  <c r="AL653"/>
  <c r="AM653" s="1"/>
  <c r="AT652"/>
  <c r="AO652"/>
  <c r="AB654"/>
  <c r="AF654" s="1"/>
  <c r="AE654"/>
  <c r="AC654"/>
  <c r="AA654"/>
  <c r="Y654"/>
  <c r="W655"/>
  <c r="X655" s="1"/>
  <c r="AG653"/>
  <c r="AH653" s="1"/>
  <c r="AN653"/>
  <c r="AJ653"/>
  <c r="AK653" s="1"/>
  <c r="AO653" l="1"/>
  <c r="AN654"/>
  <c r="AJ654"/>
  <c r="AK654" s="1"/>
  <c r="AG654"/>
  <c r="AH654" s="1"/>
  <c r="AT653"/>
  <c r="AE655"/>
  <c r="AC655"/>
  <c r="AA655"/>
  <c r="Y655"/>
  <c r="AB655"/>
  <c r="AF655" s="1"/>
  <c r="W656"/>
  <c r="X656" s="1"/>
  <c r="AQ654"/>
  <c r="AL654"/>
  <c r="AM654" s="1"/>
  <c r="AR654"/>
  <c r="AI654"/>
  <c r="AR655" l="1"/>
  <c r="AI655"/>
  <c r="AQ655"/>
  <c r="AL655"/>
  <c r="AM655" s="1"/>
  <c r="AT654"/>
  <c r="AO654"/>
  <c r="AB656"/>
  <c r="AF656" s="1"/>
  <c r="AE656"/>
  <c r="AC656"/>
  <c r="AA656"/>
  <c r="Y656"/>
  <c r="W657"/>
  <c r="X657" s="1"/>
  <c r="AG655"/>
  <c r="AH655" s="1"/>
  <c r="AN655"/>
  <c r="AJ655"/>
  <c r="AK655" s="1"/>
  <c r="AO655" l="1"/>
  <c r="AN656"/>
  <c r="AJ656"/>
  <c r="AK656" s="1"/>
  <c r="AG656"/>
  <c r="AH656" s="1"/>
  <c r="AT655"/>
  <c r="AE657"/>
  <c r="AC657"/>
  <c r="AA657"/>
  <c r="Y657"/>
  <c r="AB657"/>
  <c r="AF657" s="1"/>
  <c r="W658"/>
  <c r="X658" s="1"/>
  <c r="AQ656"/>
  <c r="AL656"/>
  <c r="AM656" s="1"/>
  <c r="AR656"/>
  <c r="AI656"/>
  <c r="AR657" l="1"/>
  <c r="AI657"/>
  <c r="AQ657"/>
  <c r="AL657"/>
  <c r="AM657" s="1"/>
  <c r="AT656"/>
  <c r="AO656"/>
  <c r="AB658"/>
  <c r="AF658" s="1"/>
  <c r="AE658"/>
  <c r="AC658"/>
  <c r="AA658"/>
  <c r="Y658"/>
  <c r="W659"/>
  <c r="X659" s="1"/>
  <c r="AG657"/>
  <c r="AH657" s="1"/>
  <c r="AN657"/>
  <c r="AJ657"/>
  <c r="AK657" s="1"/>
  <c r="AO657" l="1"/>
  <c r="AN658"/>
  <c r="AJ658"/>
  <c r="AK658" s="1"/>
  <c r="AG658"/>
  <c r="AH658" s="1"/>
  <c r="AT657"/>
  <c r="AE659"/>
  <c r="AC659"/>
  <c r="AA659"/>
  <c r="Y659"/>
  <c r="AB659"/>
  <c r="AF659" s="1"/>
  <c r="W660"/>
  <c r="X660" s="1"/>
  <c r="AQ658"/>
  <c r="AL658"/>
  <c r="AM658" s="1"/>
  <c r="AR658"/>
  <c r="AI658"/>
  <c r="AR659" l="1"/>
  <c r="AI659"/>
  <c r="AQ659"/>
  <c r="AL659"/>
  <c r="AM659" s="1"/>
  <c r="AT658"/>
  <c r="AO658"/>
  <c r="AB660"/>
  <c r="AF660" s="1"/>
  <c r="AE660"/>
  <c r="AC660"/>
  <c r="AA660"/>
  <c r="Y660"/>
  <c r="W661"/>
  <c r="X661" s="1"/>
  <c r="AG659"/>
  <c r="AH659" s="1"/>
  <c r="AN659"/>
  <c r="AJ659"/>
  <c r="AK659" s="1"/>
  <c r="AO659" l="1"/>
  <c r="AN660"/>
  <c r="AJ660"/>
  <c r="AK660" s="1"/>
  <c r="AG660"/>
  <c r="AH660" s="1"/>
  <c r="AT659"/>
  <c r="AE661"/>
  <c r="AC661"/>
  <c r="AA661"/>
  <c r="Y661"/>
  <c r="AB661"/>
  <c r="AF661" s="1"/>
  <c r="W662"/>
  <c r="X662" s="1"/>
  <c r="AQ660"/>
  <c r="AL660"/>
  <c r="AM660" s="1"/>
  <c r="AR660"/>
  <c r="AI660"/>
  <c r="AR661" l="1"/>
  <c r="AI661"/>
  <c r="AQ661"/>
  <c r="AL661"/>
  <c r="AM661" s="1"/>
  <c r="AT660"/>
  <c r="AO660"/>
  <c r="AB662"/>
  <c r="AF662" s="1"/>
  <c r="AE662"/>
  <c r="AC662"/>
  <c r="AA662"/>
  <c r="Y662"/>
  <c r="W663"/>
  <c r="X663" s="1"/>
  <c r="AG661"/>
  <c r="AH661" s="1"/>
  <c r="AN661"/>
  <c r="AJ661"/>
  <c r="AK661" s="1"/>
  <c r="AO661" l="1"/>
  <c r="AN662"/>
  <c r="AJ662"/>
  <c r="AK662" s="1"/>
  <c r="AG662"/>
  <c r="AH662" s="1"/>
  <c r="AT661"/>
  <c r="AE663"/>
  <c r="AC663"/>
  <c r="AA663"/>
  <c r="Y663"/>
  <c r="AB663"/>
  <c r="AF663" s="1"/>
  <c r="W664"/>
  <c r="X664" s="1"/>
  <c r="AQ662"/>
  <c r="AL662"/>
  <c r="AM662" s="1"/>
  <c r="AR662"/>
  <c r="AI662"/>
  <c r="AR663" l="1"/>
  <c r="AI663"/>
  <c r="AQ663"/>
  <c r="AL663"/>
  <c r="AM663" s="1"/>
  <c r="AT662"/>
  <c r="AO662"/>
  <c r="AB664"/>
  <c r="AF664" s="1"/>
  <c r="AE664"/>
  <c r="AC664"/>
  <c r="AA664"/>
  <c r="Y664"/>
  <c r="W665"/>
  <c r="X665" s="1"/>
  <c r="AG663"/>
  <c r="AH663" s="1"/>
  <c r="AN663"/>
  <c r="AJ663"/>
  <c r="AK663" s="1"/>
  <c r="AO663" l="1"/>
  <c r="AN664"/>
  <c r="AJ664"/>
  <c r="AK664" s="1"/>
  <c r="AG664"/>
  <c r="AH664" s="1"/>
  <c r="AT663"/>
  <c r="AE665"/>
  <c r="AC665"/>
  <c r="AA665"/>
  <c r="Y665"/>
  <c r="AB665"/>
  <c r="AF665" s="1"/>
  <c r="W666"/>
  <c r="X666" s="1"/>
  <c r="AQ664"/>
  <c r="AL664"/>
  <c r="AM664" s="1"/>
  <c r="AR664"/>
  <c r="AI664"/>
  <c r="AR665" l="1"/>
  <c r="AI665"/>
  <c r="AQ665"/>
  <c r="AL665"/>
  <c r="AM665" s="1"/>
  <c r="AT664"/>
  <c r="AO664"/>
  <c r="AB666"/>
  <c r="AF666" s="1"/>
  <c r="AE666"/>
  <c r="AC666"/>
  <c r="AA666"/>
  <c r="Y666"/>
  <c r="W667"/>
  <c r="X667" s="1"/>
  <c r="AG665"/>
  <c r="AH665" s="1"/>
  <c r="AN665"/>
  <c r="AJ665"/>
  <c r="AK665" s="1"/>
  <c r="AO665" l="1"/>
  <c r="AN666"/>
  <c r="AJ666"/>
  <c r="AK666" s="1"/>
  <c r="AG666"/>
  <c r="AH666" s="1"/>
  <c r="AT665"/>
  <c r="AE667"/>
  <c r="AC667"/>
  <c r="AA667"/>
  <c r="Y667"/>
  <c r="AB667"/>
  <c r="AF667" s="1"/>
  <c r="W668"/>
  <c r="X668" s="1"/>
  <c r="AQ666"/>
  <c r="AL666"/>
  <c r="AM666" s="1"/>
  <c r="AR666"/>
  <c r="AI666"/>
  <c r="AR667" l="1"/>
  <c r="AI667"/>
  <c r="AQ667"/>
  <c r="AL667"/>
  <c r="AM667" s="1"/>
  <c r="AT666"/>
  <c r="AO666"/>
  <c r="AB668"/>
  <c r="AF668" s="1"/>
  <c r="AE668"/>
  <c r="AC668"/>
  <c r="AA668"/>
  <c r="Y668"/>
  <c r="W669"/>
  <c r="X669" s="1"/>
  <c r="AG667"/>
  <c r="AH667" s="1"/>
  <c r="AN667"/>
  <c r="AJ667"/>
  <c r="AK667" s="1"/>
  <c r="AO667" l="1"/>
  <c r="AN668"/>
  <c r="AJ668"/>
  <c r="AK668" s="1"/>
  <c r="AG668"/>
  <c r="AH668" s="1"/>
  <c r="AT667"/>
  <c r="AE669"/>
  <c r="AC669"/>
  <c r="AA669"/>
  <c r="Y669"/>
  <c r="AB669"/>
  <c r="AF669" s="1"/>
  <c r="W670"/>
  <c r="X670" s="1"/>
  <c r="AQ668"/>
  <c r="AL668"/>
  <c r="AM668" s="1"/>
  <c r="AR668"/>
  <c r="AI668"/>
  <c r="AR669" l="1"/>
  <c r="AI669"/>
  <c r="AQ669"/>
  <c r="AL669"/>
  <c r="AM669" s="1"/>
  <c r="AT668"/>
  <c r="AO668"/>
  <c r="AB670"/>
  <c r="AF670" s="1"/>
  <c r="AE670"/>
  <c r="AC670"/>
  <c r="AA670"/>
  <c r="Y670"/>
  <c r="W671"/>
  <c r="X671" s="1"/>
  <c r="AG669"/>
  <c r="AH669" s="1"/>
  <c r="AN669"/>
  <c r="AJ669"/>
  <c r="AK669" s="1"/>
  <c r="AO669" l="1"/>
  <c r="AN670"/>
  <c r="AJ670"/>
  <c r="AK670" s="1"/>
  <c r="AG670"/>
  <c r="AH670" s="1"/>
  <c r="AT669"/>
  <c r="AE671"/>
  <c r="AC671"/>
  <c r="AA671"/>
  <c r="Y671"/>
  <c r="AB671"/>
  <c r="AF671" s="1"/>
  <c r="W672"/>
  <c r="X672" s="1"/>
  <c r="AQ670"/>
  <c r="AL670"/>
  <c r="AM670" s="1"/>
  <c r="AR670"/>
  <c r="AI670"/>
  <c r="AR671" l="1"/>
  <c r="AI671"/>
  <c r="AQ671"/>
  <c r="AL671"/>
  <c r="AM671" s="1"/>
  <c r="AT670"/>
  <c r="AO670"/>
  <c r="AB672"/>
  <c r="AF672" s="1"/>
  <c r="AE672"/>
  <c r="AC672"/>
  <c r="AA672"/>
  <c r="Y672"/>
  <c r="W673"/>
  <c r="X673" s="1"/>
  <c r="AG671"/>
  <c r="AH671" s="1"/>
  <c r="AN671"/>
  <c r="AJ671"/>
  <c r="AK671" s="1"/>
  <c r="AO671" l="1"/>
  <c r="AN672"/>
  <c r="AJ672"/>
  <c r="AK672" s="1"/>
  <c r="AG672"/>
  <c r="AH672" s="1"/>
  <c r="AT671"/>
  <c r="AE673"/>
  <c r="AC673"/>
  <c r="AA673"/>
  <c r="Y673"/>
  <c r="AB673"/>
  <c r="AF673" s="1"/>
  <c r="W674"/>
  <c r="X674" s="1"/>
  <c r="AQ672"/>
  <c r="AL672"/>
  <c r="AM672" s="1"/>
  <c r="AR672"/>
  <c r="AI672"/>
  <c r="AR673" l="1"/>
  <c r="AI673"/>
  <c r="AQ673"/>
  <c r="AL673"/>
  <c r="AM673" s="1"/>
  <c r="AT672"/>
  <c r="AO672"/>
  <c r="AB674"/>
  <c r="AF674" s="1"/>
  <c r="AE674"/>
  <c r="AC674"/>
  <c r="AA674"/>
  <c r="Y674"/>
  <c r="W675"/>
  <c r="X675" s="1"/>
  <c r="AG673"/>
  <c r="AH673" s="1"/>
  <c r="AN673"/>
  <c r="AJ673"/>
  <c r="AK673" s="1"/>
  <c r="AO673" l="1"/>
  <c r="AN674"/>
  <c r="AJ674"/>
  <c r="AK674" s="1"/>
  <c r="AG674"/>
  <c r="AH674" s="1"/>
  <c r="AT673"/>
  <c r="AE675"/>
  <c r="AC675"/>
  <c r="AA675"/>
  <c r="Y675"/>
  <c r="AB675"/>
  <c r="AF675" s="1"/>
  <c r="W676"/>
  <c r="X676" s="1"/>
  <c r="AQ674"/>
  <c r="AL674"/>
  <c r="AM674" s="1"/>
  <c r="AR674"/>
  <c r="AI674"/>
  <c r="AR675" l="1"/>
  <c r="AI675"/>
  <c r="AQ675"/>
  <c r="AL675"/>
  <c r="AM675" s="1"/>
  <c r="AT674"/>
  <c r="AO674"/>
  <c r="AB676"/>
  <c r="AF676" s="1"/>
  <c r="AE676"/>
  <c r="AC676"/>
  <c r="AA676"/>
  <c r="Y676"/>
  <c r="W677"/>
  <c r="X677" s="1"/>
  <c r="AG675"/>
  <c r="AH675" s="1"/>
  <c r="AN675"/>
  <c r="AJ675"/>
  <c r="AK675" s="1"/>
  <c r="AO675" l="1"/>
  <c r="AN676"/>
  <c r="AJ676"/>
  <c r="AK676" s="1"/>
  <c r="AG676"/>
  <c r="AH676" s="1"/>
  <c r="AT675"/>
  <c r="AE677"/>
  <c r="AC677"/>
  <c r="AA677"/>
  <c r="Y677"/>
  <c r="AB677"/>
  <c r="AF677" s="1"/>
  <c r="W678"/>
  <c r="X678" s="1"/>
  <c r="AQ676"/>
  <c r="AL676"/>
  <c r="AM676" s="1"/>
  <c r="AR676"/>
  <c r="AI676"/>
  <c r="AR677" l="1"/>
  <c r="AI677"/>
  <c r="AQ677"/>
  <c r="AL677"/>
  <c r="AM677" s="1"/>
  <c r="AT676"/>
  <c r="AO676"/>
  <c r="AB678"/>
  <c r="AF678" s="1"/>
  <c r="AE678"/>
  <c r="AC678"/>
  <c r="AA678"/>
  <c r="Y678"/>
  <c r="W679"/>
  <c r="X679" s="1"/>
  <c r="AG677"/>
  <c r="AH677" s="1"/>
  <c r="AN677"/>
  <c r="AJ677"/>
  <c r="AK677" s="1"/>
  <c r="AO677" l="1"/>
  <c r="AN678"/>
  <c r="AJ678"/>
  <c r="AK678" s="1"/>
  <c r="AG678"/>
  <c r="AH678" s="1"/>
  <c r="AT677"/>
  <c r="AE679"/>
  <c r="AC679"/>
  <c r="AA679"/>
  <c r="Y679"/>
  <c r="AB679"/>
  <c r="AF679" s="1"/>
  <c r="W680"/>
  <c r="X680" s="1"/>
  <c r="AQ678"/>
  <c r="AL678"/>
  <c r="AM678" s="1"/>
  <c r="AR678"/>
  <c r="AI678"/>
  <c r="AR679" l="1"/>
  <c r="AI679"/>
  <c r="AQ679"/>
  <c r="AL679"/>
  <c r="AM679" s="1"/>
  <c r="AT678"/>
  <c r="AO678"/>
  <c r="AB680"/>
  <c r="AF680" s="1"/>
  <c r="AE680"/>
  <c r="AC680"/>
  <c r="AA680"/>
  <c r="Y680"/>
  <c r="W681"/>
  <c r="X681" s="1"/>
  <c r="AG679"/>
  <c r="AH679" s="1"/>
  <c r="AN679"/>
  <c r="AJ679"/>
  <c r="AK679" s="1"/>
  <c r="AO679" l="1"/>
  <c r="AN680"/>
  <c r="AJ680"/>
  <c r="AK680" s="1"/>
  <c r="AG680"/>
  <c r="AH680" s="1"/>
  <c r="AT679"/>
  <c r="AE681"/>
  <c r="AC681"/>
  <c r="AA681"/>
  <c r="Y681"/>
  <c r="AB681"/>
  <c r="AF681" s="1"/>
  <c r="W682"/>
  <c r="X682" s="1"/>
  <c r="AQ680"/>
  <c r="AL680"/>
  <c r="AM680" s="1"/>
  <c r="AR680"/>
  <c r="AI680"/>
  <c r="AR681" l="1"/>
  <c r="AI681"/>
  <c r="AQ681"/>
  <c r="AL681"/>
  <c r="AM681" s="1"/>
  <c r="AT680"/>
  <c r="AO680"/>
  <c r="AB682"/>
  <c r="AF682" s="1"/>
  <c r="AE682"/>
  <c r="AC682"/>
  <c r="AA682"/>
  <c r="Y682"/>
  <c r="W683"/>
  <c r="X683" s="1"/>
  <c r="AG681"/>
  <c r="AH681" s="1"/>
  <c r="AN681"/>
  <c r="AJ681"/>
  <c r="AK681" s="1"/>
  <c r="AO681" l="1"/>
  <c r="AN682"/>
  <c r="AJ682"/>
  <c r="AK682" s="1"/>
  <c r="AG682"/>
  <c r="AH682" s="1"/>
  <c r="AT681"/>
  <c r="AE683"/>
  <c r="AC683"/>
  <c r="AA683"/>
  <c r="Y683"/>
  <c r="AB683"/>
  <c r="AF683" s="1"/>
  <c r="W684"/>
  <c r="X684" s="1"/>
  <c r="AQ682"/>
  <c r="AL682"/>
  <c r="AM682" s="1"/>
  <c r="AR682"/>
  <c r="AI682"/>
  <c r="AR683" l="1"/>
  <c r="AI683"/>
  <c r="AQ683"/>
  <c r="AL683"/>
  <c r="AM683" s="1"/>
  <c r="AT682"/>
  <c r="AO682"/>
  <c r="AB684"/>
  <c r="AF684" s="1"/>
  <c r="AE684"/>
  <c r="AC684"/>
  <c r="AA684"/>
  <c r="Y684"/>
  <c r="W685"/>
  <c r="X685" s="1"/>
  <c r="AG683"/>
  <c r="AH683" s="1"/>
  <c r="AN683"/>
  <c r="AJ683"/>
  <c r="AK683" s="1"/>
  <c r="AO683" l="1"/>
  <c r="AN684"/>
  <c r="AJ684"/>
  <c r="AK684" s="1"/>
  <c r="AG684"/>
  <c r="AH684" s="1"/>
  <c r="AT683"/>
  <c r="AE685"/>
  <c r="AC685"/>
  <c r="AA685"/>
  <c r="Y685"/>
  <c r="AB685"/>
  <c r="AF685" s="1"/>
  <c r="W686"/>
  <c r="X686" s="1"/>
  <c r="AQ684"/>
  <c r="AL684"/>
  <c r="AM684" s="1"/>
  <c r="AR684"/>
  <c r="AI684"/>
  <c r="AR685" l="1"/>
  <c r="AI685"/>
  <c r="AQ685"/>
  <c r="AL685"/>
  <c r="AM685" s="1"/>
  <c r="AT684"/>
  <c r="AO684"/>
  <c r="AB686"/>
  <c r="AF686" s="1"/>
  <c r="AE686"/>
  <c r="AC686"/>
  <c r="AA686"/>
  <c r="Y686"/>
  <c r="W687"/>
  <c r="X687" s="1"/>
  <c r="AG685"/>
  <c r="AH685" s="1"/>
  <c r="AN685"/>
  <c r="AJ685"/>
  <c r="AK685" s="1"/>
  <c r="AO685" l="1"/>
  <c r="AN686"/>
  <c r="AJ686"/>
  <c r="AK686" s="1"/>
  <c r="AG686"/>
  <c r="AH686" s="1"/>
  <c r="AT685"/>
  <c r="AE687"/>
  <c r="AC687"/>
  <c r="AA687"/>
  <c r="Y687"/>
  <c r="AB687"/>
  <c r="AF687" s="1"/>
  <c r="W688"/>
  <c r="X688" s="1"/>
  <c r="AQ686"/>
  <c r="AL686"/>
  <c r="AM686" s="1"/>
  <c r="AR686"/>
  <c r="AI686"/>
  <c r="AR687" l="1"/>
  <c r="AI687"/>
  <c r="AQ687"/>
  <c r="AL687"/>
  <c r="AM687" s="1"/>
  <c r="AT686"/>
  <c r="AO686"/>
  <c r="AB688"/>
  <c r="AF688" s="1"/>
  <c r="AE688"/>
  <c r="AC688"/>
  <c r="AA688"/>
  <c r="Y688"/>
  <c r="W689"/>
  <c r="X689" s="1"/>
  <c r="AG687"/>
  <c r="AH687" s="1"/>
  <c r="AN687"/>
  <c r="AJ687"/>
  <c r="AK687" s="1"/>
  <c r="AO687" l="1"/>
  <c r="AN688"/>
  <c r="AJ688"/>
  <c r="AK688" s="1"/>
  <c r="AG688"/>
  <c r="AH688" s="1"/>
  <c r="AT687"/>
  <c r="AE689"/>
  <c r="AC689"/>
  <c r="AA689"/>
  <c r="Y689"/>
  <c r="AB689"/>
  <c r="AF689" s="1"/>
  <c r="W690"/>
  <c r="X690" s="1"/>
  <c r="AQ688"/>
  <c r="AL688"/>
  <c r="AM688" s="1"/>
  <c r="AR688"/>
  <c r="AI688"/>
  <c r="AR689" l="1"/>
  <c r="AI689"/>
  <c r="AQ689"/>
  <c r="AL689"/>
  <c r="AM689" s="1"/>
  <c r="AT688"/>
  <c r="AO688"/>
  <c r="AB690"/>
  <c r="AF690" s="1"/>
  <c r="AE690"/>
  <c r="AC690"/>
  <c r="AA690"/>
  <c r="Y690"/>
  <c r="W691"/>
  <c r="X691" s="1"/>
  <c r="AG689"/>
  <c r="AH689" s="1"/>
  <c r="AN689"/>
  <c r="AJ689"/>
  <c r="AK689" s="1"/>
  <c r="AO689" l="1"/>
  <c r="AN690"/>
  <c r="AJ690"/>
  <c r="AK690" s="1"/>
  <c r="AG690"/>
  <c r="AH690" s="1"/>
  <c r="AT689"/>
  <c r="AE691"/>
  <c r="AC691"/>
  <c r="AA691"/>
  <c r="Y691"/>
  <c r="AB691"/>
  <c r="AF691" s="1"/>
  <c r="W692"/>
  <c r="X692" s="1"/>
  <c r="AQ690"/>
  <c r="AL690"/>
  <c r="AM690" s="1"/>
  <c r="AR690"/>
  <c r="AI690"/>
  <c r="AR691" l="1"/>
  <c r="AI691"/>
  <c r="AQ691"/>
  <c r="AL691"/>
  <c r="AM691" s="1"/>
  <c r="AT690"/>
  <c r="AO690"/>
  <c r="AB692"/>
  <c r="AF692" s="1"/>
  <c r="AE692"/>
  <c r="AC692"/>
  <c r="AA692"/>
  <c r="Y692"/>
  <c r="W693"/>
  <c r="X693" s="1"/>
  <c r="AG691"/>
  <c r="AH691" s="1"/>
  <c r="AN691"/>
  <c r="AJ691"/>
  <c r="AK691" s="1"/>
  <c r="AO691" l="1"/>
  <c r="AN692"/>
  <c r="AJ692"/>
  <c r="AK692" s="1"/>
  <c r="AG692"/>
  <c r="AH692" s="1"/>
  <c r="AT691"/>
  <c r="AE693"/>
  <c r="AC693"/>
  <c r="AA693"/>
  <c r="Y693"/>
  <c r="AB693"/>
  <c r="AF693" s="1"/>
  <c r="W694"/>
  <c r="X694" s="1"/>
  <c r="AQ692"/>
  <c r="AL692"/>
  <c r="AM692" s="1"/>
  <c r="AR692"/>
  <c r="AI692"/>
  <c r="AR693" l="1"/>
  <c r="AI693"/>
  <c r="AQ693"/>
  <c r="AL693"/>
  <c r="AM693" s="1"/>
  <c r="AT692"/>
  <c r="AO692"/>
  <c r="AB694"/>
  <c r="AF694" s="1"/>
  <c r="AE694"/>
  <c r="AC694"/>
  <c r="AA694"/>
  <c r="Y694"/>
  <c r="W695"/>
  <c r="X695" s="1"/>
  <c r="AG693"/>
  <c r="AH693" s="1"/>
  <c r="AN693"/>
  <c r="AJ693"/>
  <c r="AK693" s="1"/>
  <c r="AO693" l="1"/>
  <c r="AN694"/>
  <c r="AJ694"/>
  <c r="AK694" s="1"/>
  <c r="AG694"/>
  <c r="AH694" s="1"/>
  <c r="AT693"/>
  <c r="AE695"/>
  <c r="AC695"/>
  <c r="AA695"/>
  <c r="Y695"/>
  <c r="AB695"/>
  <c r="AF695" s="1"/>
  <c r="W696"/>
  <c r="X696" s="1"/>
  <c r="AQ694"/>
  <c r="AL694"/>
  <c r="AM694" s="1"/>
  <c r="AR694"/>
  <c r="AI694"/>
  <c r="AR695" l="1"/>
  <c r="AI695"/>
  <c r="AQ695"/>
  <c r="AL695"/>
  <c r="AM695" s="1"/>
  <c r="AT694"/>
  <c r="AO694"/>
  <c r="AE696"/>
  <c r="AC696"/>
  <c r="AA696"/>
  <c r="Y696"/>
  <c r="AB696"/>
  <c r="AF696" s="1"/>
  <c r="W697"/>
  <c r="X697" s="1"/>
  <c r="AG695"/>
  <c r="AH695" s="1"/>
  <c r="AN695"/>
  <c r="AJ695"/>
  <c r="AK695" s="1"/>
  <c r="AO695" l="1"/>
  <c r="AR696"/>
  <c r="AI696"/>
  <c r="AQ696"/>
  <c r="AL696"/>
  <c r="AM696" s="1"/>
  <c r="AT695"/>
  <c r="AB697"/>
  <c r="AF697" s="1"/>
  <c r="AE697"/>
  <c r="AC697"/>
  <c r="AA697"/>
  <c r="Y697"/>
  <c r="W698"/>
  <c r="X698" s="1"/>
  <c r="AG696"/>
  <c r="AH696" s="1"/>
  <c r="AN696"/>
  <c r="AJ696"/>
  <c r="AK696" s="1"/>
  <c r="AO696" l="1"/>
  <c r="AE698"/>
  <c r="AC698"/>
  <c r="AA698"/>
  <c r="Y698"/>
  <c r="AB698"/>
  <c r="AF698" s="1"/>
  <c r="W699"/>
  <c r="X699" s="1"/>
  <c r="AQ697"/>
  <c r="AL697"/>
  <c r="AM697" s="1"/>
  <c r="AR697"/>
  <c r="AI697"/>
  <c r="AT696"/>
  <c r="AN697"/>
  <c r="AJ697"/>
  <c r="AK697" s="1"/>
  <c r="AG697"/>
  <c r="AH697" s="1"/>
  <c r="AO697" l="1"/>
  <c r="AR698"/>
  <c r="AI698"/>
  <c r="AQ698"/>
  <c r="AL698"/>
  <c r="AM698" s="1"/>
  <c r="AT697"/>
  <c r="AB699"/>
  <c r="AF699" s="1"/>
  <c r="AE699"/>
  <c r="AC699"/>
  <c r="AA699"/>
  <c r="Y699"/>
  <c r="W700"/>
  <c r="X700" s="1"/>
  <c r="AG698"/>
  <c r="AH698" s="1"/>
  <c r="AN698"/>
  <c r="AJ698"/>
  <c r="AK698" s="1"/>
  <c r="AO698" l="1"/>
  <c r="AE700"/>
  <c r="AC700"/>
  <c r="AA700"/>
  <c r="Y700"/>
  <c r="AB700"/>
  <c r="AF700" s="1"/>
  <c r="W701"/>
  <c r="X701" s="1"/>
  <c r="AQ699"/>
  <c r="AL699"/>
  <c r="AM699" s="1"/>
  <c r="AR699"/>
  <c r="AI699"/>
  <c r="AT698"/>
  <c r="AN699"/>
  <c r="AJ699"/>
  <c r="AK699" s="1"/>
  <c r="AG699"/>
  <c r="AH699" s="1"/>
  <c r="AO699" l="1"/>
  <c r="AR700"/>
  <c r="AI700"/>
  <c r="AQ700"/>
  <c r="AL700"/>
  <c r="AM700" s="1"/>
  <c r="AT699"/>
  <c r="AB701"/>
  <c r="AF701" s="1"/>
  <c r="AE701"/>
  <c r="AC701"/>
  <c r="AA701"/>
  <c r="Y701"/>
  <c r="W702"/>
  <c r="X702" s="1"/>
  <c r="AG700"/>
  <c r="AH700" s="1"/>
  <c r="AN700"/>
  <c r="AJ700"/>
  <c r="AK700" s="1"/>
  <c r="AO700" l="1"/>
  <c r="AE702"/>
  <c r="AC702"/>
  <c r="AA702"/>
  <c r="Y702"/>
  <c r="AB702"/>
  <c r="AF702" s="1"/>
  <c r="W703"/>
  <c r="X703" s="1"/>
  <c r="AQ701"/>
  <c r="AL701"/>
  <c r="AM701" s="1"/>
  <c r="AR701"/>
  <c r="AI701"/>
  <c r="AT700"/>
  <c r="AN701"/>
  <c r="AJ701"/>
  <c r="AK701" s="1"/>
  <c r="AG701"/>
  <c r="AH701" s="1"/>
  <c r="AO701" l="1"/>
  <c r="AR702"/>
  <c r="AI702"/>
  <c r="AQ702"/>
  <c r="AL702"/>
  <c r="AM702" s="1"/>
  <c r="AT701"/>
  <c r="AB703"/>
  <c r="AF703" s="1"/>
  <c r="AE703"/>
  <c r="AC703"/>
  <c r="AA703"/>
  <c r="Y703"/>
  <c r="W704"/>
  <c r="X704" s="1"/>
  <c r="AG702"/>
  <c r="AH702" s="1"/>
  <c r="AN702"/>
  <c r="AJ702"/>
  <c r="AK702" s="1"/>
  <c r="AO702" l="1"/>
  <c r="AE704"/>
  <c r="AC704"/>
  <c r="AA704"/>
  <c r="Y704"/>
  <c r="AB704"/>
  <c r="AF704" s="1"/>
  <c r="W705"/>
  <c r="X705" s="1"/>
  <c r="AQ703"/>
  <c r="AL703"/>
  <c r="AM703" s="1"/>
  <c r="AR703"/>
  <c r="AI703"/>
  <c r="AT702"/>
  <c r="AN703"/>
  <c r="AJ703"/>
  <c r="AK703" s="1"/>
  <c r="AG703"/>
  <c r="AH703" s="1"/>
  <c r="AO703" l="1"/>
  <c r="AR704"/>
  <c r="AI704"/>
  <c r="AQ704"/>
  <c r="AL704"/>
  <c r="AM704" s="1"/>
  <c r="AT703"/>
  <c r="AB705"/>
  <c r="AF705" s="1"/>
  <c r="AE705"/>
  <c r="AC705"/>
  <c r="AA705"/>
  <c r="Y705"/>
  <c r="W706"/>
  <c r="X706" s="1"/>
  <c r="AG704"/>
  <c r="AH704" s="1"/>
  <c r="AN704"/>
  <c r="AJ704"/>
  <c r="AK704" s="1"/>
  <c r="AO704" l="1"/>
  <c r="AE706"/>
  <c r="AC706"/>
  <c r="AA706"/>
  <c r="Y706"/>
  <c r="AB706"/>
  <c r="AF706" s="1"/>
  <c r="W707"/>
  <c r="X707" s="1"/>
  <c r="AQ705"/>
  <c r="AL705"/>
  <c r="AM705" s="1"/>
  <c r="AR705"/>
  <c r="AI705"/>
  <c r="AT704"/>
  <c r="AN705"/>
  <c r="AJ705"/>
  <c r="AK705" s="1"/>
  <c r="AG705"/>
  <c r="AH705" s="1"/>
  <c r="AO705" l="1"/>
  <c r="AR706"/>
  <c r="AI706"/>
  <c r="AQ706"/>
  <c r="AL706"/>
  <c r="AM706" s="1"/>
  <c r="AT705"/>
  <c r="AB707"/>
  <c r="AF707" s="1"/>
  <c r="AE707"/>
  <c r="AC707"/>
  <c r="AA707"/>
  <c r="Y707"/>
  <c r="W708"/>
  <c r="X708" s="1"/>
  <c r="AG706"/>
  <c r="AH706" s="1"/>
  <c r="AN706"/>
  <c r="AJ706"/>
  <c r="AK706" s="1"/>
  <c r="AO706" l="1"/>
  <c r="AE708"/>
  <c r="AC708"/>
  <c r="AA708"/>
  <c r="Y708"/>
  <c r="AB708"/>
  <c r="AF708" s="1"/>
  <c r="W709"/>
  <c r="X709" s="1"/>
  <c r="AQ707"/>
  <c r="AL707"/>
  <c r="AM707" s="1"/>
  <c r="AR707"/>
  <c r="AI707"/>
  <c r="AT706"/>
  <c r="AN707"/>
  <c r="AJ707"/>
  <c r="AK707" s="1"/>
  <c r="AG707"/>
  <c r="AH707" s="1"/>
  <c r="AO707" l="1"/>
  <c r="AR708"/>
  <c r="AI708"/>
  <c r="AQ708"/>
  <c r="AL708"/>
  <c r="AM708" s="1"/>
  <c r="AT707"/>
  <c r="AB709"/>
  <c r="AF709" s="1"/>
  <c r="AE709"/>
  <c r="AC709"/>
  <c r="AA709"/>
  <c r="Y709"/>
  <c r="W710"/>
  <c r="X710" s="1"/>
  <c r="AG708"/>
  <c r="AH708" s="1"/>
  <c r="AN708"/>
  <c r="AJ708"/>
  <c r="AK708" s="1"/>
  <c r="AO708" l="1"/>
  <c r="AE710"/>
  <c r="AC710"/>
  <c r="AA710"/>
  <c r="Y710"/>
  <c r="AB710"/>
  <c r="AF710" s="1"/>
  <c r="W711"/>
  <c r="X711" s="1"/>
  <c r="AQ709"/>
  <c r="AL709"/>
  <c r="AM709" s="1"/>
  <c r="AR709"/>
  <c r="AI709"/>
  <c r="AT708"/>
  <c r="AN709"/>
  <c r="AJ709"/>
  <c r="AK709" s="1"/>
  <c r="AG709"/>
  <c r="AH709" s="1"/>
  <c r="AO709" l="1"/>
  <c r="AR710"/>
  <c r="AI710"/>
  <c r="AQ710"/>
  <c r="AL710"/>
  <c r="AM710" s="1"/>
  <c r="AT709"/>
  <c r="AB711"/>
  <c r="AF711" s="1"/>
  <c r="AE711"/>
  <c r="AC711"/>
  <c r="AA711"/>
  <c r="Y711"/>
  <c r="W712"/>
  <c r="X712" s="1"/>
  <c r="AG710"/>
  <c r="AH710" s="1"/>
  <c r="AN710"/>
  <c r="AJ710"/>
  <c r="AK710" s="1"/>
  <c r="AO710" l="1"/>
  <c r="AE712"/>
  <c r="AC712"/>
  <c r="AA712"/>
  <c r="Y712"/>
  <c r="AB712"/>
  <c r="AF712" s="1"/>
  <c r="W713"/>
  <c r="X713" s="1"/>
  <c r="AQ711"/>
  <c r="AL711"/>
  <c r="AM711" s="1"/>
  <c r="AR711"/>
  <c r="AI711"/>
  <c r="AT710"/>
  <c r="AN711"/>
  <c r="AJ711"/>
  <c r="AK711" s="1"/>
  <c r="AG711"/>
  <c r="AH711" s="1"/>
  <c r="AO711" l="1"/>
  <c r="AR712"/>
  <c r="AI712"/>
  <c r="AQ712"/>
  <c r="AL712"/>
  <c r="AM712" s="1"/>
  <c r="AT711"/>
  <c r="AB713"/>
  <c r="AF713" s="1"/>
  <c r="AE713"/>
  <c r="AC713"/>
  <c r="AA713"/>
  <c r="Y713"/>
  <c r="W714"/>
  <c r="X714" s="1"/>
  <c r="AG712"/>
  <c r="AH712" s="1"/>
  <c r="AN712"/>
  <c r="AJ712"/>
  <c r="AK712" s="1"/>
  <c r="AO712" l="1"/>
  <c r="AE714"/>
  <c r="AC714"/>
  <c r="AA714"/>
  <c r="Y714"/>
  <c r="AB714"/>
  <c r="AF714" s="1"/>
  <c r="W715"/>
  <c r="X715" s="1"/>
  <c r="AQ713"/>
  <c r="AL713"/>
  <c r="AM713" s="1"/>
  <c r="AR713"/>
  <c r="AI713"/>
  <c r="AT712"/>
  <c r="AN713"/>
  <c r="AJ713"/>
  <c r="AK713" s="1"/>
  <c r="AG713"/>
  <c r="AH713" s="1"/>
  <c r="AO713" l="1"/>
  <c r="AR714"/>
  <c r="AI714"/>
  <c r="AQ714"/>
  <c r="AL714"/>
  <c r="AM714" s="1"/>
  <c r="AT713"/>
  <c r="AB715"/>
  <c r="AF715" s="1"/>
  <c r="AE715"/>
  <c r="AC715"/>
  <c r="AA715"/>
  <c r="Y715"/>
  <c r="W716"/>
  <c r="X716" s="1"/>
  <c r="AG714"/>
  <c r="AH714" s="1"/>
  <c r="AN714"/>
  <c r="AJ714"/>
  <c r="AK714" s="1"/>
  <c r="AO714" l="1"/>
  <c r="AE716"/>
  <c r="AC716"/>
  <c r="AA716"/>
  <c r="Y716"/>
  <c r="AB716"/>
  <c r="AF716" s="1"/>
  <c r="W717"/>
  <c r="X717" s="1"/>
  <c r="AQ715"/>
  <c r="AL715"/>
  <c r="AM715" s="1"/>
  <c r="AR715"/>
  <c r="AI715"/>
  <c r="AT714"/>
  <c r="AN715"/>
  <c r="AJ715"/>
  <c r="AK715" s="1"/>
  <c r="AG715"/>
  <c r="AH715" s="1"/>
  <c r="AO715" l="1"/>
  <c r="AR716"/>
  <c r="AI716"/>
  <c r="AQ716"/>
  <c r="AL716"/>
  <c r="AM716" s="1"/>
  <c r="AT715"/>
  <c r="AB717"/>
  <c r="AF717" s="1"/>
  <c r="AE717"/>
  <c r="AC717"/>
  <c r="AA717"/>
  <c r="Y717"/>
  <c r="W718"/>
  <c r="X718" s="1"/>
  <c r="AG716"/>
  <c r="AH716" s="1"/>
  <c r="AN716"/>
  <c r="AJ716"/>
  <c r="AK716" s="1"/>
  <c r="AO716" l="1"/>
  <c r="AE718"/>
  <c r="AC718"/>
  <c r="AA718"/>
  <c r="Y718"/>
  <c r="AB718"/>
  <c r="AF718" s="1"/>
  <c r="W719"/>
  <c r="X719" s="1"/>
  <c r="AQ717"/>
  <c r="AL717"/>
  <c r="AM717" s="1"/>
  <c r="AR717"/>
  <c r="AI717"/>
  <c r="AT716"/>
  <c r="AN717"/>
  <c r="AJ717"/>
  <c r="AK717" s="1"/>
  <c r="AG717"/>
  <c r="AH717" s="1"/>
  <c r="AO717" l="1"/>
  <c r="AR718"/>
  <c r="AI718"/>
  <c r="AQ718"/>
  <c r="AL718"/>
  <c r="AM718" s="1"/>
  <c r="AT717"/>
  <c r="AB719"/>
  <c r="AF719" s="1"/>
  <c r="AE719"/>
  <c r="AC719"/>
  <c r="AA719"/>
  <c r="Y719"/>
  <c r="W720"/>
  <c r="X720" s="1"/>
  <c r="AG718"/>
  <c r="AH718" s="1"/>
  <c r="AN718"/>
  <c r="AJ718"/>
  <c r="AK718" s="1"/>
  <c r="AO718" l="1"/>
  <c r="AE720"/>
  <c r="AC720"/>
  <c r="AA720"/>
  <c r="Y720"/>
  <c r="AB720"/>
  <c r="AF720" s="1"/>
  <c r="W721"/>
  <c r="X721" s="1"/>
  <c r="AQ719"/>
  <c r="AL719"/>
  <c r="AM719" s="1"/>
  <c r="AR719"/>
  <c r="AI719"/>
  <c r="AT718"/>
  <c r="AN719"/>
  <c r="AJ719"/>
  <c r="AK719" s="1"/>
  <c r="AG719"/>
  <c r="AH719" s="1"/>
  <c r="AO719" l="1"/>
  <c r="AR720"/>
  <c r="AI720"/>
  <c r="AQ720"/>
  <c r="AL720"/>
  <c r="AM720" s="1"/>
  <c r="AT719"/>
  <c r="AB721"/>
  <c r="AF721" s="1"/>
  <c r="AE721"/>
  <c r="AC721"/>
  <c r="AA721"/>
  <c r="Y721"/>
  <c r="W722"/>
  <c r="X722" s="1"/>
  <c r="AG720"/>
  <c r="AH720" s="1"/>
  <c r="AN720"/>
  <c r="AJ720"/>
  <c r="AK720" s="1"/>
  <c r="AO720" l="1"/>
  <c r="AE722"/>
  <c r="AC722"/>
  <c r="AA722"/>
  <c r="Y722"/>
  <c r="AB722"/>
  <c r="AF722" s="1"/>
  <c r="W723"/>
  <c r="X723" s="1"/>
  <c r="AQ721"/>
  <c r="AL721"/>
  <c r="AM721" s="1"/>
  <c r="AR721"/>
  <c r="AI721"/>
  <c r="AT720"/>
  <c r="AN721"/>
  <c r="AJ721"/>
  <c r="AK721" s="1"/>
  <c r="AG721"/>
  <c r="AH721" s="1"/>
  <c r="AO721" l="1"/>
  <c r="AR722"/>
  <c r="AI722"/>
  <c r="AQ722"/>
  <c r="AL722"/>
  <c r="AM722" s="1"/>
  <c r="AT721"/>
  <c r="AB723"/>
  <c r="AF723" s="1"/>
  <c r="AE723"/>
  <c r="AC723"/>
  <c r="AA723"/>
  <c r="Y723"/>
  <c r="W724"/>
  <c r="X724" s="1"/>
  <c r="AG722"/>
  <c r="AH722" s="1"/>
  <c r="AN722"/>
  <c r="AJ722"/>
  <c r="AK722" s="1"/>
  <c r="AO722" l="1"/>
  <c r="AE724"/>
  <c r="AC724"/>
  <c r="AA724"/>
  <c r="Y724"/>
  <c r="AB724"/>
  <c r="AF724" s="1"/>
  <c r="W725"/>
  <c r="X725" s="1"/>
  <c r="AQ723"/>
  <c r="AL723"/>
  <c r="AM723" s="1"/>
  <c r="AR723"/>
  <c r="AI723"/>
  <c r="AT722"/>
  <c r="AN723"/>
  <c r="AJ723"/>
  <c r="AK723" s="1"/>
  <c r="AG723"/>
  <c r="AH723" s="1"/>
  <c r="AO723" l="1"/>
  <c r="AR724"/>
  <c r="AI724"/>
  <c r="AQ724"/>
  <c r="AL724"/>
  <c r="AM724" s="1"/>
  <c r="AT723"/>
  <c r="AB725"/>
  <c r="AF725" s="1"/>
  <c r="AE725"/>
  <c r="AC725"/>
  <c r="AA725"/>
  <c r="Y725"/>
  <c r="W726"/>
  <c r="X726" s="1"/>
  <c r="AG724"/>
  <c r="AH724" s="1"/>
  <c r="AN724"/>
  <c r="AJ724"/>
  <c r="AK724" s="1"/>
  <c r="AO724" l="1"/>
  <c r="AE726"/>
  <c r="AC726"/>
  <c r="AA726"/>
  <c r="Y726"/>
  <c r="AB726"/>
  <c r="AF726" s="1"/>
  <c r="W727"/>
  <c r="X727" s="1"/>
  <c r="AQ725"/>
  <c r="AL725"/>
  <c r="AM725" s="1"/>
  <c r="AR725"/>
  <c r="AI725"/>
  <c r="AT724"/>
  <c r="AN725"/>
  <c r="AJ725"/>
  <c r="AK725" s="1"/>
  <c r="AG725"/>
  <c r="AH725" s="1"/>
  <c r="AO725" l="1"/>
  <c r="AR726"/>
  <c r="AI726"/>
  <c r="AQ726"/>
  <c r="AL726"/>
  <c r="AM726" s="1"/>
  <c r="AT725"/>
  <c r="AB727"/>
  <c r="AF727" s="1"/>
  <c r="AE727"/>
  <c r="AC727"/>
  <c r="AA727"/>
  <c r="Y727"/>
  <c r="W728"/>
  <c r="X728" s="1"/>
  <c r="AG726"/>
  <c r="AH726" s="1"/>
  <c r="AN726"/>
  <c r="AJ726"/>
  <c r="AK726" s="1"/>
  <c r="AO726" l="1"/>
  <c r="AE728"/>
  <c r="AC728"/>
  <c r="AA728"/>
  <c r="Y728"/>
  <c r="AB728"/>
  <c r="AF728" s="1"/>
  <c r="W729"/>
  <c r="X729" s="1"/>
  <c r="AQ727"/>
  <c r="AL727"/>
  <c r="AM727" s="1"/>
  <c r="AR727"/>
  <c r="AI727"/>
  <c r="AT726"/>
  <c r="AN727"/>
  <c r="AJ727"/>
  <c r="AK727" s="1"/>
  <c r="AG727"/>
  <c r="AH727" s="1"/>
  <c r="AO727" l="1"/>
  <c r="AR728"/>
  <c r="AI728"/>
  <c r="AQ728"/>
  <c r="AL728"/>
  <c r="AM728" s="1"/>
  <c r="AT727"/>
  <c r="AB729"/>
  <c r="AF729" s="1"/>
  <c r="AE729"/>
  <c r="AC729"/>
  <c r="AA729"/>
  <c r="Y729"/>
  <c r="W730"/>
  <c r="X730" s="1"/>
  <c r="AG728"/>
  <c r="AH728" s="1"/>
  <c r="AN728"/>
  <c r="AJ728"/>
  <c r="AK728" s="1"/>
  <c r="AO728" l="1"/>
  <c r="AE730"/>
  <c r="AC730"/>
  <c r="AA730"/>
  <c r="Y730"/>
  <c r="AB730"/>
  <c r="AF730" s="1"/>
  <c r="W731"/>
  <c r="X731" s="1"/>
  <c r="AQ729"/>
  <c r="AL729"/>
  <c r="AM729" s="1"/>
  <c r="AR729"/>
  <c r="AI729"/>
  <c r="AT728"/>
  <c r="AN729"/>
  <c r="AJ729"/>
  <c r="AK729" s="1"/>
  <c r="AG729"/>
  <c r="AH729" s="1"/>
  <c r="AO729" l="1"/>
  <c r="AR730"/>
  <c r="AI730"/>
  <c r="AQ730"/>
  <c r="AL730"/>
  <c r="AM730" s="1"/>
  <c r="AT729"/>
  <c r="AB731"/>
  <c r="AF731" s="1"/>
  <c r="AE731"/>
  <c r="AC731"/>
  <c r="AA731"/>
  <c r="Y731"/>
  <c r="W732"/>
  <c r="X732" s="1"/>
  <c r="AG730"/>
  <c r="AH730" s="1"/>
  <c r="AN730"/>
  <c r="AJ730"/>
  <c r="AK730" s="1"/>
  <c r="AO730" l="1"/>
  <c r="AE732"/>
  <c r="AC732"/>
  <c r="AA732"/>
  <c r="Y732"/>
  <c r="AB732"/>
  <c r="AF732" s="1"/>
  <c r="W733"/>
  <c r="X733" s="1"/>
  <c r="AQ731"/>
  <c r="AL731"/>
  <c r="AM731" s="1"/>
  <c r="AR731"/>
  <c r="AI731"/>
  <c r="AT730"/>
  <c r="AN731"/>
  <c r="AJ731"/>
  <c r="AK731" s="1"/>
  <c r="AG731"/>
  <c r="AH731" s="1"/>
  <c r="AO731" l="1"/>
  <c r="AR732"/>
  <c r="AI732"/>
  <c r="AQ732"/>
  <c r="AL732"/>
  <c r="AM732" s="1"/>
  <c r="AT731"/>
  <c r="AB733"/>
  <c r="AF733" s="1"/>
  <c r="AE733"/>
  <c r="AC733"/>
  <c r="AA733"/>
  <c r="Y733"/>
  <c r="W734"/>
  <c r="X734" s="1"/>
  <c r="AG732"/>
  <c r="AH732" s="1"/>
  <c r="AN732"/>
  <c r="AJ732"/>
  <c r="AK732" s="1"/>
  <c r="AO732" l="1"/>
  <c r="AE734"/>
  <c r="AC734"/>
  <c r="AA734"/>
  <c r="Y734"/>
  <c r="AB734"/>
  <c r="AF734" s="1"/>
  <c r="W735"/>
  <c r="X735" s="1"/>
  <c r="AQ733"/>
  <c r="AL733"/>
  <c r="AM733" s="1"/>
  <c r="AR733"/>
  <c r="AI733"/>
  <c r="AT732"/>
  <c r="AN733"/>
  <c r="AJ733"/>
  <c r="AK733" s="1"/>
  <c r="AG733"/>
  <c r="AH733" s="1"/>
  <c r="AO733" l="1"/>
  <c r="AR734"/>
  <c r="AI734"/>
  <c r="AQ734"/>
  <c r="AL734"/>
  <c r="AM734" s="1"/>
  <c r="AT733"/>
  <c r="AB735"/>
  <c r="AF735" s="1"/>
  <c r="AE735"/>
  <c r="AC735"/>
  <c r="AA735"/>
  <c r="Y735"/>
  <c r="W736"/>
  <c r="X736" s="1"/>
  <c r="AG734"/>
  <c r="AH734" s="1"/>
  <c r="AN734"/>
  <c r="AJ734"/>
  <c r="AK734" s="1"/>
  <c r="AO734" l="1"/>
  <c r="AE736"/>
  <c r="AC736"/>
  <c r="AA736"/>
  <c r="Y736"/>
  <c r="AB736"/>
  <c r="AF736" s="1"/>
  <c r="W737"/>
  <c r="X737" s="1"/>
  <c r="AQ735"/>
  <c r="AL735"/>
  <c r="AM735" s="1"/>
  <c r="AR735"/>
  <c r="AI735"/>
  <c r="AT734"/>
  <c r="AN735"/>
  <c r="AJ735"/>
  <c r="AK735" s="1"/>
  <c r="AG735"/>
  <c r="AH735" s="1"/>
  <c r="AO735" l="1"/>
  <c r="AR736"/>
  <c r="AI736"/>
  <c r="AQ736"/>
  <c r="AL736"/>
  <c r="AM736" s="1"/>
  <c r="AT735"/>
  <c r="AB737"/>
  <c r="AF737" s="1"/>
  <c r="AE737"/>
  <c r="AC737"/>
  <c r="AA737"/>
  <c r="Y737"/>
  <c r="W738"/>
  <c r="X738" s="1"/>
  <c r="AG736"/>
  <c r="AH736" s="1"/>
  <c r="AN736"/>
  <c r="AJ736"/>
  <c r="AK736" s="1"/>
  <c r="AO736" l="1"/>
  <c r="AE738"/>
  <c r="AC738"/>
  <c r="AA738"/>
  <c r="Y738"/>
  <c r="AB738"/>
  <c r="AF738" s="1"/>
  <c r="W739"/>
  <c r="X739" s="1"/>
  <c r="AQ737"/>
  <c r="AL737"/>
  <c r="AM737" s="1"/>
  <c r="AR737"/>
  <c r="AI737"/>
  <c r="AT736"/>
  <c r="AN737"/>
  <c r="AJ737"/>
  <c r="AK737" s="1"/>
  <c r="AG737"/>
  <c r="AH737" s="1"/>
  <c r="AO737" l="1"/>
  <c r="AR738"/>
  <c r="AI738"/>
  <c r="AQ738"/>
  <c r="AL738"/>
  <c r="AM738" s="1"/>
  <c r="AT737"/>
  <c r="AB739"/>
  <c r="AF739" s="1"/>
  <c r="AE739"/>
  <c r="AC739"/>
  <c r="AA739"/>
  <c r="Y739"/>
  <c r="W740"/>
  <c r="X740" s="1"/>
  <c r="AG738"/>
  <c r="AH738" s="1"/>
  <c r="AN738"/>
  <c r="AJ738"/>
  <c r="AK738" s="1"/>
  <c r="AO738" l="1"/>
  <c r="AE740"/>
  <c r="AC740"/>
  <c r="AA740"/>
  <c r="Y740"/>
  <c r="AB740"/>
  <c r="AF740" s="1"/>
  <c r="W741"/>
  <c r="X741" s="1"/>
  <c r="AQ739"/>
  <c r="AL739"/>
  <c r="AM739" s="1"/>
  <c r="AR739"/>
  <c r="AI739"/>
  <c r="AT738"/>
  <c r="AN739"/>
  <c r="AJ739"/>
  <c r="AK739" s="1"/>
  <c r="AG739"/>
  <c r="AH739" s="1"/>
  <c r="AO739" l="1"/>
  <c r="AR740"/>
  <c r="AI740"/>
  <c r="AQ740"/>
  <c r="AL740"/>
  <c r="AM740" s="1"/>
  <c r="AT739"/>
  <c r="AB741"/>
  <c r="AF741" s="1"/>
  <c r="AE741"/>
  <c r="AC741"/>
  <c r="AA741"/>
  <c r="Y741"/>
  <c r="W742"/>
  <c r="X742" s="1"/>
  <c r="AG740"/>
  <c r="AH740" s="1"/>
  <c r="AN740"/>
  <c r="AJ740"/>
  <c r="AK740" s="1"/>
  <c r="AO740" l="1"/>
  <c r="AE742"/>
  <c r="AC742"/>
  <c r="AA742"/>
  <c r="Y742"/>
  <c r="AB742"/>
  <c r="AF742" s="1"/>
  <c r="W743"/>
  <c r="X743" s="1"/>
  <c r="AQ741"/>
  <c r="AL741"/>
  <c r="AM741" s="1"/>
  <c r="AR741"/>
  <c r="AI741"/>
  <c r="AT740"/>
  <c r="AN741"/>
  <c r="AJ741"/>
  <c r="AK741" s="1"/>
  <c r="AG741"/>
  <c r="AH741" s="1"/>
  <c r="AO741" l="1"/>
  <c r="AR742"/>
  <c r="AI742"/>
  <c r="AQ742"/>
  <c r="AL742"/>
  <c r="AM742" s="1"/>
  <c r="AT741"/>
  <c r="AB743"/>
  <c r="AF743" s="1"/>
  <c r="AE743"/>
  <c r="AC743"/>
  <c r="AA743"/>
  <c r="Y743"/>
  <c r="W744"/>
  <c r="X744" s="1"/>
  <c r="AG742"/>
  <c r="AH742" s="1"/>
  <c r="AN742"/>
  <c r="AJ742"/>
  <c r="AK742" s="1"/>
  <c r="AO742" l="1"/>
  <c r="AE744"/>
  <c r="AC744"/>
  <c r="AA744"/>
  <c r="Y744"/>
  <c r="AB744"/>
  <c r="AF744" s="1"/>
  <c r="W745"/>
  <c r="X745" s="1"/>
  <c r="AQ743"/>
  <c r="AL743"/>
  <c r="AM743" s="1"/>
  <c r="AR743"/>
  <c r="AI743"/>
  <c r="AT742"/>
  <c r="AN743"/>
  <c r="AJ743"/>
  <c r="AK743" s="1"/>
  <c r="AG743"/>
  <c r="AH743" s="1"/>
  <c r="AO743" l="1"/>
  <c r="AR744"/>
  <c r="AI744"/>
  <c r="AQ744"/>
  <c r="AL744"/>
  <c r="AM744" s="1"/>
  <c r="AT743"/>
  <c r="AB745"/>
  <c r="AF745" s="1"/>
  <c r="AE745"/>
  <c r="AC745"/>
  <c r="AA745"/>
  <c r="Y745"/>
  <c r="W746"/>
  <c r="X746" s="1"/>
  <c r="AG744"/>
  <c r="AH744" s="1"/>
  <c r="AN744"/>
  <c r="AJ744"/>
  <c r="AK744" s="1"/>
  <c r="AO744" l="1"/>
  <c r="AE746"/>
  <c r="AC746"/>
  <c r="AA746"/>
  <c r="Y746"/>
  <c r="AB746"/>
  <c r="AF746" s="1"/>
  <c r="W747"/>
  <c r="X747" s="1"/>
  <c r="AQ745"/>
  <c r="AL745"/>
  <c r="AM745" s="1"/>
  <c r="AR745"/>
  <c r="AI745"/>
  <c r="AT744"/>
  <c r="AN745"/>
  <c r="AJ745"/>
  <c r="AK745" s="1"/>
  <c r="AG745"/>
  <c r="AH745" s="1"/>
  <c r="AO745" l="1"/>
  <c r="AR746"/>
  <c r="AI746"/>
  <c r="AQ746"/>
  <c r="AL746"/>
  <c r="AM746" s="1"/>
  <c r="AT745"/>
  <c r="AB747"/>
  <c r="AF747" s="1"/>
  <c r="AE747"/>
  <c r="AC747"/>
  <c r="AA747"/>
  <c r="Y747"/>
  <c r="W748"/>
  <c r="X748" s="1"/>
  <c r="AG746"/>
  <c r="AH746" s="1"/>
  <c r="AN746"/>
  <c r="AJ746"/>
  <c r="AK746" s="1"/>
  <c r="AO746" l="1"/>
  <c r="AE748"/>
  <c r="AC748"/>
  <c r="AA748"/>
  <c r="Y748"/>
  <c r="AB748"/>
  <c r="AF748" s="1"/>
  <c r="W749"/>
  <c r="X749" s="1"/>
  <c r="AQ747"/>
  <c r="AL747"/>
  <c r="AM747" s="1"/>
  <c r="AR747"/>
  <c r="AI747"/>
  <c r="AT746"/>
  <c r="AN747"/>
  <c r="AJ747"/>
  <c r="AK747" s="1"/>
  <c r="AG747"/>
  <c r="AH747" s="1"/>
  <c r="AO747" l="1"/>
  <c r="AR748"/>
  <c r="AI748"/>
  <c r="AQ748"/>
  <c r="AL748"/>
  <c r="AM748" s="1"/>
  <c r="AT747"/>
  <c r="AB749"/>
  <c r="AF749" s="1"/>
  <c r="AE749"/>
  <c r="AC749"/>
  <c r="AA749"/>
  <c r="Y749"/>
  <c r="W750"/>
  <c r="X750" s="1"/>
  <c r="AG748"/>
  <c r="AH748" s="1"/>
  <c r="AN748"/>
  <c r="AJ748"/>
  <c r="AK748" s="1"/>
  <c r="AO748" l="1"/>
  <c r="AE750"/>
  <c r="AC750"/>
  <c r="AA750"/>
  <c r="Y750"/>
  <c r="AB750"/>
  <c r="AF750" s="1"/>
  <c r="W751"/>
  <c r="X751" s="1"/>
  <c r="AQ749"/>
  <c r="AL749"/>
  <c r="AM749" s="1"/>
  <c r="AR749"/>
  <c r="AI749"/>
  <c r="AT748"/>
  <c r="AN749"/>
  <c r="AJ749"/>
  <c r="AK749" s="1"/>
  <c r="AG749"/>
  <c r="AH749" s="1"/>
  <c r="AO749" l="1"/>
  <c r="AR750"/>
  <c r="AI750"/>
  <c r="AQ750"/>
  <c r="AL750"/>
  <c r="AM750" s="1"/>
  <c r="AT749"/>
  <c r="AB751"/>
  <c r="AF751" s="1"/>
  <c r="AE751"/>
  <c r="AC751"/>
  <c r="AA751"/>
  <c r="Y751"/>
  <c r="W752"/>
  <c r="X752" s="1"/>
  <c r="AG750"/>
  <c r="AH750" s="1"/>
  <c r="AN750"/>
  <c r="AJ750"/>
  <c r="AK750" s="1"/>
  <c r="AO750" l="1"/>
  <c r="AE752"/>
  <c r="AC752"/>
  <c r="AA752"/>
  <c r="Y752"/>
  <c r="AB752"/>
  <c r="AF752" s="1"/>
  <c r="W753"/>
  <c r="X753" s="1"/>
  <c r="AQ751"/>
  <c r="AL751"/>
  <c r="AM751" s="1"/>
  <c r="AR751"/>
  <c r="AI751"/>
  <c r="AT750"/>
  <c r="AN751"/>
  <c r="AJ751"/>
  <c r="AK751" s="1"/>
  <c r="AG751"/>
  <c r="AH751" s="1"/>
  <c r="AO751" l="1"/>
  <c r="AR752"/>
  <c r="AI752"/>
  <c r="AQ752"/>
  <c r="AL752"/>
  <c r="AM752" s="1"/>
  <c r="AT751"/>
  <c r="AB753"/>
  <c r="AF753" s="1"/>
  <c r="AE753"/>
  <c r="AC753"/>
  <c r="AA753"/>
  <c r="Y753"/>
  <c r="W754"/>
  <c r="X754" s="1"/>
  <c r="AG752"/>
  <c r="AH752" s="1"/>
  <c r="AN752"/>
  <c r="AJ752"/>
  <c r="AK752" s="1"/>
  <c r="AO752" l="1"/>
  <c r="AE754"/>
  <c r="AC754"/>
  <c r="AA754"/>
  <c r="Y754"/>
  <c r="AB754"/>
  <c r="AF754" s="1"/>
  <c r="W755"/>
  <c r="X755" s="1"/>
  <c r="AQ753"/>
  <c r="AL753"/>
  <c r="AM753" s="1"/>
  <c r="AR753"/>
  <c r="AI753"/>
  <c r="AT752"/>
  <c r="AN753"/>
  <c r="AJ753"/>
  <c r="AK753" s="1"/>
  <c r="AG753"/>
  <c r="AH753" s="1"/>
  <c r="AO753" l="1"/>
  <c r="AR754"/>
  <c r="AI754"/>
  <c r="AQ754"/>
  <c r="AL754"/>
  <c r="AM754" s="1"/>
  <c r="AT753"/>
  <c r="AB755"/>
  <c r="AF755" s="1"/>
  <c r="AE755"/>
  <c r="AC755"/>
  <c r="AA755"/>
  <c r="Y755"/>
  <c r="W756"/>
  <c r="X756" s="1"/>
  <c r="AG754"/>
  <c r="AH754" s="1"/>
  <c r="AN754"/>
  <c r="AJ754"/>
  <c r="AK754" s="1"/>
  <c r="AO754" l="1"/>
  <c r="AE756"/>
  <c r="AC756"/>
  <c r="AA756"/>
  <c r="Y756"/>
  <c r="AB756"/>
  <c r="AF756" s="1"/>
  <c r="W757"/>
  <c r="X757" s="1"/>
  <c r="AQ755"/>
  <c r="AL755"/>
  <c r="AM755" s="1"/>
  <c r="AR755"/>
  <c r="AI755"/>
  <c r="AT754"/>
  <c r="AN755"/>
  <c r="AJ755"/>
  <c r="AK755" s="1"/>
  <c r="AG755"/>
  <c r="AH755" s="1"/>
  <c r="AO755" l="1"/>
  <c r="AR756"/>
  <c r="AI756"/>
  <c r="AQ756"/>
  <c r="AL756"/>
  <c r="AM756" s="1"/>
  <c r="AT755"/>
  <c r="AB757"/>
  <c r="AF757" s="1"/>
  <c r="AE757"/>
  <c r="AC757"/>
  <c r="AA757"/>
  <c r="Y757"/>
  <c r="W758"/>
  <c r="X758" s="1"/>
  <c r="AG756"/>
  <c r="AH756" s="1"/>
  <c r="AN756"/>
  <c r="AJ756"/>
  <c r="AK756" s="1"/>
  <c r="AO756" l="1"/>
  <c r="AE758"/>
  <c r="AC758"/>
  <c r="AA758"/>
  <c r="Y758"/>
  <c r="AB758"/>
  <c r="AF758" s="1"/>
  <c r="W759"/>
  <c r="X759" s="1"/>
  <c r="AQ757"/>
  <c r="AL757"/>
  <c r="AM757" s="1"/>
  <c r="AR757"/>
  <c r="AI757"/>
  <c r="AT756"/>
  <c r="AN757"/>
  <c r="AJ757"/>
  <c r="AK757" s="1"/>
  <c r="AG757"/>
  <c r="AH757" s="1"/>
  <c r="AO757" l="1"/>
  <c r="AR758"/>
  <c r="AI758"/>
  <c r="AQ758"/>
  <c r="AL758"/>
  <c r="AM758" s="1"/>
  <c r="AT757"/>
  <c r="AB759"/>
  <c r="AF759" s="1"/>
  <c r="AE759"/>
  <c r="AC759"/>
  <c r="AA759"/>
  <c r="Y759"/>
  <c r="W760"/>
  <c r="X760" s="1"/>
  <c r="AG758"/>
  <c r="AH758" s="1"/>
  <c r="AN758"/>
  <c r="AJ758"/>
  <c r="AK758" s="1"/>
  <c r="AO758" l="1"/>
  <c r="AE760"/>
  <c r="AC760"/>
  <c r="AA760"/>
  <c r="Y760"/>
  <c r="AB760"/>
  <c r="AF760" s="1"/>
  <c r="W761"/>
  <c r="X761" s="1"/>
  <c r="AQ759"/>
  <c r="AL759"/>
  <c r="AM759" s="1"/>
  <c r="AR759"/>
  <c r="AI759"/>
  <c r="AT758"/>
  <c r="AN759"/>
  <c r="AJ759"/>
  <c r="AK759" s="1"/>
  <c r="AG759"/>
  <c r="AH759" s="1"/>
  <c r="AO759" l="1"/>
  <c r="AR760"/>
  <c r="AI760"/>
  <c r="AQ760"/>
  <c r="AL760"/>
  <c r="AM760" s="1"/>
  <c r="AT759"/>
  <c r="AB761"/>
  <c r="AF761" s="1"/>
  <c r="AE761"/>
  <c r="AC761"/>
  <c r="AA761"/>
  <c r="Y761"/>
  <c r="W762"/>
  <c r="X762" s="1"/>
  <c r="AG760"/>
  <c r="AH760" s="1"/>
  <c r="AN760"/>
  <c r="AJ760"/>
  <c r="AK760" s="1"/>
  <c r="AO760" l="1"/>
  <c r="AE762"/>
  <c r="AC762"/>
  <c r="AA762"/>
  <c r="Y762"/>
  <c r="AB762"/>
  <c r="AF762" s="1"/>
  <c r="W763"/>
  <c r="X763" s="1"/>
  <c r="AQ761"/>
  <c r="AL761"/>
  <c r="AM761" s="1"/>
  <c r="AR761"/>
  <c r="AI761"/>
  <c r="AT760"/>
  <c r="AN761"/>
  <c r="AJ761"/>
  <c r="AK761" s="1"/>
  <c r="AG761"/>
  <c r="AH761" s="1"/>
  <c r="AO761" l="1"/>
  <c r="AR762"/>
  <c r="AI762"/>
  <c r="AQ762"/>
  <c r="AL762"/>
  <c r="AM762" s="1"/>
  <c r="AT761"/>
  <c r="AB763"/>
  <c r="AF763" s="1"/>
  <c r="AE763"/>
  <c r="AC763"/>
  <c r="AA763"/>
  <c r="Y763"/>
  <c r="W764"/>
  <c r="X764" s="1"/>
  <c r="AG762"/>
  <c r="AH762" s="1"/>
  <c r="AN762"/>
  <c r="AJ762"/>
  <c r="AK762" s="1"/>
  <c r="AO762" l="1"/>
  <c r="AE764"/>
  <c r="AC764"/>
  <c r="AA764"/>
  <c r="Y764"/>
  <c r="AB764"/>
  <c r="AF764" s="1"/>
  <c r="W765"/>
  <c r="X765" s="1"/>
  <c r="AQ763"/>
  <c r="AL763"/>
  <c r="AM763" s="1"/>
  <c r="AR763"/>
  <c r="AI763"/>
  <c r="AT762"/>
  <c r="AN763"/>
  <c r="AJ763"/>
  <c r="AK763" s="1"/>
  <c r="AG763"/>
  <c r="AH763" s="1"/>
  <c r="AO763" l="1"/>
  <c r="AR764"/>
  <c r="AI764"/>
  <c r="AQ764"/>
  <c r="AL764"/>
  <c r="AM764" s="1"/>
  <c r="AT763"/>
  <c r="AB765"/>
  <c r="AF765" s="1"/>
  <c r="AE765"/>
  <c r="AC765"/>
  <c r="AA765"/>
  <c r="Y765"/>
  <c r="W766"/>
  <c r="X766" s="1"/>
  <c r="AG764"/>
  <c r="AH764" s="1"/>
  <c r="AN764"/>
  <c r="AJ764"/>
  <c r="AK764" s="1"/>
  <c r="AO764" l="1"/>
  <c r="AE766"/>
  <c r="AC766"/>
  <c r="AA766"/>
  <c r="Y766"/>
  <c r="AB766"/>
  <c r="AF766" s="1"/>
  <c r="W767"/>
  <c r="X767" s="1"/>
  <c r="AQ765"/>
  <c r="AL765"/>
  <c r="AM765" s="1"/>
  <c r="AR765"/>
  <c r="AI765"/>
  <c r="AT764"/>
  <c r="AN765"/>
  <c r="AJ765"/>
  <c r="AK765" s="1"/>
  <c r="AG765"/>
  <c r="AH765" s="1"/>
  <c r="AO765" l="1"/>
  <c r="AR766"/>
  <c r="AI766"/>
  <c r="AQ766"/>
  <c r="AL766"/>
  <c r="AM766" s="1"/>
  <c r="AT765"/>
  <c r="AB767"/>
  <c r="AF767" s="1"/>
  <c r="AE767"/>
  <c r="AC767"/>
  <c r="AA767"/>
  <c r="Y767"/>
  <c r="W768"/>
  <c r="X768" s="1"/>
  <c r="AG766"/>
  <c r="AH766" s="1"/>
  <c r="AN766"/>
  <c r="AJ766"/>
  <c r="AK766" s="1"/>
  <c r="AO766" l="1"/>
  <c r="AE768"/>
  <c r="AC768"/>
  <c r="AA768"/>
  <c r="Y768"/>
  <c r="AB768"/>
  <c r="AF768" s="1"/>
  <c r="W769"/>
  <c r="X769" s="1"/>
  <c r="AQ767"/>
  <c r="AL767"/>
  <c r="AM767" s="1"/>
  <c r="AR767"/>
  <c r="AI767"/>
  <c r="AT766"/>
  <c r="AN767"/>
  <c r="AJ767"/>
  <c r="AK767" s="1"/>
  <c r="AG767"/>
  <c r="AH767" s="1"/>
  <c r="AO767" l="1"/>
  <c r="AR768"/>
  <c r="AI768"/>
  <c r="AQ768"/>
  <c r="AL768"/>
  <c r="AM768" s="1"/>
  <c r="AT767"/>
  <c r="AB769"/>
  <c r="AF769" s="1"/>
  <c r="AE769"/>
  <c r="AC769"/>
  <c r="AA769"/>
  <c r="Y769"/>
  <c r="W770"/>
  <c r="X770" s="1"/>
  <c r="AG768"/>
  <c r="AH768" s="1"/>
  <c r="AN768"/>
  <c r="AJ768"/>
  <c r="AK768" s="1"/>
  <c r="AO768" l="1"/>
  <c r="AE770"/>
  <c r="AC770"/>
  <c r="AA770"/>
  <c r="Y770"/>
  <c r="AB770"/>
  <c r="AF770" s="1"/>
  <c r="W771"/>
  <c r="X771" s="1"/>
  <c r="AQ769"/>
  <c r="AL769"/>
  <c r="AM769" s="1"/>
  <c r="AR769"/>
  <c r="AI769"/>
  <c r="AT768"/>
  <c r="AN769"/>
  <c r="AJ769"/>
  <c r="AK769" s="1"/>
  <c r="AG769"/>
  <c r="AH769" s="1"/>
  <c r="AO769" l="1"/>
  <c r="AR770"/>
  <c r="AI770"/>
  <c r="AQ770"/>
  <c r="AL770"/>
  <c r="AM770" s="1"/>
  <c r="AT769"/>
  <c r="AB771"/>
  <c r="AF771" s="1"/>
  <c r="AE771"/>
  <c r="AC771"/>
  <c r="AA771"/>
  <c r="Y771"/>
  <c r="W772"/>
  <c r="X772" s="1"/>
  <c r="AG770"/>
  <c r="AH770" s="1"/>
  <c r="AN770"/>
  <c r="AJ770"/>
  <c r="AK770" s="1"/>
  <c r="AO770" l="1"/>
  <c r="AE772"/>
  <c r="AC772"/>
  <c r="AA772"/>
  <c r="Y772"/>
  <c r="AB772"/>
  <c r="AF772" s="1"/>
  <c r="W773"/>
  <c r="X773" s="1"/>
  <c r="AQ771"/>
  <c r="AL771"/>
  <c r="AM771" s="1"/>
  <c r="AR771"/>
  <c r="AI771"/>
  <c r="AT770"/>
  <c r="AN771"/>
  <c r="AJ771"/>
  <c r="AK771" s="1"/>
  <c r="AG771"/>
  <c r="AH771" s="1"/>
  <c r="AO771" l="1"/>
  <c r="AR772"/>
  <c r="AI772"/>
  <c r="AQ772"/>
  <c r="AL772"/>
  <c r="AM772" s="1"/>
  <c r="AT771"/>
  <c r="AB773"/>
  <c r="AF773" s="1"/>
  <c r="AE773"/>
  <c r="AC773"/>
  <c r="AA773"/>
  <c r="Y773"/>
  <c r="W774"/>
  <c r="X774" s="1"/>
  <c r="AG772"/>
  <c r="AH772" s="1"/>
  <c r="AN772"/>
  <c r="AJ772"/>
  <c r="AK772" s="1"/>
  <c r="AO772" l="1"/>
  <c r="AE774"/>
  <c r="AC774"/>
  <c r="AA774"/>
  <c r="Y774"/>
  <c r="AB774"/>
  <c r="AF774" s="1"/>
  <c r="W775"/>
  <c r="X775" s="1"/>
  <c r="AQ773"/>
  <c r="AL773"/>
  <c r="AM773" s="1"/>
  <c r="AR773"/>
  <c r="AI773"/>
  <c r="AT772"/>
  <c r="AN773"/>
  <c r="AJ773"/>
  <c r="AK773" s="1"/>
  <c r="AG773"/>
  <c r="AH773" s="1"/>
  <c r="AO773" l="1"/>
  <c r="AR774"/>
  <c r="AI774"/>
  <c r="AQ774"/>
  <c r="AL774"/>
  <c r="AM774" s="1"/>
  <c r="AT773"/>
  <c r="AB775"/>
  <c r="AF775" s="1"/>
  <c r="AE775"/>
  <c r="AC775"/>
  <c r="AA775"/>
  <c r="Y775"/>
  <c r="W776"/>
  <c r="X776" s="1"/>
  <c r="AG774"/>
  <c r="AH774" s="1"/>
  <c r="AN774"/>
  <c r="AJ774"/>
  <c r="AK774" s="1"/>
  <c r="AO774" l="1"/>
  <c r="AE776"/>
  <c r="AC776"/>
  <c r="AA776"/>
  <c r="Y776"/>
  <c r="AB776"/>
  <c r="AF776" s="1"/>
  <c r="W777"/>
  <c r="X777" s="1"/>
  <c r="AQ775"/>
  <c r="AL775"/>
  <c r="AM775" s="1"/>
  <c r="AR775"/>
  <c r="AI775"/>
  <c r="AT774"/>
  <c r="AN775"/>
  <c r="AJ775"/>
  <c r="AK775" s="1"/>
  <c r="AG775"/>
  <c r="AH775" s="1"/>
  <c r="AO775" l="1"/>
  <c r="AR776"/>
  <c r="AI776"/>
  <c r="AQ776"/>
  <c r="AL776"/>
  <c r="AM776" s="1"/>
  <c r="AT775"/>
  <c r="AB777"/>
  <c r="AF777" s="1"/>
  <c r="AE777"/>
  <c r="AC777"/>
  <c r="AA777"/>
  <c r="Y777"/>
  <c r="W778"/>
  <c r="X778" s="1"/>
  <c r="AG776"/>
  <c r="AH776" s="1"/>
  <c r="AN776"/>
  <c r="AJ776"/>
  <c r="AK776" s="1"/>
  <c r="AO776" l="1"/>
  <c r="AE778"/>
  <c r="AC778"/>
  <c r="AA778"/>
  <c r="Y778"/>
  <c r="AB778"/>
  <c r="AF778" s="1"/>
  <c r="W779"/>
  <c r="X779" s="1"/>
  <c r="AQ777"/>
  <c r="AL777"/>
  <c r="AM777" s="1"/>
  <c r="AR777"/>
  <c r="AI777"/>
  <c r="AT776"/>
  <c r="AN777"/>
  <c r="AJ777"/>
  <c r="AK777" s="1"/>
  <c r="AG777"/>
  <c r="AH777" s="1"/>
  <c r="AO777" l="1"/>
  <c r="AR778"/>
  <c r="AI778"/>
  <c r="AQ778"/>
  <c r="AL778"/>
  <c r="AM778" s="1"/>
  <c r="AT777"/>
  <c r="AB779"/>
  <c r="AF779" s="1"/>
  <c r="AE779"/>
  <c r="AC779"/>
  <c r="AA779"/>
  <c r="Y779"/>
  <c r="W780"/>
  <c r="X780" s="1"/>
  <c r="AG778"/>
  <c r="AH778" s="1"/>
  <c r="AN778"/>
  <c r="AJ778"/>
  <c r="AK778" s="1"/>
  <c r="AO778" l="1"/>
  <c r="AT778"/>
  <c r="AB780"/>
  <c r="AF780" s="1"/>
  <c r="AE780"/>
  <c r="AA780"/>
  <c r="Y780"/>
  <c r="AC780"/>
  <c r="W781"/>
  <c r="X781" s="1"/>
  <c r="AQ779"/>
  <c r="AL779"/>
  <c r="AM779" s="1"/>
  <c r="AR779"/>
  <c r="AI779"/>
  <c r="AN779"/>
  <c r="AJ779"/>
  <c r="AK779" s="1"/>
  <c r="AG779"/>
  <c r="AH779" s="1"/>
  <c r="AN780" l="1"/>
  <c r="AJ780"/>
  <c r="AK780" s="1"/>
  <c r="AG780"/>
  <c r="AH780" s="1"/>
  <c r="AQ780"/>
  <c r="AL780"/>
  <c r="AM780" s="1"/>
  <c r="AR780"/>
  <c r="AI780"/>
  <c r="AO779"/>
  <c r="AT779"/>
  <c r="AE781"/>
  <c r="AC781"/>
  <c r="AA781"/>
  <c r="Y781"/>
  <c r="AB781"/>
  <c r="AF781" s="1"/>
  <c r="W782"/>
  <c r="X782" s="1"/>
  <c r="AO780" l="1"/>
  <c r="AB782"/>
  <c r="AF782" s="1"/>
  <c r="AE782"/>
  <c r="AA782"/>
  <c r="AC782"/>
  <c r="Y782"/>
  <c r="W783"/>
  <c r="X783" s="1"/>
  <c r="AG781"/>
  <c r="AH781" s="1"/>
  <c r="AN781"/>
  <c r="AJ781"/>
  <c r="AK781" s="1"/>
  <c r="AR781"/>
  <c r="AI781"/>
  <c r="AQ781"/>
  <c r="AL781"/>
  <c r="AM781" s="1"/>
  <c r="AT780"/>
  <c r="AT781" l="1"/>
  <c r="AO781"/>
  <c r="AE783"/>
  <c r="AC783"/>
  <c r="AA783"/>
  <c r="Y783"/>
  <c r="AB783"/>
  <c r="AF783" s="1"/>
  <c r="W784"/>
  <c r="X784" s="1"/>
  <c r="AN782"/>
  <c r="AJ782"/>
  <c r="AK782" s="1"/>
  <c r="AG782"/>
  <c r="AH782" s="1"/>
  <c r="AQ782"/>
  <c r="AL782"/>
  <c r="AM782" s="1"/>
  <c r="AR782"/>
  <c r="AI782"/>
  <c r="AT782" l="1"/>
  <c r="AR783"/>
  <c r="AI783"/>
  <c r="AQ783"/>
  <c r="AL783"/>
  <c r="AM783" s="1"/>
  <c r="AO782"/>
  <c r="AB784"/>
  <c r="AF784" s="1"/>
  <c r="AE784"/>
  <c r="AA784"/>
  <c r="AC784"/>
  <c r="Y784"/>
  <c r="W785"/>
  <c r="X785" s="1"/>
  <c r="AG783"/>
  <c r="AH783" s="1"/>
  <c r="AN783"/>
  <c r="AJ783"/>
  <c r="AK783" s="1"/>
  <c r="AO783" l="1"/>
  <c r="AE785"/>
  <c r="AC785"/>
  <c r="AA785"/>
  <c r="Y785"/>
  <c r="AB785"/>
  <c r="AF785" s="1"/>
  <c r="W786"/>
  <c r="X786" s="1"/>
  <c r="AN784"/>
  <c r="AJ784"/>
  <c r="AK784" s="1"/>
  <c r="AG784"/>
  <c r="AH784" s="1"/>
  <c r="AT783"/>
  <c r="AQ784"/>
  <c r="AL784"/>
  <c r="AM784" s="1"/>
  <c r="AR784"/>
  <c r="AI784"/>
  <c r="AR785" l="1"/>
  <c r="AI785"/>
  <c r="AQ785"/>
  <c r="AL785"/>
  <c r="AM785" s="1"/>
  <c r="AT784"/>
  <c r="AO784"/>
  <c r="AB786"/>
  <c r="AF786" s="1"/>
  <c r="AE786"/>
  <c r="AA786"/>
  <c r="AC786"/>
  <c r="Y786"/>
  <c r="W787"/>
  <c r="X787" s="1"/>
  <c r="AG785"/>
  <c r="AH785" s="1"/>
  <c r="AN785"/>
  <c r="AJ785"/>
  <c r="AK785" s="1"/>
  <c r="AO785" l="1"/>
  <c r="AQ786"/>
  <c r="AL786"/>
  <c r="AM786" s="1"/>
  <c r="AR786"/>
  <c r="AI786"/>
  <c r="AT785"/>
  <c r="AE787"/>
  <c r="AC787"/>
  <c r="AA787"/>
  <c r="Y787"/>
  <c r="AB787"/>
  <c r="AF787" s="1"/>
  <c r="W788"/>
  <c r="X788" s="1"/>
  <c r="AN786"/>
  <c r="AJ786"/>
  <c r="AK786" s="1"/>
  <c r="AG786"/>
  <c r="AH786" s="1"/>
  <c r="AO786" l="1"/>
  <c r="AB788"/>
  <c r="AF788" s="1"/>
  <c r="AE788"/>
  <c r="AA788"/>
  <c r="AC788"/>
  <c r="Y788"/>
  <c r="W789"/>
  <c r="X789" s="1"/>
  <c r="AG787"/>
  <c r="AH787" s="1"/>
  <c r="AN787"/>
  <c r="AJ787"/>
  <c r="AK787" s="1"/>
  <c r="AT786"/>
  <c r="AR787"/>
  <c r="AI787"/>
  <c r="AQ787"/>
  <c r="AL787"/>
  <c r="AM787" s="1"/>
  <c r="AQ788" l="1"/>
  <c r="AL788"/>
  <c r="AM788" s="1"/>
  <c r="AR788"/>
  <c r="AI788"/>
  <c r="AO787"/>
  <c r="AT787"/>
  <c r="AE789"/>
  <c r="AC789"/>
  <c r="AA789"/>
  <c r="Y789"/>
  <c r="AB789"/>
  <c r="AF789" s="1"/>
  <c r="W790"/>
  <c r="X790" s="1"/>
  <c r="AN788"/>
  <c r="AJ788"/>
  <c r="AK788" s="1"/>
  <c r="AG788"/>
  <c r="AH788" s="1"/>
  <c r="AO788" l="1"/>
  <c r="AR789"/>
  <c r="AI789"/>
  <c r="AQ789"/>
  <c r="AL789"/>
  <c r="AM789" s="1"/>
  <c r="AT788"/>
  <c r="AB790"/>
  <c r="AF790" s="1"/>
  <c r="AE790"/>
  <c r="AA790"/>
  <c r="AC790"/>
  <c r="Y790"/>
  <c r="W791"/>
  <c r="X791" s="1"/>
  <c r="AG789"/>
  <c r="AH789" s="1"/>
  <c r="AN789"/>
  <c r="AJ789"/>
  <c r="AK789" s="1"/>
  <c r="AO789" l="1"/>
  <c r="AE791"/>
  <c r="AC791"/>
  <c r="AA791"/>
  <c r="Y791"/>
  <c r="AB791"/>
  <c r="AF791" s="1"/>
  <c r="W792"/>
  <c r="X792" s="1"/>
  <c r="AN790"/>
  <c r="AJ790"/>
  <c r="AK790" s="1"/>
  <c r="AG790"/>
  <c r="AH790" s="1"/>
  <c r="AT789"/>
  <c r="AQ790"/>
  <c r="AL790"/>
  <c r="AM790" s="1"/>
  <c r="AR790"/>
  <c r="AI790"/>
  <c r="AR791" l="1"/>
  <c r="AI791"/>
  <c r="AQ791"/>
  <c r="AL791"/>
  <c r="AM791" s="1"/>
  <c r="AT790"/>
  <c r="AO790"/>
  <c r="AB792"/>
  <c r="AF792" s="1"/>
  <c r="AE792"/>
  <c r="AA792"/>
  <c r="AC792"/>
  <c r="Y792"/>
  <c r="W793"/>
  <c r="X793" s="1"/>
  <c r="AG791"/>
  <c r="AH791" s="1"/>
  <c r="AN791"/>
  <c r="AJ791"/>
  <c r="AK791" s="1"/>
  <c r="AO791" l="1"/>
  <c r="AQ792"/>
  <c r="AL792"/>
  <c r="AM792" s="1"/>
  <c r="AR792"/>
  <c r="AI792"/>
  <c r="AT791"/>
  <c r="AE793"/>
  <c r="AC793"/>
  <c r="AA793"/>
  <c r="Y793"/>
  <c r="AB793"/>
  <c r="AF793" s="1"/>
  <c r="W794"/>
  <c r="X794" s="1"/>
  <c r="AN792"/>
  <c r="AJ792"/>
  <c r="AK792" s="1"/>
  <c r="AG792"/>
  <c r="AH792" s="1"/>
  <c r="AO792" l="1"/>
  <c r="AB794"/>
  <c r="AF794" s="1"/>
  <c r="AE794"/>
  <c r="AA794"/>
  <c r="AC794"/>
  <c r="Y794"/>
  <c r="W795"/>
  <c r="X795" s="1"/>
  <c r="AG793"/>
  <c r="AH793" s="1"/>
  <c r="AN793"/>
  <c r="AJ793"/>
  <c r="AK793" s="1"/>
  <c r="AT792"/>
  <c r="AR793"/>
  <c r="AI793"/>
  <c r="AQ793"/>
  <c r="AL793"/>
  <c r="AM793" s="1"/>
  <c r="AQ794" l="1"/>
  <c r="AL794"/>
  <c r="AM794" s="1"/>
  <c r="AR794"/>
  <c r="AI794"/>
  <c r="AO793"/>
  <c r="AT793"/>
  <c r="AE795"/>
  <c r="AC795"/>
  <c r="AA795"/>
  <c r="Y795"/>
  <c r="AB795"/>
  <c r="AF795" s="1"/>
  <c r="W796"/>
  <c r="X796" s="1"/>
  <c r="AN794"/>
  <c r="AJ794"/>
  <c r="AK794" s="1"/>
  <c r="AG794"/>
  <c r="AH794" s="1"/>
  <c r="AO794" l="1"/>
  <c r="AR795"/>
  <c r="AI795"/>
  <c r="AQ795"/>
  <c r="AL795"/>
  <c r="AM795" s="1"/>
  <c r="AT794"/>
  <c r="AB796"/>
  <c r="AF796" s="1"/>
  <c r="AE796"/>
  <c r="AA796"/>
  <c r="AC796"/>
  <c r="Y796"/>
  <c r="W797"/>
  <c r="X797" s="1"/>
  <c r="AG795"/>
  <c r="AH795" s="1"/>
  <c r="AN795"/>
  <c r="AJ795"/>
  <c r="AK795" s="1"/>
  <c r="AO795" l="1"/>
  <c r="AE797"/>
  <c r="AC797"/>
  <c r="AA797"/>
  <c r="Y797"/>
  <c r="AB797"/>
  <c r="AF797" s="1"/>
  <c r="W798"/>
  <c r="X798" s="1"/>
  <c r="AN796"/>
  <c r="AJ796"/>
  <c r="AK796" s="1"/>
  <c r="AG796"/>
  <c r="AH796" s="1"/>
  <c r="AT795"/>
  <c r="AQ796"/>
  <c r="AL796"/>
  <c r="AM796" s="1"/>
  <c r="AR796"/>
  <c r="AI796"/>
  <c r="AR797" l="1"/>
  <c r="AI797"/>
  <c r="AQ797"/>
  <c r="AL797"/>
  <c r="AM797" s="1"/>
  <c r="AT796"/>
  <c r="AO796"/>
  <c r="AB798"/>
  <c r="AF798" s="1"/>
  <c r="AE798"/>
  <c r="AA798"/>
  <c r="AC798"/>
  <c r="Y798"/>
  <c r="W799"/>
  <c r="X799" s="1"/>
  <c r="AG797"/>
  <c r="AH797" s="1"/>
  <c r="AN797"/>
  <c r="AJ797"/>
  <c r="AK797" s="1"/>
  <c r="AO797" l="1"/>
  <c r="AQ798"/>
  <c r="AL798"/>
  <c r="AM798" s="1"/>
  <c r="AR798"/>
  <c r="AI798"/>
  <c r="AT797"/>
  <c r="AE799"/>
  <c r="AC799"/>
  <c r="AA799"/>
  <c r="Y799"/>
  <c r="AB799"/>
  <c r="AF799" s="1"/>
  <c r="W800"/>
  <c r="X800" s="1"/>
  <c r="AN798"/>
  <c r="AJ798"/>
  <c r="AK798" s="1"/>
  <c r="AG798"/>
  <c r="AH798" s="1"/>
  <c r="AO798" l="1"/>
  <c r="AB800"/>
  <c r="AF800" s="1"/>
  <c r="AE800"/>
  <c r="AA800"/>
  <c r="AC800"/>
  <c r="Y800"/>
  <c r="W801"/>
  <c r="X801" s="1"/>
  <c r="AG799"/>
  <c r="AH799" s="1"/>
  <c r="AN799"/>
  <c r="AJ799"/>
  <c r="AK799" s="1"/>
  <c r="AT798"/>
  <c r="AR799"/>
  <c r="AI799"/>
  <c r="AQ799"/>
  <c r="AL799"/>
  <c r="AM799" s="1"/>
  <c r="AQ800" l="1"/>
  <c r="AL800"/>
  <c r="AM800" s="1"/>
  <c r="AR800"/>
  <c r="AI800"/>
  <c r="AO799"/>
  <c r="AT799"/>
  <c r="AE801"/>
  <c r="AC801"/>
  <c r="AA801"/>
  <c r="Y801"/>
  <c r="AB801"/>
  <c r="AF801" s="1"/>
  <c r="W802"/>
  <c r="X802" s="1"/>
  <c r="AN800"/>
  <c r="AJ800"/>
  <c r="AK800" s="1"/>
  <c r="AG800"/>
  <c r="AH800" s="1"/>
  <c r="AO800" l="1"/>
  <c r="AR801"/>
  <c r="AI801"/>
  <c r="AQ801"/>
  <c r="AL801"/>
  <c r="AM801" s="1"/>
  <c r="AT800"/>
  <c r="AB802"/>
  <c r="AF802" s="1"/>
  <c r="AE802"/>
  <c r="AA802"/>
  <c r="AC802"/>
  <c r="Y802"/>
  <c r="W803"/>
  <c r="X803" s="1"/>
  <c r="AG801"/>
  <c r="AH801" s="1"/>
  <c r="AN801"/>
  <c r="AJ801"/>
  <c r="AK801" s="1"/>
  <c r="AO801" l="1"/>
  <c r="AE803"/>
  <c r="AC803"/>
  <c r="AA803"/>
  <c r="Y803"/>
  <c r="AB803"/>
  <c r="AF803" s="1"/>
  <c r="W804"/>
  <c r="X804" s="1"/>
  <c r="AN802"/>
  <c r="AJ802"/>
  <c r="AK802" s="1"/>
  <c r="AG802"/>
  <c r="AH802" s="1"/>
  <c r="AT801"/>
  <c r="AQ802"/>
  <c r="AL802"/>
  <c r="AM802" s="1"/>
  <c r="AR802"/>
  <c r="AI802"/>
  <c r="AR803" l="1"/>
  <c r="AI803"/>
  <c r="AQ803"/>
  <c r="AL803"/>
  <c r="AM803" s="1"/>
  <c r="AT802"/>
  <c r="AO802"/>
  <c r="AB804"/>
  <c r="AF804" s="1"/>
  <c r="AE804"/>
  <c r="AA804"/>
  <c r="AC804"/>
  <c r="Y804"/>
  <c r="W805"/>
  <c r="X805" s="1"/>
  <c r="AG803"/>
  <c r="AH803" s="1"/>
  <c r="AN803"/>
  <c r="AJ803"/>
  <c r="AK803" s="1"/>
  <c r="AO803" l="1"/>
  <c r="AQ804"/>
  <c r="AL804"/>
  <c r="AM804" s="1"/>
  <c r="AR804"/>
  <c r="AI804"/>
  <c r="AT803"/>
  <c r="AE805"/>
  <c r="AC805"/>
  <c r="AA805"/>
  <c r="Y805"/>
  <c r="AB805"/>
  <c r="AF805" s="1"/>
  <c r="W806"/>
  <c r="X806" s="1"/>
  <c r="AN804"/>
  <c r="AJ804"/>
  <c r="AK804" s="1"/>
  <c r="AG804"/>
  <c r="AH804" s="1"/>
  <c r="AO804" l="1"/>
  <c r="AB806"/>
  <c r="AF806" s="1"/>
  <c r="AE806"/>
  <c r="AA806"/>
  <c r="AC806"/>
  <c r="Y806"/>
  <c r="W807"/>
  <c r="X807" s="1"/>
  <c r="AG805"/>
  <c r="AH805" s="1"/>
  <c r="AN805"/>
  <c r="AJ805"/>
  <c r="AK805" s="1"/>
  <c r="AT804"/>
  <c r="AR805"/>
  <c r="AI805"/>
  <c r="AQ805"/>
  <c r="AL805"/>
  <c r="AM805" s="1"/>
  <c r="AQ806" l="1"/>
  <c r="AL806"/>
  <c r="AM806" s="1"/>
  <c r="AR806"/>
  <c r="AI806"/>
  <c r="AO805"/>
  <c r="AT805"/>
  <c r="AE807"/>
  <c r="AC807"/>
  <c r="AA807"/>
  <c r="Y807"/>
  <c r="AB807"/>
  <c r="AF807" s="1"/>
  <c r="W808"/>
  <c r="X808" s="1"/>
  <c r="AN806"/>
  <c r="AJ806"/>
  <c r="AK806" s="1"/>
  <c r="AG806"/>
  <c r="AH806" s="1"/>
  <c r="AO806" l="1"/>
  <c r="AR807"/>
  <c r="AI807"/>
  <c r="AQ807"/>
  <c r="AL807"/>
  <c r="AM807" s="1"/>
  <c r="AT806"/>
  <c r="AB808"/>
  <c r="AF808" s="1"/>
  <c r="AE808"/>
  <c r="AA808"/>
  <c r="AC808"/>
  <c r="Y808"/>
  <c r="W809"/>
  <c r="X809" s="1"/>
  <c r="AG807"/>
  <c r="AH807" s="1"/>
  <c r="AN807"/>
  <c r="AJ807"/>
  <c r="AK807" s="1"/>
  <c r="AO807" l="1"/>
  <c r="AE809"/>
  <c r="AC809"/>
  <c r="AA809"/>
  <c r="Y809"/>
  <c r="AB809"/>
  <c r="AF809" s="1"/>
  <c r="W810"/>
  <c r="X810" s="1"/>
  <c r="AN808"/>
  <c r="AJ808"/>
  <c r="AK808" s="1"/>
  <c r="AG808"/>
  <c r="AH808" s="1"/>
  <c r="AT807"/>
  <c r="AQ808"/>
  <c r="AL808"/>
  <c r="AM808" s="1"/>
  <c r="AR808"/>
  <c r="AI808"/>
  <c r="AR809" l="1"/>
  <c r="AI809"/>
  <c r="AQ809"/>
  <c r="AL809"/>
  <c r="AM809" s="1"/>
  <c r="AT808"/>
  <c r="AO808"/>
  <c r="AB810"/>
  <c r="AF810" s="1"/>
  <c r="AE810"/>
  <c r="AA810"/>
  <c r="AC810"/>
  <c r="Y810"/>
  <c r="W811"/>
  <c r="X811" s="1"/>
  <c r="AG809"/>
  <c r="AH809" s="1"/>
  <c r="AN809"/>
  <c r="AJ809"/>
  <c r="AK809" s="1"/>
  <c r="AO809" l="1"/>
  <c r="AQ810"/>
  <c r="AL810"/>
  <c r="AM810" s="1"/>
  <c r="AR810"/>
  <c r="AI810"/>
  <c r="AT809"/>
  <c r="AE811"/>
  <c r="AC811"/>
  <c r="AA811"/>
  <c r="Y811"/>
  <c r="AB811"/>
  <c r="AF811" s="1"/>
  <c r="W812"/>
  <c r="X812" s="1"/>
  <c r="AN810"/>
  <c r="AJ810"/>
  <c r="AK810" s="1"/>
  <c r="AG810"/>
  <c r="AH810" s="1"/>
  <c r="AO810" l="1"/>
  <c r="AB812"/>
  <c r="AF812" s="1"/>
  <c r="AE812"/>
  <c r="AA812"/>
  <c r="AC812"/>
  <c r="Y812"/>
  <c r="W813"/>
  <c r="X813" s="1"/>
  <c r="AG811"/>
  <c r="AH811" s="1"/>
  <c r="AN811"/>
  <c r="AJ811"/>
  <c r="AK811" s="1"/>
  <c r="AT810"/>
  <c r="AR811"/>
  <c r="AI811"/>
  <c r="AQ811"/>
  <c r="AL811"/>
  <c r="AM811" s="1"/>
  <c r="AQ812" l="1"/>
  <c r="AL812"/>
  <c r="AM812" s="1"/>
  <c r="AR812"/>
  <c r="AI812"/>
  <c r="AO811"/>
  <c r="AT811"/>
  <c r="AE813"/>
  <c r="AC813"/>
  <c r="AA813"/>
  <c r="Y813"/>
  <c r="AB813"/>
  <c r="AF813" s="1"/>
  <c r="W814"/>
  <c r="X814" s="1"/>
  <c r="AN812"/>
  <c r="AJ812"/>
  <c r="AK812" s="1"/>
  <c r="AG812"/>
  <c r="AH812" s="1"/>
  <c r="AO812" l="1"/>
  <c r="AR813"/>
  <c r="AI813"/>
  <c r="AQ813"/>
  <c r="AL813"/>
  <c r="AM813" s="1"/>
  <c r="AT812"/>
  <c r="AB814"/>
  <c r="AF814" s="1"/>
  <c r="AE814"/>
  <c r="AA814"/>
  <c r="AC814"/>
  <c r="Y814"/>
  <c r="W815"/>
  <c r="X815" s="1"/>
  <c r="AG813"/>
  <c r="AH813" s="1"/>
  <c r="AN813"/>
  <c r="AJ813"/>
  <c r="AK813" s="1"/>
  <c r="AO813" l="1"/>
  <c r="AE815"/>
  <c r="AC815"/>
  <c r="AA815"/>
  <c r="Y815"/>
  <c r="AB815"/>
  <c r="AF815" s="1"/>
  <c r="W816"/>
  <c r="X816" s="1"/>
  <c r="AN814"/>
  <c r="AJ814"/>
  <c r="AK814" s="1"/>
  <c r="AG814"/>
  <c r="AH814" s="1"/>
  <c r="AT813"/>
  <c r="AQ814"/>
  <c r="AL814"/>
  <c r="AM814" s="1"/>
  <c r="AR814"/>
  <c r="AI814"/>
  <c r="AR815" l="1"/>
  <c r="AI815"/>
  <c r="AQ815"/>
  <c r="AL815"/>
  <c r="AM815" s="1"/>
  <c r="AT814"/>
  <c r="AO814"/>
  <c r="AB816"/>
  <c r="AF816" s="1"/>
  <c r="AE816"/>
  <c r="AA816"/>
  <c r="AC816"/>
  <c r="Y816"/>
  <c r="W817"/>
  <c r="X817" s="1"/>
  <c r="AG815"/>
  <c r="AH815" s="1"/>
  <c r="AN815"/>
  <c r="AJ815"/>
  <c r="AK815" s="1"/>
  <c r="AO815" l="1"/>
  <c r="AQ816"/>
  <c r="AL816"/>
  <c r="AM816" s="1"/>
  <c r="AR816"/>
  <c r="AI816"/>
  <c r="AT815"/>
  <c r="AE817"/>
  <c r="AC817"/>
  <c r="AA817"/>
  <c r="Y817"/>
  <c r="AB817"/>
  <c r="AF817" s="1"/>
  <c r="W818"/>
  <c r="X818" s="1"/>
  <c r="AN816"/>
  <c r="AJ816"/>
  <c r="AK816" s="1"/>
  <c r="AG816"/>
  <c r="AH816" s="1"/>
  <c r="AO816" l="1"/>
  <c r="AB818"/>
  <c r="AF818" s="1"/>
  <c r="AE818"/>
  <c r="AA818"/>
  <c r="AC818"/>
  <c r="Y818"/>
  <c r="W819"/>
  <c r="X819" s="1"/>
  <c r="AG817"/>
  <c r="AH817" s="1"/>
  <c r="AN817"/>
  <c r="AJ817"/>
  <c r="AK817" s="1"/>
  <c r="AT816"/>
  <c r="AR817"/>
  <c r="AI817"/>
  <c r="AQ817"/>
  <c r="AL817"/>
  <c r="AM817" s="1"/>
  <c r="AQ818" l="1"/>
  <c r="AL818"/>
  <c r="AM818" s="1"/>
  <c r="AR818"/>
  <c r="AI818"/>
  <c r="AO817"/>
  <c r="AT817"/>
  <c r="AE819"/>
  <c r="AC819"/>
  <c r="AA819"/>
  <c r="Y819"/>
  <c r="AB819"/>
  <c r="AF819" s="1"/>
  <c r="W820"/>
  <c r="X820" s="1"/>
  <c r="AN818"/>
  <c r="AJ818"/>
  <c r="AK818" s="1"/>
  <c r="AG818"/>
  <c r="AH818" s="1"/>
  <c r="AO818" l="1"/>
  <c r="AR819"/>
  <c r="AI819"/>
  <c r="AQ819"/>
  <c r="AL819"/>
  <c r="AM819" s="1"/>
  <c r="AT818"/>
  <c r="AB820"/>
  <c r="AF820" s="1"/>
  <c r="AE820"/>
  <c r="AA820"/>
  <c r="AC820"/>
  <c r="Y820"/>
  <c r="W821"/>
  <c r="X821" s="1"/>
  <c r="AG819"/>
  <c r="AH819" s="1"/>
  <c r="AN819"/>
  <c r="AJ819"/>
  <c r="AK819" s="1"/>
  <c r="AO819" l="1"/>
  <c r="AE821"/>
  <c r="AC821"/>
  <c r="AA821"/>
  <c r="Y821"/>
  <c r="AB821"/>
  <c r="AF821" s="1"/>
  <c r="W822"/>
  <c r="X822" s="1"/>
  <c r="AN820"/>
  <c r="AJ820"/>
  <c r="AK820" s="1"/>
  <c r="AG820"/>
  <c r="AH820" s="1"/>
  <c r="AT819"/>
  <c r="AQ820"/>
  <c r="AL820"/>
  <c r="AM820" s="1"/>
  <c r="AR820"/>
  <c r="AI820"/>
  <c r="AR821" l="1"/>
  <c r="AI821"/>
  <c r="AQ821"/>
  <c r="AL821"/>
  <c r="AM821" s="1"/>
  <c r="AT820"/>
  <c r="AO820"/>
  <c r="AB822"/>
  <c r="AF822" s="1"/>
  <c r="AE822"/>
  <c r="AA822"/>
  <c r="AC822"/>
  <c r="Y822"/>
  <c r="W823"/>
  <c r="X823" s="1"/>
  <c r="AG821"/>
  <c r="AH821" s="1"/>
  <c r="AN821"/>
  <c r="AJ821"/>
  <c r="AK821" s="1"/>
  <c r="AO821" l="1"/>
  <c r="AQ822"/>
  <c r="AL822"/>
  <c r="AM822" s="1"/>
  <c r="AR822"/>
  <c r="AI822"/>
  <c r="AT821"/>
  <c r="AE823"/>
  <c r="AC823"/>
  <c r="AA823"/>
  <c r="Y823"/>
  <c r="AB823"/>
  <c r="AF823" s="1"/>
  <c r="W824"/>
  <c r="X824" s="1"/>
  <c r="AN822"/>
  <c r="AJ822"/>
  <c r="AK822" s="1"/>
  <c r="AG822"/>
  <c r="AH822" s="1"/>
  <c r="AO822" l="1"/>
  <c r="AB824"/>
  <c r="AF824" s="1"/>
  <c r="AE824"/>
  <c r="AA824"/>
  <c r="AC824"/>
  <c r="Y824"/>
  <c r="W825"/>
  <c r="X825" s="1"/>
  <c r="AG823"/>
  <c r="AH823" s="1"/>
  <c r="AN823"/>
  <c r="AJ823"/>
  <c r="AK823" s="1"/>
  <c r="AT822"/>
  <c r="AR823"/>
  <c r="AI823"/>
  <c r="AQ823"/>
  <c r="AL823"/>
  <c r="AM823" s="1"/>
  <c r="AQ824" l="1"/>
  <c r="AL824"/>
  <c r="AM824" s="1"/>
  <c r="AR824"/>
  <c r="AI824"/>
  <c r="AO823"/>
  <c r="AT823"/>
  <c r="AE825"/>
  <c r="AC825"/>
  <c r="AA825"/>
  <c r="Y825"/>
  <c r="AB825"/>
  <c r="AF825" s="1"/>
  <c r="W826"/>
  <c r="X826" s="1"/>
  <c r="AN824"/>
  <c r="AJ824"/>
  <c r="AK824" s="1"/>
  <c r="AG824"/>
  <c r="AH824" s="1"/>
  <c r="AO824" l="1"/>
  <c r="AR825"/>
  <c r="AI825"/>
  <c r="AQ825"/>
  <c r="AL825"/>
  <c r="AM825" s="1"/>
  <c r="AT824"/>
  <c r="AB826"/>
  <c r="AF826" s="1"/>
  <c r="AE826"/>
  <c r="AA826"/>
  <c r="AC826"/>
  <c r="Y826"/>
  <c r="W827"/>
  <c r="X827" s="1"/>
  <c r="AG825"/>
  <c r="AH825" s="1"/>
  <c r="AN825"/>
  <c r="AJ825"/>
  <c r="AK825" s="1"/>
  <c r="AO825" l="1"/>
  <c r="AE827"/>
  <c r="AC827"/>
  <c r="AA827"/>
  <c r="Y827"/>
  <c r="AB827"/>
  <c r="AF827" s="1"/>
  <c r="W828"/>
  <c r="X828" s="1"/>
  <c r="AN826"/>
  <c r="AJ826"/>
  <c r="AK826" s="1"/>
  <c r="AG826"/>
  <c r="AH826" s="1"/>
  <c r="AT825"/>
  <c r="AQ826"/>
  <c r="AL826"/>
  <c r="AM826" s="1"/>
  <c r="AR826"/>
  <c r="AI826"/>
  <c r="AR827" l="1"/>
  <c r="AI827"/>
  <c r="AQ827"/>
  <c r="AL827"/>
  <c r="AM827" s="1"/>
  <c r="AT826"/>
  <c r="AO826"/>
  <c r="AB828"/>
  <c r="AF828" s="1"/>
  <c r="AE828"/>
  <c r="AC828"/>
  <c r="AA828"/>
  <c r="Y828"/>
  <c r="W829"/>
  <c r="X829" s="1"/>
  <c r="AG827"/>
  <c r="AH827" s="1"/>
  <c r="AN827"/>
  <c r="AJ827"/>
  <c r="AK827" s="1"/>
  <c r="AO827" l="1"/>
  <c r="AN828"/>
  <c r="AJ828"/>
  <c r="AK828" s="1"/>
  <c r="AG828"/>
  <c r="AH828" s="1"/>
  <c r="AT827"/>
  <c r="AE829"/>
  <c r="AC829"/>
  <c r="AA829"/>
  <c r="Y829"/>
  <c r="AB829"/>
  <c r="AF829" s="1"/>
  <c r="W830"/>
  <c r="X830" s="1"/>
  <c r="AQ828"/>
  <c r="AL828"/>
  <c r="AM828" s="1"/>
  <c r="AR828"/>
  <c r="AI828"/>
  <c r="AR829" l="1"/>
  <c r="AI829"/>
  <c r="AQ829"/>
  <c r="AL829"/>
  <c r="AM829" s="1"/>
  <c r="AT828"/>
  <c r="AO828"/>
  <c r="AB830"/>
  <c r="AF830" s="1"/>
  <c r="AE830"/>
  <c r="AC830"/>
  <c r="AA830"/>
  <c r="Y830"/>
  <c r="W831"/>
  <c r="X831" s="1"/>
  <c r="AG829"/>
  <c r="AH829" s="1"/>
  <c r="AN829"/>
  <c r="AJ829"/>
  <c r="AK829" s="1"/>
  <c r="AO829" l="1"/>
  <c r="AN830"/>
  <c r="AJ830"/>
  <c r="AK830" s="1"/>
  <c r="AG830"/>
  <c r="AH830" s="1"/>
  <c r="AT829"/>
  <c r="AE831"/>
  <c r="AC831"/>
  <c r="AA831"/>
  <c r="Y831"/>
  <c r="AB831"/>
  <c r="AF831" s="1"/>
  <c r="W832"/>
  <c r="X832" s="1"/>
  <c r="AQ830"/>
  <c r="AL830"/>
  <c r="AM830" s="1"/>
  <c r="AR830"/>
  <c r="AI830"/>
  <c r="AR831" l="1"/>
  <c r="AI831"/>
  <c r="AQ831"/>
  <c r="AL831"/>
  <c r="AM831" s="1"/>
  <c r="AT830"/>
  <c r="AO830"/>
  <c r="AB832"/>
  <c r="AF832" s="1"/>
  <c r="AE832"/>
  <c r="AC832"/>
  <c r="AA832"/>
  <c r="Y832"/>
  <c r="W833"/>
  <c r="X833" s="1"/>
  <c r="AG831"/>
  <c r="AH831" s="1"/>
  <c r="AN831"/>
  <c r="AJ831"/>
  <c r="AK831" s="1"/>
  <c r="AO831" l="1"/>
  <c r="AN832"/>
  <c r="AJ832"/>
  <c r="AK832" s="1"/>
  <c r="AG832"/>
  <c r="AH832" s="1"/>
  <c r="AT831"/>
  <c r="AE833"/>
  <c r="AC833"/>
  <c r="AA833"/>
  <c r="Y833"/>
  <c r="AB833"/>
  <c r="AF833" s="1"/>
  <c r="W834"/>
  <c r="X834" s="1"/>
  <c r="AQ832"/>
  <c r="AL832"/>
  <c r="AM832" s="1"/>
  <c r="AR832"/>
  <c r="AI832"/>
  <c r="AR833" l="1"/>
  <c r="AI833"/>
  <c r="AQ833"/>
  <c r="AL833"/>
  <c r="AM833" s="1"/>
  <c r="AT832"/>
  <c r="AO832"/>
  <c r="AB834"/>
  <c r="AF834" s="1"/>
  <c r="AE834"/>
  <c r="AC834"/>
  <c r="AA834"/>
  <c r="Y834"/>
  <c r="W835"/>
  <c r="X835" s="1"/>
  <c r="AG833"/>
  <c r="AH833" s="1"/>
  <c r="AN833"/>
  <c r="AJ833"/>
  <c r="AK833" s="1"/>
  <c r="AO833" l="1"/>
  <c r="AN834"/>
  <c r="AJ834"/>
  <c r="AK834" s="1"/>
  <c r="AG834"/>
  <c r="AH834" s="1"/>
  <c r="AT833"/>
  <c r="AE835"/>
  <c r="AC835"/>
  <c r="AA835"/>
  <c r="Y835"/>
  <c r="AB835"/>
  <c r="AF835" s="1"/>
  <c r="W836"/>
  <c r="X836" s="1"/>
  <c r="AQ834"/>
  <c r="AL834"/>
  <c r="AM834" s="1"/>
  <c r="AR834"/>
  <c r="AI834"/>
  <c r="AR835" l="1"/>
  <c r="AI835"/>
  <c r="AQ835"/>
  <c r="AL835"/>
  <c r="AM835" s="1"/>
  <c r="AT834"/>
  <c r="AO834"/>
  <c r="AB836"/>
  <c r="AF836" s="1"/>
  <c r="AE836"/>
  <c r="AC836"/>
  <c r="AA836"/>
  <c r="Y836"/>
  <c r="W837"/>
  <c r="X837" s="1"/>
  <c r="AG835"/>
  <c r="AH835" s="1"/>
  <c r="AN835"/>
  <c r="AJ835"/>
  <c r="AK835" s="1"/>
  <c r="AO835" l="1"/>
  <c r="AN836"/>
  <c r="AJ836"/>
  <c r="AK836" s="1"/>
  <c r="AG836"/>
  <c r="AH836" s="1"/>
  <c r="AT835"/>
  <c r="AE837"/>
  <c r="AC837"/>
  <c r="AA837"/>
  <c r="Y837"/>
  <c r="AB837"/>
  <c r="AF837" s="1"/>
  <c r="W838"/>
  <c r="X838" s="1"/>
  <c r="AQ836"/>
  <c r="AL836"/>
  <c r="AM836" s="1"/>
  <c r="AR836"/>
  <c r="AI836"/>
  <c r="AR837" l="1"/>
  <c r="AI837"/>
  <c r="AQ837"/>
  <c r="AL837"/>
  <c r="AM837" s="1"/>
  <c r="AT836"/>
  <c r="AO836"/>
  <c r="AB838"/>
  <c r="AF838" s="1"/>
  <c r="AE838"/>
  <c r="AC838"/>
  <c r="AA838"/>
  <c r="Y838"/>
  <c r="W839"/>
  <c r="X839" s="1"/>
  <c r="AG837"/>
  <c r="AH837" s="1"/>
  <c r="AN837"/>
  <c r="AJ837"/>
  <c r="AK837" s="1"/>
  <c r="AO837" l="1"/>
  <c r="AN838"/>
  <c r="AJ838"/>
  <c r="AK838" s="1"/>
  <c r="AG838"/>
  <c r="AH838" s="1"/>
  <c r="AT837"/>
  <c r="AE839"/>
  <c r="AC839"/>
  <c r="AA839"/>
  <c r="Y839"/>
  <c r="AB839"/>
  <c r="AF839" s="1"/>
  <c r="W840"/>
  <c r="X840" s="1"/>
  <c r="AQ838"/>
  <c r="AL838"/>
  <c r="AM838" s="1"/>
  <c r="AR838"/>
  <c r="AI838"/>
  <c r="AR839" l="1"/>
  <c r="AI839"/>
  <c r="AQ839"/>
  <c r="AL839"/>
  <c r="AM839" s="1"/>
  <c r="AT838"/>
  <c r="AO838"/>
  <c r="AB840"/>
  <c r="AF840" s="1"/>
  <c r="AE840"/>
  <c r="AC840"/>
  <c r="AA840"/>
  <c r="Y840"/>
  <c r="W841"/>
  <c r="X841" s="1"/>
  <c r="AG839"/>
  <c r="AH839" s="1"/>
  <c r="AN839"/>
  <c r="AJ839"/>
  <c r="AK839" s="1"/>
  <c r="AO839" l="1"/>
  <c r="AN840"/>
  <c r="AJ840"/>
  <c r="AK840" s="1"/>
  <c r="AG840"/>
  <c r="AH840" s="1"/>
  <c r="AT839"/>
  <c r="AE841"/>
  <c r="AC841"/>
  <c r="AA841"/>
  <c r="Y841"/>
  <c r="AB841"/>
  <c r="AF841" s="1"/>
  <c r="W842"/>
  <c r="X842" s="1"/>
  <c r="AQ840"/>
  <c r="AL840"/>
  <c r="AM840" s="1"/>
  <c r="AR840"/>
  <c r="AI840"/>
  <c r="AR841" l="1"/>
  <c r="AI841"/>
  <c r="AQ841"/>
  <c r="AL841"/>
  <c r="AM841" s="1"/>
  <c r="AT840"/>
  <c r="AO840"/>
  <c r="AB842"/>
  <c r="AF842" s="1"/>
  <c r="AE842"/>
  <c r="AC842"/>
  <c r="AA842"/>
  <c r="Y842"/>
  <c r="W843"/>
  <c r="X843" s="1"/>
  <c r="AG841"/>
  <c r="AH841" s="1"/>
  <c r="AN841"/>
  <c r="AJ841"/>
  <c r="AK841" s="1"/>
  <c r="AO841" l="1"/>
  <c r="AN842"/>
  <c r="AJ842"/>
  <c r="AK842" s="1"/>
  <c r="AG842"/>
  <c r="AH842" s="1"/>
  <c r="AT841"/>
  <c r="AE843"/>
  <c r="AC843"/>
  <c r="AA843"/>
  <c r="Y843"/>
  <c r="AB843"/>
  <c r="AF843" s="1"/>
  <c r="W844"/>
  <c r="X844" s="1"/>
  <c r="AQ842"/>
  <c r="AL842"/>
  <c r="AM842" s="1"/>
  <c r="AR842"/>
  <c r="AI842"/>
  <c r="AR843" l="1"/>
  <c r="AI843"/>
  <c r="AQ843"/>
  <c r="AL843"/>
  <c r="AM843" s="1"/>
  <c r="AT842"/>
  <c r="AO842"/>
  <c r="AB844"/>
  <c r="AF844" s="1"/>
  <c r="AE844"/>
  <c r="AC844"/>
  <c r="AA844"/>
  <c r="Y844"/>
  <c r="W845"/>
  <c r="X845" s="1"/>
  <c r="AG843"/>
  <c r="AH843" s="1"/>
  <c r="AN843"/>
  <c r="AJ843"/>
  <c r="AK843" s="1"/>
  <c r="AO843" l="1"/>
  <c r="AN844"/>
  <c r="AJ844"/>
  <c r="AK844" s="1"/>
  <c r="AG844"/>
  <c r="AH844" s="1"/>
  <c r="AT843"/>
  <c r="AE845"/>
  <c r="AC845"/>
  <c r="AA845"/>
  <c r="Y845"/>
  <c r="AB845"/>
  <c r="AF845" s="1"/>
  <c r="W846"/>
  <c r="X846" s="1"/>
  <c r="AQ844"/>
  <c r="AL844"/>
  <c r="AM844" s="1"/>
  <c r="AR844"/>
  <c r="AI844"/>
  <c r="AR845" l="1"/>
  <c r="AI845"/>
  <c r="AQ845"/>
  <c r="AL845"/>
  <c r="AM845" s="1"/>
  <c r="AT844"/>
  <c r="AO844"/>
  <c r="AB846"/>
  <c r="AF846" s="1"/>
  <c r="AE846"/>
  <c r="AC846"/>
  <c r="AA846"/>
  <c r="Y846"/>
  <c r="W847"/>
  <c r="X847" s="1"/>
  <c r="AG845"/>
  <c r="AH845" s="1"/>
  <c r="AN845"/>
  <c r="AJ845"/>
  <c r="AK845" s="1"/>
  <c r="AO845" l="1"/>
  <c r="AN846"/>
  <c r="AJ846"/>
  <c r="AK846" s="1"/>
  <c r="AG846"/>
  <c r="AH846" s="1"/>
  <c r="AT845"/>
  <c r="AE847"/>
  <c r="AC847"/>
  <c r="AA847"/>
  <c r="Y847"/>
  <c r="AB847"/>
  <c r="AF847" s="1"/>
  <c r="W848"/>
  <c r="X848" s="1"/>
  <c r="AQ846"/>
  <c r="AL846"/>
  <c r="AM846" s="1"/>
  <c r="AR846"/>
  <c r="AI846"/>
  <c r="AR847" l="1"/>
  <c r="AI847"/>
  <c r="AQ847"/>
  <c r="AL847"/>
  <c r="AM847" s="1"/>
  <c r="AT846"/>
  <c r="AO846"/>
  <c r="AB848"/>
  <c r="AF848" s="1"/>
  <c r="AE848"/>
  <c r="AC848"/>
  <c r="AA848"/>
  <c r="Y848"/>
  <c r="W849"/>
  <c r="X849" s="1"/>
  <c r="AG847"/>
  <c r="AH847" s="1"/>
  <c r="AN847"/>
  <c r="AJ847"/>
  <c r="AK847" s="1"/>
  <c r="AO847" l="1"/>
  <c r="AN848"/>
  <c r="AJ848"/>
  <c r="AK848" s="1"/>
  <c r="AG848"/>
  <c r="AH848" s="1"/>
  <c r="AT847"/>
  <c r="AE849"/>
  <c r="AC849"/>
  <c r="AA849"/>
  <c r="Y849"/>
  <c r="AB849"/>
  <c r="AF849" s="1"/>
  <c r="W850"/>
  <c r="X850" s="1"/>
  <c r="AQ848"/>
  <c r="AL848"/>
  <c r="AM848" s="1"/>
  <c r="AR848"/>
  <c r="AI848"/>
  <c r="AR849" l="1"/>
  <c r="AI849"/>
  <c r="AQ849"/>
  <c r="AL849"/>
  <c r="AM849" s="1"/>
  <c r="AT848"/>
  <c r="AO848"/>
  <c r="AB850"/>
  <c r="AF850" s="1"/>
  <c r="AE850"/>
  <c r="AC850"/>
  <c r="AA850"/>
  <c r="Y850"/>
  <c r="W851"/>
  <c r="X851" s="1"/>
  <c r="AG849"/>
  <c r="AH849" s="1"/>
  <c r="AN849"/>
  <c r="AJ849"/>
  <c r="AK849" s="1"/>
  <c r="AO849" l="1"/>
  <c r="AN850"/>
  <c r="AJ850"/>
  <c r="AK850" s="1"/>
  <c r="AG850"/>
  <c r="AH850" s="1"/>
  <c r="AT849"/>
  <c r="AE851"/>
  <c r="AC851"/>
  <c r="AA851"/>
  <c r="Y851"/>
  <c r="AB851"/>
  <c r="AF851" s="1"/>
  <c r="W852"/>
  <c r="X852" s="1"/>
  <c r="AQ850"/>
  <c r="AL850"/>
  <c r="AM850" s="1"/>
  <c r="AR850"/>
  <c r="AI850"/>
  <c r="AR851" l="1"/>
  <c r="AI851"/>
  <c r="AQ851"/>
  <c r="AL851"/>
  <c r="AM851" s="1"/>
  <c r="AT850"/>
  <c r="AO850"/>
  <c r="AB852"/>
  <c r="AF852" s="1"/>
  <c r="AE852"/>
  <c r="AC852"/>
  <c r="AA852"/>
  <c r="Y852"/>
  <c r="W853"/>
  <c r="X853" s="1"/>
  <c r="AG851"/>
  <c r="AH851" s="1"/>
  <c r="AN851"/>
  <c r="AJ851"/>
  <c r="AK851" s="1"/>
  <c r="AO851" l="1"/>
  <c r="AN852"/>
  <c r="AJ852"/>
  <c r="AK852" s="1"/>
  <c r="AG852"/>
  <c r="AH852" s="1"/>
  <c r="AT851"/>
  <c r="AE853"/>
  <c r="AC853"/>
  <c r="AA853"/>
  <c r="Y853"/>
  <c r="AB853"/>
  <c r="AF853" s="1"/>
  <c r="W854"/>
  <c r="X854" s="1"/>
  <c r="AQ852"/>
  <c r="AL852"/>
  <c r="AM852" s="1"/>
  <c r="AR852"/>
  <c r="AI852"/>
  <c r="AR853" l="1"/>
  <c r="AI853"/>
  <c r="AQ853"/>
  <c r="AL853"/>
  <c r="AM853" s="1"/>
  <c r="AT852"/>
  <c r="AO852"/>
  <c r="AB854"/>
  <c r="AF854" s="1"/>
  <c r="AE854"/>
  <c r="AC854"/>
  <c r="AA854"/>
  <c r="Y854"/>
  <c r="W855"/>
  <c r="X855" s="1"/>
  <c r="AG853"/>
  <c r="AH853" s="1"/>
  <c r="AN853"/>
  <c r="AJ853"/>
  <c r="AK853" s="1"/>
  <c r="AO853" l="1"/>
  <c r="AN854"/>
  <c r="AJ854"/>
  <c r="AK854" s="1"/>
  <c r="AG854"/>
  <c r="AH854" s="1"/>
  <c r="AT853"/>
  <c r="AE855"/>
  <c r="AC855"/>
  <c r="AA855"/>
  <c r="Y855"/>
  <c r="AB855"/>
  <c r="AF855" s="1"/>
  <c r="W856"/>
  <c r="X856" s="1"/>
  <c r="AQ854"/>
  <c r="AL854"/>
  <c r="AM854" s="1"/>
  <c r="AR854"/>
  <c r="AI854"/>
  <c r="AR855" l="1"/>
  <c r="AI855"/>
  <c r="AQ855"/>
  <c r="AL855"/>
  <c r="AM855" s="1"/>
  <c r="AT854"/>
  <c r="AO854"/>
  <c r="AB856"/>
  <c r="AF856" s="1"/>
  <c r="AE856"/>
  <c r="AC856"/>
  <c r="AA856"/>
  <c r="Y856"/>
  <c r="W857"/>
  <c r="X857" s="1"/>
  <c r="AG855"/>
  <c r="AH855" s="1"/>
  <c r="AN855"/>
  <c r="AJ855"/>
  <c r="AK855" s="1"/>
  <c r="AO855" l="1"/>
  <c r="AN856"/>
  <c r="AJ856"/>
  <c r="AK856" s="1"/>
  <c r="AG856"/>
  <c r="AH856" s="1"/>
  <c r="AT855"/>
  <c r="AE857"/>
  <c r="AC857"/>
  <c r="AA857"/>
  <c r="Y857"/>
  <c r="AB857"/>
  <c r="AF857" s="1"/>
  <c r="W858"/>
  <c r="X858" s="1"/>
  <c r="AQ856"/>
  <c r="AL856"/>
  <c r="AM856" s="1"/>
  <c r="AR856"/>
  <c r="AI856"/>
  <c r="AR857" l="1"/>
  <c r="AI857"/>
  <c r="AQ857"/>
  <c r="AL857"/>
  <c r="AM857" s="1"/>
  <c r="AT856"/>
  <c r="AO856"/>
  <c r="AB858"/>
  <c r="AF858" s="1"/>
  <c r="AE858"/>
  <c r="AC858"/>
  <c r="AA858"/>
  <c r="Y858"/>
  <c r="W859"/>
  <c r="X859" s="1"/>
  <c r="AG857"/>
  <c r="AH857" s="1"/>
  <c r="AN857"/>
  <c r="AJ857"/>
  <c r="AK857" s="1"/>
  <c r="AO857" l="1"/>
  <c r="AN858"/>
  <c r="AJ858"/>
  <c r="AK858" s="1"/>
  <c r="AG858"/>
  <c r="AH858" s="1"/>
  <c r="AT857"/>
  <c r="AE859"/>
  <c r="AC859"/>
  <c r="AA859"/>
  <c r="Y859"/>
  <c r="AB859"/>
  <c r="AF859" s="1"/>
  <c r="W860"/>
  <c r="X860" s="1"/>
  <c r="AQ858"/>
  <c r="AL858"/>
  <c r="AM858" s="1"/>
  <c r="AR858"/>
  <c r="AI858"/>
  <c r="AR859" l="1"/>
  <c r="AI859"/>
  <c r="AQ859"/>
  <c r="AL859"/>
  <c r="AM859" s="1"/>
  <c r="AT858"/>
  <c r="AO858"/>
  <c r="AB860"/>
  <c r="AF860" s="1"/>
  <c r="AE860"/>
  <c r="AC860"/>
  <c r="AA860"/>
  <c r="Y860"/>
  <c r="W861"/>
  <c r="X861" s="1"/>
  <c r="AG859"/>
  <c r="AH859" s="1"/>
  <c r="AN859"/>
  <c r="AJ859"/>
  <c r="AK859" s="1"/>
  <c r="AO859" l="1"/>
  <c r="AN860"/>
  <c r="AJ860"/>
  <c r="AK860" s="1"/>
  <c r="AG860"/>
  <c r="AH860" s="1"/>
  <c r="AT859"/>
  <c r="AE861"/>
  <c r="AC861"/>
  <c r="AA861"/>
  <c r="Y861"/>
  <c r="AB861"/>
  <c r="AF861" s="1"/>
  <c r="W862"/>
  <c r="X862" s="1"/>
  <c r="AQ860"/>
  <c r="AL860"/>
  <c r="AM860" s="1"/>
  <c r="AR860"/>
  <c r="AI860"/>
  <c r="AR861" l="1"/>
  <c r="AI861"/>
  <c r="AQ861"/>
  <c r="AL861"/>
  <c r="AM861" s="1"/>
  <c r="AT860"/>
  <c r="AO860"/>
  <c r="AB862"/>
  <c r="AF862" s="1"/>
  <c r="AE862"/>
  <c r="AC862"/>
  <c r="AA862"/>
  <c r="Y862"/>
  <c r="W863"/>
  <c r="X863" s="1"/>
  <c r="AG861"/>
  <c r="AH861" s="1"/>
  <c r="AN861"/>
  <c r="AJ861"/>
  <c r="AK861" s="1"/>
  <c r="AO861" l="1"/>
  <c r="AN862"/>
  <c r="AJ862"/>
  <c r="AK862" s="1"/>
  <c r="AG862"/>
  <c r="AH862" s="1"/>
  <c r="AT861"/>
  <c r="AE863"/>
  <c r="AC863"/>
  <c r="AA863"/>
  <c r="Y863"/>
  <c r="AB863"/>
  <c r="AF863" s="1"/>
  <c r="W864"/>
  <c r="X864" s="1"/>
  <c r="AQ862"/>
  <c r="AL862"/>
  <c r="AM862" s="1"/>
  <c r="AR862"/>
  <c r="AI862"/>
  <c r="AR863" l="1"/>
  <c r="AI863"/>
  <c r="AQ863"/>
  <c r="AL863"/>
  <c r="AM863" s="1"/>
  <c r="AT862"/>
  <c r="AO862"/>
  <c r="AB864"/>
  <c r="AF864" s="1"/>
  <c r="AE864"/>
  <c r="AC864"/>
  <c r="AA864"/>
  <c r="Y864"/>
  <c r="W865"/>
  <c r="X865" s="1"/>
  <c r="AG863"/>
  <c r="AH863" s="1"/>
  <c r="AN863"/>
  <c r="AJ863"/>
  <c r="AK863" s="1"/>
  <c r="AO863" l="1"/>
  <c r="AN864"/>
  <c r="AJ864"/>
  <c r="AK864" s="1"/>
  <c r="AG864"/>
  <c r="AH864" s="1"/>
  <c r="AT863"/>
  <c r="AE865"/>
  <c r="AC865"/>
  <c r="AA865"/>
  <c r="Y865"/>
  <c r="AB865"/>
  <c r="AF865" s="1"/>
  <c r="W866"/>
  <c r="X866" s="1"/>
  <c r="AQ864"/>
  <c r="AL864"/>
  <c r="AM864" s="1"/>
  <c r="AR864"/>
  <c r="AI864"/>
  <c r="AR865" l="1"/>
  <c r="AI865"/>
  <c r="AQ865"/>
  <c r="AL865"/>
  <c r="AM865" s="1"/>
  <c r="AT864"/>
  <c r="AO864"/>
  <c r="AB866"/>
  <c r="AF866" s="1"/>
  <c r="AE866"/>
  <c r="AC866"/>
  <c r="AA866"/>
  <c r="Y866"/>
  <c r="W867"/>
  <c r="X867" s="1"/>
  <c r="AG865"/>
  <c r="AH865" s="1"/>
  <c r="AN865"/>
  <c r="AJ865"/>
  <c r="AK865" s="1"/>
  <c r="AO865" l="1"/>
  <c r="AN866"/>
  <c r="AJ866"/>
  <c r="AK866" s="1"/>
  <c r="AG866"/>
  <c r="AH866" s="1"/>
  <c r="AT865"/>
  <c r="AE867"/>
  <c r="AC867"/>
  <c r="AA867"/>
  <c r="Y867"/>
  <c r="AB867"/>
  <c r="AF867" s="1"/>
  <c r="W868"/>
  <c r="X868" s="1"/>
  <c r="AQ866"/>
  <c r="AL866"/>
  <c r="AM866" s="1"/>
  <c r="AR866"/>
  <c r="AI866"/>
  <c r="AR867" l="1"/>
  <c r="AI867"/>
  <c r="AQ867"/>
  <c r="AL867"/>
  <c r="AM867" s="1"/>
  <c r="AT866"/>
  <c r="AO866"/>
  <c r="AB868"/>
  <c r="AF868" s="1"/>
  <c r="AE868"/>
  <c r="AC868"/>
  <c r="AA868"/>
  <c r="Y868"/>
  <c r="W869"/>
  <c r="X869" s="1"/>
  <c r="AG867"/>
  <c r="AH867" s="1"/>
  <c r="AN867"/>
  <c r="AJ867"/>
  <c r="AK867" s="1"/>
  <c r="AO867" l="1"/>
  <c r="AN868"/>
  <c r="AJ868"/>
  <c r="AK868" s="1"/>
  <c r="AG868"/>
  <c r="AH868" s="1"/>
  <c r="AT867"/>
  <c r="AE869"/>
  <c r="AC869"/>
  <c r="AA869"/>
  <c r="Y869"/>
  <c r="AB869"/>
  <c r="AF869" s="1"/>
  <c r="W870"/>
  <c r="X870" s="1"/>
  <c r="AQ868"/>
  <c r="AL868"/>
  <c r="AM868" s="1"/>
  <c r="AR868"/>
  <c r="AI868"/>
  <c r="AR869" l="1"/>
  <c r="AI869"/>
  <c r="AQ869"/>
  <c r="AL869"/>
  <c r="AM869" s="1"/>
  <c r="AT868"/>
  <c r="AO868"/>
  <c r="AB870"/>
  <c r="AF870" s="1"/>
  <c r="AE870"/>
  <c r="AC870"/>
  <c r="AA870"/>
  <c r="Y870"/>
  <c r="W871"/>
  <c r="X871" s="1"/>
  <c r="AG869"/>
  <c r="AH869" s="1"/>
  <c r="AN869"/>
  <c r="AJ869"/>
  <c r="AK869" s="1"/>
  <c r="AO869" l="1"/>
  <c r="AN870"/>
  <c r="AJ870"/>
  <c r="AK870" s="1"/>
  <c r="AG870"/>
  <c r="AH870" s="1"/>
  <c r="AT869"/>
  <c r="AE871"/>
  <c r="AC871"/>
  <c r="AA871"/>
  <c r="Y871"/>
  <c r="AB871"/>
  <c r="AF871" s="1"/>
  <c r="W872"/>
  <c r="X872" s="1"/>
  <c r="AQ870"/>
  <c r="AL870"/>
  <c r="AM870" s="1"/>
  <c r="AR870"/>
  <c r="AI870"/>
  <c r="AR871" l="1"/>
  <c r="AI871"/>
  <c r="AQ871"/>
  <c r="AL871"/>
  <c r="AM871" s="1"/>
  <c r="AT870"/>
  <c r="AO870"/>
  <c r="AB872"/>
  <c r="AF872" s="1"/>
  <c r="AE872"/>
  <c r="AC872"/>
  <c r="AA872"/>
  <c r="Y872"/>
  <c r="W873"/>
  <c r="X873" s="1"/>
  <c r="AG871"/>
  <c r="AH871" s="1"/>
  <c r="AN871"/>
  <c r="AJ871"/>
  <c r="AK871" s="1"/>
  <c r="AO871" l="1"/>
  <c r="AN872"/>
  <c r="AJ872"/>
  <c r="AK872" s="1"/>
  <c r="AG872"/>
  <c r="AH872" s="1"/>
  <c r="AT871"/>
  <c r="AE873"/>
  <c r="AC873"/>
  <c r="AB873"/>
  <c r="AF873" s="1"/>
  <c r="AA873"/>
  <c r="Y873"/>
  <c r="W874"/>
  <c r="X874" s="1"/>
  <c r="AQ872"/>
  <c r="AL872"/>
  <c r="AM872" s="1"/>
  <c r="AR872"/>
  <c r="AI872"/>
  <c r="AT872" l="1"/>
  <c r="AO872"/>
  <c r="AB874"/>
  <c r="AF874" s="1"/>
  <c r="AE874"/>
  <c r="AC874"/>
  <c r="AA874"/>
  <c r="Y874"/>
  <c r="W875"/>
  <c r="X875" s="1"/>
  <c r="AR873"/>
  <c r="AI873"/>
  <c r="AQ873"/>
  <c r="AL873"/>
  <c r="AM873" s="1"/>
  <c r="AG873"/>
  <c r="AH873" s="1"/>
  <c r="AN873"/>
  <c r="AJ873"/>
  <c r="AK873" s="1"/>
  <c r="AO873" l="1"/>
  <c r="AN874"/>
  <c r="AJ874"/>
  <c r="AK874" s="1"/>
  <c r="AG874"/>
  <c r="AH874" s="1"/>
  <c r="AT873"/>
  <c r="AE875"/>
  <c r="AC875"/>
  <c r="AA875"/>
  <c r="Y875"/>
  <c r="AB875"/>
  <c r="AF875" s="1"/>
  <c r="W876"/>
  <c r="X876" s="1"/>
  <c r="AQ874"/>
  <c r="AL874"/>
  <c r="AM874" s="1"/>
  <c r="AR874"/>
  <c r="AI874"/>
  <c r="AR875" l="1"/>
  <c r="AI875"/>
  <c r="AQ875"/>
  <c r="AL875"/>
  <c r="AM875" s="1"/>
  <c r="AT874"/>
  <c r="AO874"/>
  <c r="AB876"/>
  <c r="AF876" s="1"/>
  <c r="AE876"/>
  <c r="AC876"/>
  <c r="AA876"/>
  <c r="Y876"/>
  <c r="W877"/>
  <c r="X877" s="1"/>
  <c r="AG875"/>
  <c r="AH875" s="1"/>
  <c r="AN875"/>
  <c r="AJ875"/>
  <c r="AK875" s="1"/>
  <c r="AO875" l="1"/>
  <c r="AN876"/>
  <c r="AJ876"/>
  <c r="AK876" s="1"/>
  <c r="AG876"/>
  <c r="AH876" s="1"/>
  <c r="AT875"/>
  <c r="AE877"/>
  <c r="AC877"/>
  <c r="AA877"/>
  <c r="Y877"/>
  <c r="AB877"/>
  <c r="AF877" s="1"/>
  <c r="W878"/>
  <c r="X878" s="1"/>
  <c r="AQ876"/>
  <c r="AL876"/>
  <c r="AM876" s="1"/>
  <c r="AR876"/>
  <c r="AI876"/>
  <c r="AR877" l="1"/>
  <c r="AI877"/>
  <c r="AQ877"/>
  <c r="AL877"/>
  <c r="AM877" s="1"/>
  <c r="AT876"/>
  <c r="AO876"/>
  <c r="AB878"/>
  <c r="AF878" s="1"/>
  <c r="AE878"/>
  <c r="AC878"/>
  <c r="AA878"/>
  <c r="Y878"/>
  <c r="W879"/>
  <c r="X879" s="1"/>
  <c r="AG877"/>
  <c r="AH877" s="1"/>
  <c r="AN877"/>
  <c r="AJ877"/>
  <c r="AK877" s="1"/>
  <c r="AO877" l="1"/>
  <c r="AN878"/>
  <c r="AJ878"/>
  <c r="AK878" s="1"/>
  <c r="AG878"/>
  <c r="AH878" s="1"/>
  <c r="AT877"/>
  <c r="AE879"/>
  <c r="AC879"/>
  <c r="AA879"/>
  <c r="Y879"/>
  <c r="AB879"/>
  <c r="AF879" s="1"/>
  <c r="W880"/>
  <c r="X880" s="1"/>
  <c r="AQ878"/>
  <c r="AL878"/>
  <c r="AM878" s="1"/>
  <c r="AR878"/>
  <c r="AI878"/>
  <c r="AR879" l="1"/>
  <c r="AI879"/>
  <c r="AQ879"/>
  <c r="AL879"/>
  <c r="AM879" s="1"/>
  <c r="AT878"/>
  <c r="AO878"/>
  <c r="AB880"/>
  <c r="AF880" s="1"/>
  <c r="AE880"/>
  <c r="AC880"/>
  <c r="AA880"/>
  <c r="Y880"/>
  <c r="W881"/>
  <c r="X881" s="1"/>
  <c r="AG879"/>
  <c r="AH879" s="1"/>
  <c r="AN879"/>
  <c r="AJ879"/>
  <c r="AK879" s="1"/>
  <c r="AO879" l="1"/>
  <c r="AN880"/>
  <c r="AJ880"/>
  <c r="AK880" s="1"/>
  <c r="AG880"/>
  <c r="AH880" s="1"/>
  <c r="AT879"/>
  <c r="AE881"/>
  <c r="AC881"/>
  <c r="AA881"/>
  <c r="Y881"/>
  <c r="AB881"/>
  <c r="AF881" s="1"/>
  <c r="W882"/>
  <c r="X882" s="1"/>
  <c r="AQ880"/>
  <c r="AL880"/>
  <c r="AM880" s="1"/>
  <c r="AR880"/>
  <c r="AI880"/>
  <c r="AR881" l="1"/>
  <c r="AI881"/>
  <c r="AQ881"/>
  <c r="AL881"/>
  <c r="AM881" s="1"/>
  <c r="AT880"/>
  <c r="AO880"/>
  <c r="AB882"/>
  <c r="AF882" s="1"/>
  <c r="AE882"/>
  <c r="AC882"/>
  <c r="AA882"/>
  <c r="Y882"/>
  <c r="W883"/>
  <c r="X883" s="1"/>
  <c r="AG881"/>
  <c r="AH881" s="1"/>
  <c r="AN881"/>
  <c r="AJ881"/>
  <c r="AK881" s="1"/>
  <c r="AO881" l="1"/>
  <c r="AN882"/>
  <c r="AJ882"/>
  <c r="AK882" s="1"/>
  <c r="AG882"/>
  <c r="AH882" s="1"/>
  <c r="AT881"/>
  <c r="AE883"/>
  <c r="AC883"/>
  <c r="AA883"/>
  <c r="Y883"/>
  <c r="AB883"/>
  <c r="AF883" s="1"/>
  <c r="W884"/>
  <c r="X884" s="1"/>
  <c r="AQ882"/>
  <c r="AL882"/>
  <c r="AM882" s="1"/>
  <c r="AR882"/>
  <c r="AI882"/>
  <c r="AR883" l="1"/>
  <c r="AI883"/>
  <c r="AQ883"/>
  <c r="AL883"/>
  <c r="AM883" s="1"/>
  <c r="AT882"/>
  <c r="AO882"/>
  <c r="AB884"/>
  <c r="AF884" s="1"/>
  <c r="AE884"/>
  <c r="AC884"/>
  <c r="AA884"/>
  <c r="Y884"/>
  <c r="W885"/>
  <c r="X885" s="1"/>
  <c r="AG883"/>
  <c r="AH883" s="1"/>
  <c r="AN883"/>
  <c r="AJ883"/>
  <c r="AK883" s="1"/>
  <c r="AO883" l="1"/>
  <c r="AN884"/>
  <c r="AJ884"/>
  <c r="AK884" s="1"/>
  <c r="AG884"/>
  <c r="AH884" s="1"/>
  <c r="AT883"/>
  <c r="AE885"/>
  <c r="AC885"/>
  <c r="AA885"/>
  <c r="Y885"/>
  <c r="AB885"/>
  <c r="AF885" s="1"/>
  <c r="W886"/>
  <c r="X886" s="1"/>
  <c r="AQ884"/>
  <c r="AL884"/>
  <c r="AM884" s="1"/>
  <c r="AR884"/>
  <c r="AI884"/>
  <c r="AR885" l="1"/>
  <c r="AI885"/>
  <c r="AQ885"/>
  <c r="AL885"/>
  <c r="AM885" s="1"/>
  <c r="AT884"/>
  <c r="AO884"/>
  <c r="AB886"/>
  <c r="AF886" s="1"/>
  <c r="AE886"/>
  <c r="AC886"/>
  <c r="AA886"/>
  <c r="Y886"/>
  <c r="W887"/>
  <c r="X887" s="1"/>
  <c r="AG885"/>
  <c r="AH885" s="1"/>
  <c r="AN885"/>
  <c r="AJ885"/>
  <c r="AK885" s="1"/>
  <c r="AO885" l="1"/>
  <c r="AN886"/>
  <c r="AJ886"/>
  <c r="AK886" s="1"/>
  <c r="AG886"/>
  <c r="AH886" s="1"/>
  <c r="AT885"/>
  <c r="AE887"/>
  <c r="AC887"/>
  <c r="AA887"/>
  <c r="Y887"/>
  <c r="AB887"/>
  <c r="AF887" s="1"/>
  <c r="W888"/>
  <c r="X888" s="1"/>
  <c r="AQ886"/>
  <c r="AL886"/>
  <c r="AM886" s="1"/>
  <c r="AR886"/>
  <c r="AI886"/>
  <c r="AR887" l="1"/>
  <c r="AI887"/>
  <c r="AQ887"/>
  <c r="AL887"/>
  <c r="AM887" s="1"/>
  <c r="AT886"/>
  <c r="AO886"/>
  <c r="AB888"/>
  <c r="AF888" s="1"/>
  <c r="AE888"/>
  <c r="AC888"/>
  <c r="AA888"/>
  <c r="Y888"/>
  <c r="W889"/>
  <c r="X889" s="1"/>
  <c r="AG887"/>
  <c r="AH887" s="1"/>
  <c r="AN887"/>
  <c r="AJ887"/>
  <c r="AK887" s="1"/>
  <c r="AO887" l="1"/>
  <c r="AN888"/>
  <c r="AJ888"/>
  <c r="AK888" s="1"/>
  <c r="AG888"/>
  <c r="AH888" s="1"/>
  <c r="AT887"/>
  <c r="AE889"/>
  <c r="AC889"/>
  <c r="AA889"/>
  <c r="Y889"/>
  <c r="AB889"/>
  <c r="AF889" s="1"/>
  <c r="W890"/>
  <c r="X890" s="1"/>
  <c r="AQ888"/>
  <c r="AL888"/>
  <c r="AM888" s="1"/>
  <c r="AR888"/>
  <c r="AI888"/>
  <c r="AR889" l="1"/>
  <c r="AI889"/>
  <c r="AQ889"/>
  <c r="AL889"/>
  <c r="AM889" s="1"/>
  <c r="AT888"/>
  <c r="AO888"/>
  <c r="AB890"/>
  <c r="AF890" s="1"/>
  <c r="AE890"/>
  <c r="AC890"/>
  <c r="AA890"/>
  <c r="Y890"/>
  <c r="W891"/>
  <c r="X891" s="1"/>
  <c r="AG889"/>
  <c r="AH889" s="1"/>
  <c r="AN889"/>
  <c r="AJ889"/>
  <c r="AK889" s="1"/>
  <c r="AO889" l="1"/>
  <c r="AN890"/>
  <c r="AJ890"/>
  <c r="AK890" s="1"/>
  <c r="AG890"/>
  <c r="AH890" s="1"/>
  <c r="AT889"/>
  <c r="AE891"/>
  <c r="AC891"/>
  <c r="AA891"/>
  <c r="Y891"/>
  <c r="AB891"/>
  <c r="AF891" s="1"/>
  <c r="W892"/>
  <c r="X892" s="1"/>
  <c r="AQ890"/>
  <c r="AL890"/>
  <c r="AM890" s="1"/>
  <c r="AR890"/>
  <c r="AI890"/>
  <c r="AR891" l="1"/>
  <c r="AI891"/>
  <c r="AQ891"/>
  <c r="AL891"/>
  <c r="AM891" s="1"/>
  <c r="AT890"/>
  <c r="AO890"/>
  <c r="AB892"/>
  <c r="AF892" s="1"/>
  <c r="AE892"/>
  <c r="AC892"/>
  <c r="AA892"/>
  <c r="Y892"/>
  <c r="W893"/>
  <c r="X893" s="1"/>
  <c r="AG891"/>
  <c r="AH891" s="1"/>
  <c r="AN891"/>
  <c r="AJ891"/>
  <c r="AK891" s="1"/>
  <c r="AO891" l="1"/>
  <c r="AN892"/>
  <c r="AJ892"/>
  <c r="AK892" s="1"/>
  <c r="AG892"/>
  <c r="AH892" s="1"/>
  <c r="AT891"/>
  <c r="AE893"/>
  <c r="AC893"/>
  <c r="AA893"/>
  <c r="Y893"/>
  <c r="AB893"/>
  <c r="AF893" s="1"/>
  <c r="W894"/>
  <c r="X894" s="1"/>
  <c r="AQ892"/>
  <c r="AL892"/>
  <c r="AM892" s="1"/>
  <c r="AR892"/>
  <c r="AI892"/>
  <c r="AR893" l="1"/>
  <c r="AI893"/>
  <c r="AQ893"/>
  <c r="AL893"/>
  <c r="AM893" s="1"/>
  <c r="AT892"/>
  <c r="AO892"/>
  <c r="AB894"/>
  <c r="AF894" s="1"/>
  <c r="AE894"/>
  <c r="AC894"/>
  <c r="AA894"/>
  <c r="Y894"/>
  <c r="W895"/>
  <c r="X895" s="1"/>
  <c r="AG893"/>
  <c r="AH893" s="1"/>
  <c r="AN893"/>
  <c r="AJ893"/>
  <c r="AK893" s="1"/>
  <c r="AO893" l="1"/>
  <c r="AN894"/>
  <c r="AJ894"/>
  <c r="AK894" s="1"/>
  <c r="AG894"/>
  <c r="AH894" s="1"/>
  <c r="AT893"/>
  <c r="AE895"/>
  <c r="AC895"/>
  <c r="AA895"/>
  <c r="Y895"/>
  <c r="AB895"/>
  <c r="AF895" s="1"/>
  <c r="W896"/>
  <c r="X896" s="1"/>
  <c r="AQ894"/>
  <c r="AL894"/>
  <c r="AM894" s="1"/>
  <c r="AR894"/>
  <c r="AI894"/>
  <c r="AR895" l="1"/>
  <c r="AI895"/>
  <c r="AQ895"/>
  <c r="AL895"/>
  <c r="AM895" s="1"/>
  <c r="AT894"/>
  <c r="AO894"/>
  <c r="AB896"/>
  <c r="AF896" s="1"/>
  <c r="AE896"/>
  <c r="AC896"/>
  <c r="AA896"/>
  <c r="Y896"/>
  <c r="W897"/>
  <c r="X897" s="1"/>
  <c r="AG895"/>
  <c r="AH895" s="1"/>
  <c r="AN895"/>
  <c r="AJ895"/>
  <c r="AK895" s="1"/>
  <c r="AO895" l="1"/>
  <c r="AN896"/>
  <c r="AJ896"/>
  <c r="AK896" s="1"/>
  <c r="AG896"/>
  <c r="AH896" s="1"/>
  <c r="AT895"/>
  <c r="AE897"/>
  <c r="AC897"/>
  <c r="AA897"/>
  <c r="Y897"/>
  <c r="AB897"/>
  <c r="AF897" s="1"/>
  <c r="W898"/>
  <c r="X898" s="1"/>
  <c r="AQ896"/>
  <c r="AL896"/>
  <c r="AM896" s="1"/>
  <c r="AR896"/>
  <c r="AI896"/>
  <c r="AR897" l="1"/>
  <c r="AI897"/>
  <c r="AQ897"/>
  <c r="AL897"/>
  <c r="AM897" s="1"/>
  <c r="AT896"/>
  <c r="AO896"/>
  <c r="AB898"/>
  <c r="AF898" s="1"/>
  <c r="AE898"/>
  <c r="AC898"/>
  <c r="AA898"/>
  <c r="Y898"/>
  <c r="W899"/>
  <c r="X899" s="1"/>
  <c r="AG897"/>
  <c r="AH897" s="1"/>
  <c r="AN897"/>
  <c r="AJ897"/>
  <c r="AK897" s="1"/>
  <c r="AO897" l="1"/>
  <c r="AN898"/>
  <c r="AJ898"/>
  <c r="AK898" s="1"/>
  <c r="AG898"/>
  <c r="AH898" s="1"/>
  <c r="AT897"/>
  <c r="AE899"/>
  <c r="AC899"/>
  <c r="AA899"/>
  <c r="Y899"/>
  <c r="AB899"/>
  <c r="AF899" s="1"/>
  <c r="W900"/>
  <c r="X900" s="1"/>
  <c r="AQ898"/>
  <c r="AL898"/>
  <c r="AM898" s="1"/>
  <c r="AR898"/>
  <c r="AI898"/>
  <c r="AR899" l="1"/>
  <c r="AI899"/>
  <c r="AQ899"/>
  <c r="AL899"/>
  <c r="AM899" s="1"/>
  <c r="AT898"/>
  <c r="AO898"/>
  <c r="AB900"/>
  <c r="AF900" s="1"/>
  <c r="AE900"/>
  <c r="AC900"/>
  <c r="AA900"/>
  <c r="Y900"/>
  <c r="W901"/>
  <c r="X901" s="1"/>
  <c r="AG899"/>
  <c r="AH899" s="1"/>
  <c r="AN899"/>
  <c r="AJ899"/>
  <c r="AK899" s="1"/>
  <c r="AO899" l="1"/>
  <c r="AN900"/>
  <c r="AJ900"/>
  <c r="AK900" s="1"/>
  <c r="AG900"/>
  <c r="AH900" s="1"/>
  <c r="AT899"/>
  <c r="AE901"/>
  <c r="AC901"/>
  <c r="AA901"/>
  <c r="Y901"/>
  <c r="AB901"/>
  <c r="AF901" s="1"/>
  <c r="W902"/>
  <c r="X902" s="1"/>
  <c r="AQ900"/>
  <c r="AL900"/>
  <c r="AM900" s="1"/>
  <c r="AR900"/>
  <c r="AI900"/>
  <c r="AR901" l="1"/>
  <c r="AI901"/>
  <c r="AQ901"/>
  <c r="AL901"/>
  <c r="AM901" s="1"/>
  <c r="AT900"/>
  <c r="AO900"/>
  <c r="AB902"/>
  <c r="AF902" s="1"/>
  <c r="AE902"/>
  <c r="AC902"/>
  <c r="AA902"/>
  <c r="Y902"/>
  <c r="W903"/>
  <c r="X903" s="1"/>
  <c r="AG901"/>
  <c r="AH901" s="1"/>
  <c r="AN901"/>
  <c r="AJ901"/>
  <c r="AK901" s="1"/>
  <c r="AO901" l="1"/>
  <c r="AN902"/>
  <c r="AJ902"/>
  <c r="AK902" s="1"/>
  <c r="AG902"/>
  <c r="AH902" s="1"/>
  <c r="AT901"/>
  <c r="AE903"/>
  <c r="AC903"/>
  <c r="AA903"/>
  <c r="Y903"/>
  <c r="AB903"/>
  <c r="AF903" s="1"/>
  <c r="W904"/>
  <c r="X904" s="1"/>
  <c r="AQ902"/>
  <c r="AL902"/>
  <c r="AM902" s="1"/>
  <c r="AR902"/>
  <c r="AI902"/>
  <c r="AR903" l="1"/>
  <c r="AI903"/>
  <c r="AQ903"/>
  <c r="AL903"/>
  <c r="AM903" s="1"/>
  <c r="AT902"/>
  <c r="AO902"/>
  <c r="AB904"/>
  <c r="AF904" s="1"/>
  <c r="AE904"/>
  <c r="AC904"/>
  <c r="AA904"/>
  <c r="Y904"/>
  <c r="W905"/>
  <c r="X905" s="1"/>
  <c r="AG903"/>
  <c r="AH903" s="1"/>
  <c r="AN903"/>
  <c r="AJ903"/>
  <c r="AK903" s="1"/>
  <c r="AO903" l="1"/>
  <c r="AN904"/>
  <c r="AJ904"/>
  <c r="AK904" s="1"/>
  <c r="AG904"/>
  <c r="AH904" s="1"/>
  <c r="AT903"/>
  <c r="AE905"/>
  <c r="AC905"/>
  <c r="AA905"/>
  <c r="Y905"/>
  <c r="AB905"/>
  <c r="AF905" s="1"/>
  <c r="W906"/>
  <c r="X906" s="1"/>
  <c r="AQ904"/>
  <c r="AL904"/>
  <c r="AM904" s="1"/>
  <c r="AR904"/>
  <c r="AI904"/>
  <c r="AR905" l="1"/>
  <c r="AI905"/>
  <c r="AQ905"/>
  <c r="AL905"/>
  <c r="AM905" s="1"/>
  <c r="AT904"/>
  <c r="AO904"/>
  <c r="AB906"/>
  <c r="AF906" s="1"/>
  <c r="AE906"/>
  <c r="AC906"/>
  <c r="AA906"/>
  <c r="Y906"/>
  <c r="W907"/>
  <c r="X907" s="1"/>
  <c r="AG905"/>
  <c r="AH905" s="1"/>
  <c r="AN905"/>
  <c r="AJ905"/>
  <c r="AK905" s="1"/>
  <c r="AO905" l="1"/>
  <c r="AN906"/>
  <c r="AJ906"/>
  <c r="AK906" s="1"/>
  <c r="AG906"/>
  <c r="AH906" s="1"/>
  <c r="AT905"/>
  <c r="AE907"/>
  <c r="AC907"/>
  <c r="AA907"/>
  <c r="Y907"/>
  <c r="AB907"/>
  <c r="AF907" s="1"/>
  <c r="W908"/>
  <c r="X908" s="1"/>
  <c r="AQ906"/>
  <c r="AL906"/>
  <c r="AM906" s="1"/>
  <c r="AR906"/>
  <c r="AI906"/>
  <c r="AR907" l="1"/>
  <c r="AI907"/>
  <c r="AQ907"/>
  <c r="AL907"/>
  <c r="AM907" s="1"/>
  <c r="AT906"/>
  <c r="AO906"/>
  <c r="AB908"/>
  <c r="AF908" s="1"/>
  <c r="AE908"/>
  <c r="AC908"/>
  <c r="AA908"/>
  <c r="Y908"/>
  <c r="W909"/>
  <c r="X909" s="1"/>
  <c r="AG907"/>
  <c r="AH907" s="1"/>
  <c r="AN907"/>
  <c r="AJ907"/>
  <c r="AK907" s="1"/>
  <c r="AO907" l="1"/>
  <c r="AN908"/>
  <c r="AJ908"/>
  <c r="AK908" s="1"/>
  <c r="AG908"/>
  <c r="AH908" s="1"/>
  <c r="AT907"/>
  <c r="AE909"/>
  <c r="AC909"/>
  <c r="AA909"/>
  <c r="Y909"/>
  <c r="AB909"/>
  <c r="AF909" s="1"/>
  <c r="W910"/>
  <c r="X910" s="1"/>
  <c r="AQ908"/>
  <c r="AL908"/>
  <c r="AM908" s="1"/>
  <c r="AR908"/>
  <c r="AI908"/>
  <c r="AR909" l="1"/>
  <c r="AI909"/>
  <c r="AQ909"/>
  <c r="AL909"/>
  <c r="AM909" s="1"/>
  <c r="AT908"/>
  <c r="AO908"/>
  <c r="AB910"/>
  <c r="AF910" s="1"/>
  <c r="AE910"/>
  <c r="AC910"/>
  <c r="AA910"/>
  <c r="Y910"/>
  <c r="W911"/>
  <c r="X911" s="1"/>
  <c r="AG909"/>
  <c r="AH909" s="1"/>
  <c r="AN909"/>
  <c r="AJ909"/>
  <c r="AK909" s="1"/>
  <c r="AO909" l="1"/>
  <c r="AN910"/>
  <c r="AJ910"/>
  <c r="AK910" s="1"/>
  <c r="AG910"/>
  <c r="AH910" s="1"/>
  <c r="AT909"/>
  <c r="AE911"/>
  <c r="AC911"/>
  <c r="AA911"/>
  <c r="Y911"/>
  <c r="AB911"/>
  <c r="AF911" s="1"/>
  <c r="W912"/>
  <c r="X912" s="1"/>
  <c r="AQ910"/>
  <c r="AL910"/>
  <c r="AM910" s="1"/>
  <c r="AR910"/>
  <c r="AI910"/>
  <c r="AR911" l="1"/>
  <c r="AI911"/>
  <c r="AQ911"/>
  <c r="AL911"/>
  <c r="AM911" s="1"/>
  <c r="AT910"/>
  <c r="AO910"/>
  <c r="AB912"/>
  <c r="AF912" s="1"/>
  <c r="AE912"/>
  <c r="AC912"/>
  <c r="AA912"/>
  <c r="Y912"/>
  <c r="W913"/>
  <c r="X913" s="1"/>
  <c r="AG911"/>
  <c r="AH911" s="1"/>
  <c r="AN911"/>
  <c r="AJ911"/>
  <c r="AK911" s="1"/>
  <c r="AO911" l="1"/>
  <c r="AN912"/>
  <c r="AJ912"/>
  <c r="AK912" s="1"/>
  <c r="AG912"/>
  <c r="AH912" s="1"/>
  <c r="AT911"/>
  <c r="AE913"/>
  <c r="AC913"/>
  <c r="AA913"/>
  <c r="Y913"/>
  <c r="AB913"/>
  <c r="AF913" s="1"/>
  <c r="W914"/>
  <c r="X914" s="1"/>
  <c r="AQ912"/>
  <c r="AL912"/>
  <c r="AM912" s="1"/>
  <c r="AR912"/>
  <c r="AI912"/>
  <c r="AR913" l="1"/>
  <c r="AI913"/>
  <c r="AQ913"/>
  <c r="AL913"/>
  <c r="AM913" s="1"/>
  <c r="AT912"/>
  <c r="AO912"/>
  <c r="AB914"/>
  <c r="AF914" s="1"/>
  <c r="AE914"/>
  <c r="AC914"/>
  <c r="AA914"/>
  <c r="Y914"/>
  <c r="W915"/>
  <c r="X915" s="1"/>
  <c r="AG913"/>
  <c r="AH913" s="1"/>
  <c r="AN913"/>
  <c r="AJ913"/>
  <c r="AK913" s="1"/>
  <c r="AO913" l="1"/>
  <c r="AN914"/>
  <c r="AJ914"/>
  <c r="AK914" s="1"/>
  <c r="AG914"/>
  <c r="AH914" s="1"/>
  <c r="AT913"/>
  <c r="AE915"/>
  <c r="AC915"/>
  <c r="AA915"/>
  <c r="Y915"/>
  <c r="AB915"/>
  <c r="AF915" s="1"/>
  <c r="W916"/>
  <c r="X916" s="1"/>
  <c r="AQ914"/>
  <c r="AL914"/>
  <c r="AM914" s="1"/>
  <c r="AR914"/>
  <c r="AI914"/>
  <c r="AR915" l="1"/>
  <c r="AI915"/>
  <c r="AQ915"/>
  <c r="AL915"/>
  <c r="AM915" s="1"/>
  <c r="AT914"/>
  <c r="AO914"/>
  <c r="AB916"/>
  <c r="AF916" s="1"/>
  <c r="AE916"/>
  <c r="AC916"/>
  <c r="AA916"/>
  <c r="Y916"/>
  <c r="W917"/>
  <c r="X917" s="1"/>
  <c r="AG915"/>
  <c r="AH915" s="1"/>
  <c r="AN915"/>
  <c r="AJ915"/>
  <c r="AK915" s="1"/>
  <c r="AO915" l="1"/>
  <c r="AN916"/>
  <c r="AJ916"/>
  <c r="AK916" s="1"/>
  <c r="AG916"/>
  <c r="AH916" s="1"/>
  <c r="AT915"/>
  <c r="AE917"/>
  <c r="AC917"/>
  <c r="AA917"/>
  <c r="Y917"/>
  <c r="AB917"/>
  <c r="AF917" s="1"/>
  <c r="W918"/>
  <c r="X918" s="1"/>
  <c r="AQ916"/>
  <c r="AL916"/>
  <c r="AM916" s="1"/>
  <c r="AR916"/>
  <c r="AI916"/>
  <c r="AR917" l="1"/>
  <c r="AI917"/>
  <c r="AQ917"/>
  <c r="AL917"/>
  <c r="AM917" s="1"/>
  <c r="AT916"/>
  <c r="AO916"/>
  <c r="AB918"/>
  <c r="AF918" s="1"/>
  <c r="AE918"/>
  <c r="AC918"/>
  <c r="AA918"/>
  <c r="Y918"/>
  <c r="W919"/>
  <c r="X919" s="1"/>
  <c r="AG917"/>
  <c r="AH917" s="1"/>
  <c r="AN917"/>
  <c r="AJ917"/>
  <c r="AK917" s="1"/>
  <c r="AO917" l="1"/>
  <c r="AN918"/>
  <c r="AJ918"/>
  <c r="AK918" s="1"/>
  <c r="AG918"/>
  <c r="AH918" s="1"/>
  <c r="AT917"/>
  <c r="AE919"/>
  <c r="AC919"/>
  <c r="AA919"/>
  <c r="Y919"/>
  <c r="AB919"/>
  <c r="AF919" s="1"/>
  <c r="W920"/>
  <c r="X920" s="1"/>
  <c r="AQ918"/>
  <c r="AL918"/>
  <c r="AM918" s="1"/>
  <c r="AR918"/>
  <c r="AI918"/>
  <c r="AR919" l="1"/>
  <c r="AI919"/>
  <c r="AQ919"/>
  <c r="AL919"/>
  <c r="AM919" s="1"/>
  <c r="AT918"/>
  <c r="AO918"/>
  <c r="AB920"/>
  <c r="AF920" s="1"/>
  <c r="AE920"/>
  <c r="AC920"/>
  <c r="AA920"/>
  <c r="Y920"/>
  <c r="W921"/>
  <c r="X921" s="1"/>
  <c r="AG919"/>
  <c r="AH919" s="1"/>
  <c r="AN919"/>
  <c r="AJ919"/>
  <c r="AK919" s="1"/>
  <c r="AO919" l="1"/>
  <c r="AN920"/>
  <c r="AJ920"/>
  <c r="AK920" s="1"/>
  <c r="AG920"/>
  <c r="AH920" s="1"/>
  <c r="AT919"/>
  <c r="AE921"/>
  <c r="AC921"/>
  <c r="AA921"/>
  <c r="Y921"/>
  <c r="AB921"/>
  <c r="AF921" s="1"/>
  <c r="W922"/>
  <c r="X922" s="1"/>
  <c r="AQ920"/>
  <c r="AL920"/>
  <c r="AM920" s="1"/>
  <c r="AR920"/>
  <c r="AI920"/>
  <c r="AR921" l="1"/>
  <c r="AI921"/>
  <c r="AQ921"/>
  <c r="AL921"/>
  <c r="AM921" s="1"/>
  <c r="AT920"/>
  <c r="AO920"/>
  <c r="AB922"/>
  <c r="AF922" s="1"/>
  <c r="AE922"/>
  <c r="AC922"/>
  <c r="AA922"/>
  <c r="Y922"/>
  <c r="W923"/>
  <c r="X923" s="1"/>
  <c r="AG921"/>
  <c r="AH921" s="1"/>
  <c r="AN921"/>
  <c r="AJ921"/>
  <c r="AK921" s="1"/>
  <c r="AO921" l="1"/>
  <c r="AN922"/>
  <c r="AJ922"/>
  <c r="AK922" s="1"/>
  <c r="AG922"/>
  <c r="AH922" s="1"/>
  <c r="AT921"/>
  <c r="AE923"/>
  <c r="AC923"/>
  <c r="AA923"/>
  <c r="Y923"/>
  <c r="AB923"/>
  <c r="AF923" s="1"/>
  <c r="W924"/>
  <c r="X924" s="1"/>
  <c r="AQ922"/>
  <c r="AL922"/>
  <c r="AM922" s="1"/>
  <c r="AR922"/>
  <c r="AI922"/>
  <c r="AQ923" l="1"/>
  <c r="AL923"/>
  <c r="AM923" s="1"/>
  <c r="AR923"/>
  <c r="AI923"/>
  <c r="AT922"/>
  <c r="AO922"/>
  <c r="AE924"/>
  <c r="AC924"/>
  <c r="AA924"/>
  <c r="Y924"/>
  <c r="AB924"/>
  <c r="AF924" s="1"/>
  <c r="W925"/>
  <c r="X925" s="1"/>
  <c r="AN923"/>
  <c r="AJ923"/>
  <c r="AK923" s="1"/>
  <c r="AG923"/>
  <c r="AH923" s="1"/>
  <c r="AO923" l="1"/>
  <c r="AR924"/>
  <c r="AI924"/>
  <c r="AQ924"/>
  <c r="AL924"/>
  <c r="AM924" s="1"/>
  <c r="AT923"/>
  <c r="AB925"/>
  <c r="AF925" s="1"/>
  <c r="AE925"/>
  <c r="AC925"/>
  <c r="AA925"/>
  <c r="Y925"/>
  <c r="W926"/>
  <c r="X926" s="1"/>
  <c r="AG924"/>
  <c r="AH924" s="1"/>
  <c r="AN924"/>
  <c r="AJ924"/>
  <c r="AK924" s="1"/>
  <c r="AO924" l="1"/>
  <c r="AE926"/>
  <c r="AC926"/>
  <c r="AA926"/>
  <c r="Y926"/>
  <c r="AB926"/>
  <c r="AF926" s="1"/>
  <c r="W927"/>
  <c r="X927" s="1"/>
  <c r="AQ925"/>
  <c r="AL925"/>
  <c r="AM925" s="1"/>
  <c r="AR925"/>
  <c r="AI925"/>
  <c r="AT924"/>
  <c r="AN925"/>
  <c r="AJ925"/>
  <c r="AK925" s="1"/>
  <c r="AG925"/>
  <c r="AH925" s="1"/>
  <c r="AO925" l="1"/>
  <c r="AR926"/>
  <c r="AI926"/>
  <c r="AQ926"/>
  <c r="AL926"/>
  <c r="AM926" s="1"/>
  <c r="AT925"/>
  <c r="AB927"/>
  <c r="AF927" s="1"/>
  <c r="AE927"/>
  <c r="AC927"/>
  <c r="AA927"/>
  <c r="Y927"/>
  <c r="W928"/>
  <c r="X928" s="1"/>
  <c r="AG926"/>
  <c r="AH926" s="1"/>
  <c r="AN926"/>
  <c r="AJ926"/>
  <c r="AK926" s="1"/>
  <c r="AO926" l="1"/>
  <c r="AE928"/>
  <c r="AC928"/>
  <c r="AA928"/>
  <c r="Y928"/>
  <c r="AB928"/>
  <c r="AF928" s="1"/>
  <c r="W929"/>
  <c r="X929" s="1"/>
  <c r="AQ927"/>
  <c r="AL927"/>
  <c r="AM927" s="1"/>
  <c r="AR927"/>
  <c r="AI927"/>
  <c r="AT926"/>
  <c r="AN927"/>
  <c r="AJ927"/>
  <c r="AK927" s="1"/>
  <c r="AG927"/>
  <c r="AH927" s="1"/>
  <c r="AO927" l="1"/>
  <c r="AR928"/>
  <c r="AI928"/>
  <c r="AQ928"/>
  <c r="AL928"/>
  <c r="AM928" s="1"/>
  <c r="AT927"/>
  <c r="AB929"/>
  <c r="AF929" s="1"/>
  <c r="AE929"/>
  <c r="AC929"/>
  <c r="AA929"/>
  <c r="Y929"/>
  <c r="W930"/>
  <c r="X930" s="1"/>
  <c r="AG928"/>
  <c r="AH928" s="1"/>
  <c r="AN928"/>
  <c r="AJ928"/>
  <c r="AK928" s="1"/>
  <c r="AO928" l="1"/>
  <c r="AE930"/>
  <c r="AC930"/>
  <c r="AA930"/>
  <c r="Y930"/>
  <c r="AB930"/>
  <c r="AF930" s="1"/>
  <c r="W931"/>
  <c r="X931" s="1"/>
  <c r="AQ929"/>
  <c r="AL929"/>
  <c r="AM929" s="1"/>
  <c r="AR929"/>
  <c r="AI929"/>
  <c r="AT928"/>
  <c r="AN929"/>
  <c r="AJ929"/>
  <c r="AK929" s="1"/>
  <c r="AG929"/>
  <c r="AH929" s="1"/>
  <c r="AO929" l="1"/>
  <c r="AR930"/>
  <c r="AI930"/>
  <c r="AQ930"/>
  <c r="AL930"/>
  <c r="AM930" s="1"/>
  <c r="AT929"/>
  <c r="AB931"/>
  <c r="AF931" s="1"/>
  <c r="AE931"/>
  <c r="AC931"/>
  <c r="AA931"/>
  <c r="Y931"/>
  <c r="W932"/>
  <c r="X932" s="1"/>
  <c r="AG930"/>
  <c r="AH930" s="1"/>
  <c r="AN930"/>
  <c r="AJ930"/>
  <c r="AK930" s="1"/>
  <c r="AO930" l="1"/>
  <c r="AE932"/>
  <c r="AC932"/>
  <c r="AA932"/>
  <c r="Y932"/>
  <c r="AB932"/>
  <c r="AF932" s="1"/>
  <c r="W933"/>
  <c r="X933" s="1"/>
  <c r="AQ931"/>
  <c r="AL931"/>
  <c r="AM931" s="1"/>
  <c r="AR931"/>
  <c r="AI931"/>
  <c r="AT930"/>
  <c r="AN931"/>
  <c r="AJ931"/>
  <c r="AK931" s="1"/>
  <c r="AG931"/>
  <c r="AH931" s="1"/>
  <c r="AO931" l="1"/>
  <c r="AR932"/>
  <c r="AI932"/>
  <c r="AQ932"/>
  <c r="AL932"/>
  <c r="AM932" s="1"/>
  <c r="AT931"/>
  <c r="AB933"/>
  <c r="AF933" s="1"/>
  <c r="AE933"/>
  <c r="AC933"/>
  <c r="AA933"/>
  <c r="Y933"/>
  <c r="W934"/>
  <c r="X934" s="1"/>
  <c r="AG932"/>
  <c r="AH932" s="1"/>
  <c r="AN932"/>
  <c r="AJ932"/>
  <c r="AK932" s="1"/>
  <c r="AO932" l="1"/>
  <c r="AE934"/>
  <c r="AC934"/>
  <c r="AA934"/>
  <c r="Y934"/>
  <c r="AB934"/>
  <c r="AF934" s="1"/>
  <c r="W935"/>
  <c r="X935" s="1"/>
  <c r="AQ933"/>
  <c r="AL933"/>
  <c r="AM933" s="1"/>
  <c r="AR933"/>
  <c r="AI933"/>
  <c r="AT932"/>
  <c r="AN933"/>
  <c r="AJ933"/>
  <c r="AK933" s="1"/>
  <c r="AG933"/>
  <c r="AH933" s="1"/>
  <c r="AO933" l="1"/>
  <c r="AR934"/>
  <c r="AI934"/>
  <c r="AQ934"/>
  <c r="AL934"/>
  <c r="AM934" s="1"/>
  <c r="AT933"/>
  <c r="AB935"/>
  <c r="AF935" s="1"/>
  <c r="AE935"/>
  <c r="AC935"/>
  <c r="AA935"/>
  <c r="Y935"/>
  <c r="W936"/>
  <c r="X936" s="1"/>
  <c r="AG934"/>
  <c r="AH934" s="1"/>
  <c r="AN934"/>
  <c r="AJ934"/>
  <c r="AK934" s="1"/>
  <c r="AO934" l="1"/>
  <c r="AE936"/>
  <c r="AC936"/>
  <c r="AA936"/>
  <c r="Y936"/>
  <c r="AB936"/>
  <c r="AF936" s="1"/>
  <c r="W937"/>
  <c r="X937" s="1"/>
  <c r="AQ935"/>
  <c r="AL935"/>
  <c r="AM935" s="1"/>
  <c r="AR935"/>
  <c r="AI935"/>
  <c r="AT934"/>
  <c r="AN935"/>
  <c r="AJ935"/>
  <c r="AK935" s="1"/>
  <c r="AG935"/>
  <c r="AH935" s="1"/>
  <c r="AO935" l="1"/>
  <c r="AR936"/>
  <c r="AI936"/>
  <c r="AQ936"/>
  <c r="AL936"/>
  <c r="AM936" s="1"/>
  <c r="AT935"/>
  <c r="AB937"/>
  <c r="AF937" s="1"/>
  <c r="AE937"/>
  <c r="AC937"/>
  <c r="AA937"/>
  <c r="Y937"/>
  <c r="W938"/>
  <c r="X938" s="1"/>
  <c r="AG936"/>
  <c r="AH936" s="1"/>
  <c r="AN936"/>
  <c r="AJ936"/>
  <c r="AK936" s="1"/>
  <c r="AO936" l="1"/>
  <c r="AE938"/>
  <c r="AC938"/>
  <c r="AA938"/>
  <c r="Y938"/>
  <c r="AB938"/>
  <c r="AF938" s="1"/>
  <c r="W939"/>
  <c r="X939" s="1"/>
  <c r="AQ937"/>
  <c r="AL937"/>
  <c r="AM937" s="1"/>
  <c r="AR937"/>
  <c r="AI937"/>
  <c r="AT936"/>
  <c r="AN937"/>
  <c r="AJ937"/>
  <c r="AK937" s="1"/>
  <c r="AG937"/>
  <c r="AH937" s="1"/>
  <c r="AO937" l="1"/>
  <c r="AR938"/>
  <c r="AI938"/>
  <c r="AQ938"/>
  <c r="AL938"/>
  <c r="AM938" s="1"/>
  <c r="AT937"/>
  <c r="AB939"/>
  <c r="AF939" s="1"/>
  <c r="AE939"/>
  <c r="AC939"/>
  <c r="AA939"/>
  <c r="Y939"/>
  <c r="W940"/>
  <c r="X940" s="1"/>
  <c r="AG938"/>
  <c r="AH938" s="1"/>
  <c r="AN938"/>
  <c r="AJ938"/>
  <c r="AK938" s="1"/>
  <c r="AO938" l="1"/>
  <c r="AE940"/>
  <c r="AC940"/>
  <c r="AA940"/>
  <c r="Y940"/>
  <c r="AB940"/>
  <c r="AF940" s="1"/>
  <c r="W941"/>
  <c r="X941" s="1"/>
  <c r="AQ939"/>
  <c r="AL939"/>
  <c r="AM939" s="1"/>
  <c r="AR939"/>
  <c r="AI939"/>
  <c r="AT938"/>
  <c r="AN939"/>
  <c r="AJ939"/>
  <c r="AK939" s="1"/>
  <c r="AG939"/>
  <c r="AH939" s="1"/>
  <c r="AO939" l="1"/>
  <c r="AR940"/>
  <c r="AI940"/>
  <c r="AQ940"/>
  <c r="AL940"/>
  <c r="AM940" s="1"/>
  <c r="AT939"/>
  <c r="AB941"/>
  <c r="AF941" s="1"/>
  <c r="AE941"/>
  <c r="AC941"/>
  <c r="AA941"/>
  <c r="Y941"/>
  <c r="W942"/>
  <c r="X942" s="1"/>
  <c r="AG940"/>
  <c r="AH940" s="1"/>
  <c r="AN940"/>
  <c r="AJ940"/>
  <c r="AK940" s="1"/>
  <c r="AO940" l="1"/>
  <c r="AE942"/>
  <c r="AC942"/>
  <c r="AA942"/>
  <c r="Y942"/>
  <c r="AB942"/>
  <c r="AF942" s="1"/>
  <c r="W943"/>
  <c r="X943" s="1"/>
  <c r="AQ941"/>
  <c r="AL941"/>
  <c r="AM941" s="1"/>
  <c r="AR941"/>
  <c r="AI941"/>
  <c r="AT940"/>
  <c r="AN941"/>
  <c r="AJ941"/>
  <c r="AK941" s="1"/>
  <c r="AG941"/>
  <c r="AH941" s="1"/>
  <c r="AO941" l="1"/>
  <c r="AR942"/>
  <c r="AI942"/>
  <c r="AQ942"/>
  <c r="AL942"/>
  <c r="AM942" s="1"/>
  <c r="AT941"/>
  <c r="AB943"/>
  <c r="AF943" s="1"/>
  <c r="AE943"/>
  <c r="AC943"/>
  <c r="AA943"/>
  <c r="Y943"/>
  <c r="W944"/>
  <c r="X944" s="1"/>
  <c r="AG942"/>
  <c r="AH942" s="1"/>
  <c r="AN942"/>
  <c r="AJ942"/>
  <c r="AK942" s="1"/>
  <c r="AO942" l="1"/>
  <c r="AE944"/>
  <c r="AC944"/>
  <c r="AA944"/>
  <c r="Y944"/>
  <c r="AB944"/>
  <c r="AF944" s="1"/>
  <c r="W945"/>
  <c r="X945" s="1"/>
  <c r="AQ943"/>
  <c r="AL943"/>
  <c r="AM943" s="1"/>
  <c r="AR943"/>
  <c r="AI943"/>
  <c r="AT942"/>
  <c r="AN943"/>
  <c r="AJ943"/>
  <c r="AK943" s="1"/>
  <c r="AG943"/>
  <c r="AH943" s="1"/>
  <c r="AO943" l="1"/>
  <c r="AR944"/>
  <c r="AI944"/>
  <c r="AQ944"/>
  <c r="AL944"/>
  <c r="AM944" s="1"/>
  <c r="AT943"/>
  <c r="AB945"/>
  <c r="AF945" s="1"/>
  <c r="AE945"/>
  <c r="AC945"/>
  <c r="AA945"/>
  <c r="Y945"/>
  <c r="W946"/>
  <c r="X946" s="1"/>
  <c r="AG944"/>
  <c r="AH944" s="1"/>
  <c r="AN944"/>
  <c r="AJ944"/>
  <c r="AK944" s="1"/>
  <c r="AO944" l="1"/>
  <c r="AE946"/>
  <c r="AC946"/>
  <c r="AA946"/>
  <c r="Y946"/>
  <c r="AB946"/>
  <c r="AF946" s="1"/>
  <c r="W947"/>
  <c r="X947" s="1"/>
  <c r="AQ945"/>
  <c r="AL945"/>
  <c r="AM945" s="1"/>
  <c r="AR945"/>
  <c r="AI945"/>
  <c r="AT944"/>
  <c r="AN945"/>
  <c r="AJ945"/>
  <c r="AK945" s="1"/>
  <c r="AG945"/>
  <c r="AH945" s="1"/>
  <c r="AO945" l="1"/>
  <c r="AR946"/>
  <c r="AI946"/>
  <c r="AQ946"/>
  <c r="AL946"/>
  <c r="AM946" s="1"/>
  <c r="AT945"/>
  <c r="AB947"/>
  <c r="AF947" s="1"/>
  <c r="AE947"/>
  <c r="AC947"/>
  <c r="AA947"/>
  <c r="Y947"/>
  <c r="W948"/>
  <c r="X948" s="1"/>
  <c r="AG946"/>
  <c r="AH946" s="1"/>
  <c r="AN946"/>
  <c r="AJ946"/>
  <c r="AK946" s="1"/>
  <c r="AO946" l="1"/>
  <c r="AE948"/>
  <c r="AC948"/>
  <c r="AA948"/>
  <c r="Y948"/>
  <c r="AB948"/>
  <c r="AF948" s="1"/>
  <c r="W949"/>
  <c r="X949" s="1"/>
  <c r="AQ947"/>
  <c r="AL947"/>
  <c r="AM947" s="1"/>
  <c r="AR947"/>
  <c r="AI947"/>
  <c r="AT946"/>
  <c r="AN947"/>
  <c r="AJ947"/>
  <c r="AK947" s="1"/>
  <c r="AG947"/>
  <c r="AH947" s="1"/>
  <c r="AO947" l="1"/>
  <c r="AR948"/>
  <c r="AI948"/>
  <c r="AQ948"/>
  <c r="AL948"/>
  <c r="AM948" s="1"/>
  <c r="AT947"/>
  <c r="AB949"/>
  <c r="AF949" s="1"/>
  <c r="AE949"/>
  <c r="AC949"/>
  <c r="AA949"/>
  <c r="Y949"/>
  <c r="W950"/>
  <c r="X950" s="1"/>
  <c r="AG948"/>
  <c r="AH948" s="1"/>
  <c r="AN948"/>
  <c r="AJ948"/>
  <c r="AK948" s="1"/>
  <c r="AO948" l="1"/>
  <c r="AE950"/>
  <c r="AC950"/>
  <c r="AA950"/>
  <c r="Y950"/>
  <c r="AB950"/>
  <c r="AF950" s="1"/>
  <c r="W951"/>
  <c r="X951" s="1"/>
  <c r="AQ949"/>
  <c r="AL949"/>
  <c r="AM949" s="1"/>
  <c r="AR949"/>
  <c r="AI949"/>
  <c r="AT948"/>
  <c r="AN949"/>
  <c r="AJ949"/>
  <c r="AK949" s="1"/>
  <c r="AG949"/>
  <c r="AH949" s="1"/>
  <c r="AO949" l="1"/>
  <c r="AR950"/>
  <c r="AI950"/>
  <c r="AQ950"/>
  <c r="AL950"/>
  <c r="AM950" s="1"/>
  <c r="AT949"/>
  <c r="AB951"/>
  <c r="AF951" s="1"/>
  <c r="AE951"/>
  <c r="AC951"/>
  <c r="AA951"/>
  <c r="Y951"/>
  <c r="W952"/>
  <c r="X952" s="1"/>
  <c r="AG950"/>
  <c r="AH950" s="1"/>
  <c r="AN950"/>
  <c r="AJ950"/>
  <c r="AK950" s="1"/>
  <c r="AO950" l="1"/>
  <c r="AT950"/>
  <c r="AE952"/>
  <c r="AC952"/>
  <c r="AA952"/>
  <c r="Y952"/>
  <c r="AB952"/>
  <c r="AF952" s="1"/>
  <c r="W953"/>
  <c r="X953" s="1"/>
  <c r="AQ951"/>
  <c r="AL951"/>
  <c r="AM951" s="1"/>
  <c r="AR951"/>
  <c r="AI951"/>
  <c r="AN951"/>
  <c r="AJ951"/>
  <c r="AK951" s="1"/>
  <c r="AG951"/>
  <c r="AH951" s="1"/>
  <c r="AO951" l="1"/>
  <c r="AT951"/>
  <c r="AR952"/>
  <c r="AI952"/>
  <c r="AQ952"/>
  <c r="AL952"/>
  <c r="AM952" s="1"/>
  <c r="AB953"/>
  <c r="AF953" s="1"/>
  <c r="AE953"/>
  <c r="AC953"/>
  <c r="AA953"/>
  <c r="Y953"/>
  <c r="W954"/>
  <c r="X954" s="1"/>
  <c r="AG952"/>
  <c r="AH952" s="1"/>
  <c r="AN952"/>
  <c r="AJ952"/>
  <c r="AK952" s="1"/>
  <c r="AO952" l="1"/>
  <c r="AT952"/>
  <c r="AN953"/>
  <c r="AJ953"/>
  <c r="AK953" s="1"/>
  <c r="AG953"/>
  <c r="AH953" s="1"/>
  <c r="AE954"/>
  <c r="AC954"/>
  <c r="AA954"/>
  <c r="Y954"/>
  <c r="AB954"/>
  <c r="AF954" s="1"/>
  <c r="W955"/>
  <c r="X955" s="1"/>
  <c r="AQ953"/>
  <c r="AL953"/>
  <c r="AM953" s="1"/>
  <c r="AR953"/>
  <c r="AI953"/>
  <c r="AB955" l="1"/>
  <c r="AF955" s="1"/>
  <c r="AE955"/>
  <c r="AC955"/>
  <c r="AA955"/>
  <c r="Y955"/>
  <c r="W956"/>
  <c r="X956" s="1"/>
  <c r="AG954"/>
  <c r="AH954" s="1"/>
  <c r="AN954"/>
  <c r="AJ954"/>
  <c r="AK954" s="1"/>
  <c r="AO953"/>
  <c r="AR954"/>
  <c r="AI954"/>
  <c r="AQ954"/>
  <c r="AL954"/>
  <c r="AM954" s="1"/>
  <c r="AT953"/>
  <c r="AN955" l="1"/>
  <c r="AJ955"/>
  <c r="AK955" s="1"/>
  <c r="AG955"/>
  <c r="AH955" s="1"/>
  <c r="AO954"/>
  <c r="AT954"/>
  <c r="AE956"/>
  <c r="AC956"/>
  <c r="AA956"/>
  <c r="Y956"/>
  <c r="AB956"/>
  <c r="AF956" s="1"/>
  <c r="W957"/>
  <c r="X957" s="1"/>
  <c r="AQ955"/>
  <c r="AL955"/>
  <c r="AM955" s="1"/>
  <c r="AR955"/>
  <c r="AI955"/>
  <c r="AB957" l="1"/>
  <c r="AF957" s="1"/>
  <c r="AE957"/>
  <c r="AC957"/>
  <c r="AA957"/>
  <c r="Y957"/>
  <c r="W958"/>
  <c r="X958" s="1"/>
  <c r="AG956"/>
  <c r="AH956" s="1"/>
  <c r="AN956"/>
  <c r="AJ956"/>
  <c r="AK956" s="1"/>
  <c r="AO955"/>
  <c r="AR956"/>
  <c r="AI956"/>
  <c r="AQ956"/>
  <c r="AL956"/>
  <c r="AM956" s="1"/>
  <c r="AT955"/>
  <c r="AN957" l="1"/>
  <c r="AJ957"/>
  <c r="AK957" s="1"/>
  <c r="AG957"/>
  <c r="AH957" s="1"/>
  <c r="AO956"/>
  <c r="AT956"/>
  <c r="AE958"/>
  <c r="AC958"/>
  <c r="AA958"/>
  <c r="Y958"/>
  <c r="AB958"/>
  <c r="AF958" s="1"/>
  <c r="W959"/>
  <c r="X959" s="1"/>
  <c r="AQ957"/>
  <c r="AL957"/>
  <c r="AM957" s="1"/>
  <c r="AR957"/>
  <c r="AI957"/>
  <c r="AB959" l="1"/>
  <c r="AF959" s="1"/>
  <c r="AE959"/>
  <c r="AC959"/>
  <c r="AA959"/>
  <c r="Y959"/>
  <c r="W960"/>
  <c r="X960" s="1"/>
  <c r="AG958"/>
  <c r="AH958" s="1"/>
  <c r="AN958"/>
  <c r="AJ958"/>
  <c r="AK958" s="1"/>
  <c r="AO957"/>
  <c r="AR958"/>
  <c r="AI958"/>
  <c r="AQ958"/>
  <c r="AL958"/>
  <c r="AM958" s="1"/>
  <c r="AT957"/>
  <c r="AN959" l="1"/>
  <c r="AJ959"/>
  <c r="AK959" s="1"/>
  <c r="AG959"/>
  <c r="AH959" s="1"/>
  <c r="AO958"/>
  <c r="AT958"/>
  <c r="AE960"/>
  <c r="AC960"/>
  <c r="AA960"/>
  <c r="Y960"/>
  <c r="AB960"/>
  <c r="AF960" s="1"/>
  <c r="W961"/>
  <c r="X961" s="1"/>
  <c r="AQ959"/>
  <c r="AL959"/>
  <c r="AM959" s="1"/>
  <c r="AR959"/>
  <c r="AI959"/>
  <c r="AB961" l="1"/>
  <c r="AF961" s="1"/>
  <c r="AE961"/>
  <c r="AC961"/>
  <c r="AA961"/>
  <c r="Y961"/>
  <c r="W962"/>
  <c r="X962" s="1"/>
  <c r="AG960"/>
  <c r="AH960" s="1"/>
  <c r="AN960"/>
  <c r="AJ960"/>
  <c r="AK960" s="1"/>
  <c r="AO959"/>
  <c r="AR960"/>
  <c r="AI960"/>
  <c r="AQ960"/>
  <c r="AL960"/>
  <c r="AM960" s="1"/>
  <c r="AT959"/>
  <c r="AN961" l="1"/>
  <c r="AJ961"/>
  <c r="AK961" s="1"/>
  <c r="AG961"/>
  <c r="AH961" s="1"/>
  <c r="AO960"/>
  <c r="AT960"/>
  <c r="AE962"/>
  <c r="AC962"/>
  <c r="AA962"/>
  <c r="Y962"/>
  <c r="AB962"/>
  <c r="AF962" s="1"/>
  <c r="W963"/>
  <c r="X963" s="1"/>
  <c r="AQ961"/>
  <c r="AL961"/>
  <c r="AM961" s="1"/>
  <c r="AR961"/>
  <c r="AI961"/>
  <c r="AB963" l="1"/>
  <c r="AF963" s="1"/>
  <c r="AE963"/>
  <c r="AC963"/>
  <c r="AA963"/>
  <c r="Y963"/>
  <c r="W964"/>
  <c r="X964" s="1"/>
  <c r="AG962"/>
  <c r="AH962" s="1"/>
  <c r="AN962"/>
  <c r="AJ962"/>
  <c r="AK962" s="1"/>
  <c r="AO961"/>
  <c r="AR962"/>
  <c r="AI962"/>
  <c r="AQ962"/>
  <c r="AL962"/>
  <c r="AM962" s="1"/>
  <c r="AT961"/>
  <c r="AN963" l="1"/>
  <c r="AJ963"/>
  <c r="AK963" s="1"/>
  <c r="AG963"/>
  <c r="AH963" s="1"/>
  <c r="AO962"/>
  <c r="AT962"/>
  <c r="AE964"/>
  <c r="AC964"/>
  <c r="AA964"/>
  <c r="Y964"/>
  <c r="AB964"/>
  <c r="AF964" s="1"/>
  <c r="W965"/>
  <c r="X965" s="1"/>
  <c r="AQ963"/>
  <c r="AL963"/>
  <c r="AM963" s="1"/>
  <c r="AR963"/>
  <c r="AI963"/>
  <c r="AB965" l="1"/>
  <c r="AF965" s="1"/>
  <c r="AE965"/>
  <c r="AC965"/>
  <c r="AA965"/>
  <c r="Y965"/>
  <c r="W966"/>
  <c r="X966" s="1"/>
  <c r="AG964"/>
  <c r="AH964" s="1"/>
  <c r="AN964"/>
  <c r="AJ964"/>
  <c r="AK964" s="1"/>
  <c r="AO963"/>
  <c r="AR964"/>
  <c r="AI964"/>
  <c r="AQ964"/>
  <c r="AL964"/>
  <c r="AM964" s="1"/>
  <c r="AT963"/>
  <c r="AN965" l="1"/>
  <c r="AJ965"/>
  <c r="AK965" s="1"/>
  <c r="AG965"/>
  <c r="AH965" s="1"/>
  <c r="AO964"/>
  <c r="AT964"/>
  <c r="AE966"/>
  <c r="AC966"/>
  <c r="AA966"/>
  <c r="Y966"/>
  <c r="AB966"/>
  <c r="AF966" s="1"/>
  <c r="W967"/>
  <c r="X967" s="1"/>
  <c r="AQ965"/>
  <c r="AL965"/>
  <c r="AM965" s="1"/>
  <c r="AR965"/>
  <c r="AI965"/>
  <c r="AE967" l="1"/>
  <c r="AC967"/>
  <c r="AA967"/>
  <c r="AB967"/>
  <c r="AF967" s="1"/>
  <c r="Y967"/>
  <c r="W968"/>
  <c r="X968" s="1"/>
  <c r="AG966"/>
  <c r="AH966" s="1"/>
  <c r="AN966"/>
  <c r="AJ966"/>
  <c r="AK966" s="1"/>
  <c r="AO965"/>
  <c r="AR966"/>
  <c r="AI966"/>
  <c r="AQ966"/>
  <c r="AL966"/>
  <c r="AM966" s="1"/>
  <c r="AT965"/>
  <c r="AR967" l="1"/>
  <c r="AI967"/>
  <c r="AQ967"/>
  <c r="AL967"/>
  <c r="AM967" s="1"/>
  <c r="AO966"/>
  <c r="AT966"/>
  <c r="AB968"/>
  <c r="AF968" s="1"/>
  <c r="AC968"/>
  <c r="Y968"/>
  <c r="AE968"/>
  <c r="AA968"/>
  <c r="W969"/>
  <c r="X969" s="1"/>
  <c r="AG967"/>
  <c r="AH967" s="1"/>
  <c r="AN967"/>
  <c r="AJ967"/>
  <c r="AK967" s="1"/>
  <c r="AO967" l="1"/>
  <c r="AQ968"/>
  <c r="AL968"/>
  <c r="AM968" s="1"/>
  <c r="AR968"/>
  <c r="AI968"/>
  <c r="AT967"/>
  <c r="AE969"/>
  <c r="AC969"/>
  <c r="AA969"/>
  <c r="Y969"/>
  <c r="AB969"/>
  <c r="AF969" s="1"/>
  <c r="W970"/>
  <c r="X970" s="1"/>
  <c r="AN968"/>
  <c r="AJ968"/>
  <c r="AK968" s="1"/>
  <c r="AG968"/>
  <c r="AH968" s="1"/>
  <c r="AO968" l="1"/>
  <c r="AB970"/>
  <c r="AF970" s="1"/>
  <c r="AC970"/>
  <c r="Y970"/>
  <c r="AE970"/>
  <c r="AA970"/>
  <c r="W971"/>
  <c r="X971" s="1"/>
  <c r="AG969"/>
  <c r="AH969" s="1"/>
  <c r="AN969"/>
  <c r="AJ969"/>
  <c r="AK969" s="1"/>
  <c r="AT968"/>
  <c r="AR969"/>
  <c r="AI969"/>
  <c r="AQ969"/>
  <c r="AL969"/>
  <c r="AM969" s="1"/>
  <c r="AQ970" l="1"/>
  <c r="AL970"/>
  <c r="AM970" s="1"/>
  <c r="AR970"/>
  <c r="AI970"/>
  <c r="AO969"/>
  <c r="AT969"/>
  <c r="AE971"/>
  <c r="AC971"/>
  <c r="AA971"/>
  <c r="Y971"/>
  <c r="AB971"/>
  <c r="AF971" s="1"/>
  <c r="W972"/>
  <c r="X972" s="1"/>
  <c r="AN970"/>
  <c r="AJ970"/>
  <c r="AK970" s="1"/>
  <c r="AG970"/>
  <c r="AH970" s="1"/>
  <c r="AO970" l="1"/>
  <c r="AQ971"/>
  <c r="AL971"/>
  <c r="AM971" s="1"/>
  <c r="AR971"/>
  <c r="AI971"/>
  <c r="AT970"/>
  <c r="AE972"/>
  <c r="AC972"/>
  <c r="AA972"/>
  <c r="Y972"/>
  <c r="AB972"/>
  <c r="AF972" s="1"/>
  <c r="W973"/>
  <c r="X973" s="1"/>
  <c r="AN971"/>
  <c r="AJ971"/>
  <c r="AK971" s="1"/>
  <c r="AG971"/>
  <c r="AH971" s="1"/>
  <c r="AO971" l="1"/>
  <c r="AB973"/>
  <c r="AF973" s="1"/>
  <c r="AE973"/>
  <c r="AC973"/>
  <c r="AA973"/>
  <c r="Y973"/>
  <c r="W974"/>
  <c r="X974" s="1"/>
  <c r="AG972"/>
  <c r="AH972" s="1"/>
  <c r="AN972"/>
  <c r="AJ972"/>
  <c r="AK972" s="1"/>
  <c r="AT971"/>
  <c r="AR972"/>
  <c r="AI972"/>
  <c r="AQ972"/>
  <c r="AL972"/>
  <c r="AM972" s="1"/>
  <c r="AN973" l="1"/>
  <c r="AJ973"/>
  <c r="AK973" s="1"/>
  <c r="AG973"/>
  <c r="AH973" s="1"/>
  <c r="AO972"/>
  <c r="AT972"/>
  <c r="AE974"/>
  <c r="AC974"/>
  <c r="AA974"/>
  <c r="Y974"/>
  <c r="AB974"/>
  <c r="AF974" s="1"/>
  <c r="W975"/>
  <c r="X975" s="1"/>
  <c r="AQ973"/>
  <c r="AL973"/>
  <c r="AM973" s="1"/>
  <c r="AR973"/>
  <c r="AI973"/>
  <c r="AB975" l="1"/>
  <c r="AF975" s="1"/>
  <c r="AE975"/>
  <c r="AC975"/>
  <c r="AA975"/>
  <c r="Y975"/>
  <c r="W976"/>
  <c r="X976" s="1"/>
  <c r="AG974"/>
  <c r="AH974" s="1"/>
  <c r="AN974"/>
  <c r="AJ974"/>
  <c r="AK974" s="1"/>
  <c r="AO973"/>
  <c r="AR974"/>
  <c r="AI974"/>
  <c r="AQ974"/>
  <c r="AL974"/>
  <c r="AM974" s="1"/>
  <c r="AT973"/>
  <c r="AN975" l="1"/>
  <c r="AJ975"/>
  <c r="AK975" s="1"/>
  <c r="AG975"/>
  <c r="AH975" s="1"/>
  <c r="AO974"/>
  <c r="AT974"/>
  <c r="AE976"/>
  <c r="AC976"/>
  <c r="AA976"/>
  <c r="Y976"/>
  <c r="AB976"/>
  <c r="AF976" s="1"/>
  <c r="W977"/>
  <c r="X977" s="1"/>
  <c r="AQ975"/>
  <c r="AL975"/>
  <c r="AM975" s="1"/>
  <c r="AR975"/>
  <c r="AI975"/>
  <c r="AB977" l="1"/>
  <c r="AF977" s="1"/>
  <c r="AE977"/>
  <c r="AC977"/>
  <c r="AA977"/>
  <c r="Y977"/>
  <c r="W978"/>
  <c r="X978" s="1"/>
  <c r="AG976"/>
  <c r="AH976" s="1"/>
  <c r="AN976"/>
  <c r="AJ976"/>
  <c r="AK976" s="1"/>
  <c r="AO975"/>
  <c r="AR976"/>
  <c r="AI976"/>
  <c r="AQ976"/>
  <c r="AL976"/>
  <c r="AM976" s="1"/>
  <c r="AT975"/>
  <c r="AN977" l="1"/>
  <c r="AJ977"/>
  <c r="AK977" s="1"/>
  <c r="AG977"/>
  <c r="AH977" s="1"/>
  <c r="AO976"/>
  <c r="AT976"/>
  <c r="AE978"/>
  <c r="AC978"/>
  <c r="AA978"/>
  <c r="Y978"/>
  <c r="AB978"/>
  <c r="AF978" s="1"/>
  <c r="W979"/>
  <c r="X979" s="1"/>
  <c r="AQ977"/>
  <c r="AL977"/>
  <c r="AM977" s="1"/>
  <c r="AR977"/>
  <c r="AI977"/>
  <c r="AB979" l="1"/>
  <c r="AF979" s="1"/>
  <c r="AC979"/>
  <c r="Y979"/>
  <c r="AE979"/>
  <c r="AA979"/>
  <c r="W980"/>
  <c r="X980" s="1"/>
  <c r="AG978"/>
  <c r="AH978" s="1"/>
  <c r="AN978"/>
  <c r="AJ978"/>
  <c r="AK978" s="1"/>
  <c r="AO977"/>
  <c r="AR978"/>
  <c r="AI978"/>
  <c r="AQ978"/>
  <c r="AL978"/>
  <c r="AM978" s="1"/>
  <c r="AT977"/>
  <c r="AQ979" l="1"/>
  <c r="AL979"/>
  <c r="AM979" s="1"/>
  <c r="AR979"/>
  <c r="AI979"/>
  <c r="AO978"/>
  <c r="AT978"/>
  <c r="AE980"/>
  <c r="AC980"/>
  <c r="AA980"/>
  <c r="Y980"/>
  <c r="AB980"/>
  <c r="AF980" s="1"/>
  <c r="W981"/>
  <c r="X981" s="1"/>
  <c r="AN979"/>
  <c r="AJ979"/>
  <c r="AK979" s="1"/>
  <c r="AG979"/>
  <c r="AH979" s="1"/>
  <c r="AO979" l="1"/>
  <c r="AR980"/>
  <c r="AI980"/>
  <c r="AQ980"/>
  <c r="AL980"/>
  <c r="AM980" s="1"/>
  <c r="AT979"/>
  <c r="AB981"/>
  <c r="AF981" s="1"/>
  <c r="AC981"/>
  <c r="Y981"/>
  <c r="AE981"/>
  <c r="AA981"/>
  <c r="W982"/>
  <c r="X982" s="1"/>
  <c r="AG980"/>
  <c r="AH980" s="1"/>
  <c r="AN980"/>
  <c r="AJ980"/>
  <c r="AK980" s="1"/>
  <c r="AO980" l="1"/>
  <c r="AE982"/>
  <c r="AC982"/>
  <c r="AA982"/>
  <c r="Y982"/>
  <c r="AB982"/>
  <c r="AF982" s="1"/>
  <c r="W983"/>
  <c r="X983" s="1"/>
  <c r="AN981"/>
  <c r="AJ981"/>
  <c r="AK981" s="1"/>
  <c r="AG981"/>
  <c r="AH981" s="1"/>
  <c r="AT980"/>
  <c r="AQ981"/>
  <c r="AL981"/>
  <c r="AM981" s="1"/>
  <c r="AR981"/>
  <c r="AI981"/>
  <c r="AR982" l="1"/>
  <c r="AI982"/>
  <c r="AQ982"/>
  <c r="AL982"/>
  <c r="AM982" s="1"/>
  <c r="AT981"/>
  <c r="AO981"/>
  <c r="AB983"/>
  <c r="AF983" s="1"/>
  <c r="AC983"/>
  <c r="Y983"/>
  <c r="AE983"/>
  <c r="AA983"/>
  <c r="W984"/>
  <c r="X984" s="1"/>
  <c r="AG982"/>
  <c r="AH982" s="1"/>
  <c r="AN982"/>
  <c r="AJ982"/>
  <c r="AK982" s="1"/>
  <c r="AO982" l="1"/>
  <c r="AQ983"/>
  <c r="AL983"/>
  <c r="AM983" s="1"/>
  <c r="AR983"/>
  <c r="AI983"/>
  <c r="AT982"/>
  <c r="AE984"/>
  <c r="AC984"/>
  <c r="AA984"/>
  <c r="Y984"/>
  <c r="AB984"/>
  <c r="AF984" s="1"/>
  <c r="W985"/>
  <c r="X985" s="1"/>
  <c r="AN983"/>
  <c r="AJ983"/>
  <c r="AK983" s="1"/>
  <c r="AG983"/>
  <c r="AH983" s="1"/>
  <c r="AO983" l="1"/>
  <c r="AB985"/>
  <c r="AF985" s="1"/>
  <c r="AC985"/>
  <c r="Y985"/>
  <c r="AE985"/>
  <c r="AA985"/>
  <c r="W986"/>
  <c r="X986" s="1"/>
  <c r="AG984"/>
  <c r="AH984" s="1"/>
  <c r="AN984"/>
  <c r="AJ984"/>
  <c r="AK984" s="1"/>
  <c r="AT983"/>
  <c r="AR984"/>
  <c r="AI984"/>
  <c r="AQ984"/>
  <c r="AL984"/>
  <c r="AM984" s="1"/>
  <c r="AQ985" l="1"/>
  <c r="AL985"/>
  <c r="AM985" s="1"/>
  <c r="AR985"/>
  <c r="AI985"/>
  <c r="AO984"/>
  <c r="AT984"/>
  <c r="AE986"/>
  <c r="AC986"/>
  <c r="AA986"/>
  <c r="Y986"/>
  <c r="AB986"/>
  <c r="AF986" s="1"/>
  <c r="W987"/>
  <c r="X987" s="1"/>
  <c r="AN985"/>
  <c r="AJ985"/>
  <c r="AK985" s="1"/>
  <c r="AG985"/>
  <c r="AH985" s="1"/>
  <c r="AO985" l="1"/>
  <c r="AR986"/>
  <c r="AI986"/>
  <c r="AQ986"/>
  <c r="AL986"/>
  <c r="AM986" s="1"/>
  <c r="AT985"/>
  <c r="AB987"/>
  <c r="AF987" s="1"/>
  <c r="AC987"/>
  <c r="Y987"/>
  <c r="AE987"/>
  <c r="AA987"/>
  <c r="W988"/>
  <c r="X988" s="1"/>
  <c r="AG986"/>
  <c r="AH986" s="1"/>
  <c r="AN986"/>
  <c r="AJ986"/>
  <c r="AK986" s="1"/>
  <c r="AO986" l="1"/>
  <c r="AE988"/>
  <c r="AC988"/>
  <c r="AA988"/>
  <c r="Y988"/>
  <c r="AB988"/>
  <c r="AF988" s="1"/>
  <c r="W989"/>
  <c r="X989" s="1"/>
  <c r="AN987"/>
  <c r="AJ987"/>
  <c r="AK987" s="1"/>
  <c r="AG987"/>
  <c r="AH987" s="1"/>
  <c r="AT986"/>
  <c r="AQ987"/>
  <c r="AL987"/>
  <c r="AM987" s="1"/>
  <c r="AR987"/>
  <c r="AI987"/>
  <c r="AR988" l="1"/>
  <c r="AI988"/>
  <c r="AQ988"/>
  <c r="AL988"/>
  <c r="AM988" s="1"/>
  <c r="AT987"/>
  <c r="AO987"/>
  <c r="AB989"/>
  <c r="AF989" s="1"/>
  <c r="AC989"/>
  <c r="Y989"/>
  <c r="AE989"/>
  <c r="AA989"/>
  <c r="W990"/>
  <c r="X990" s="1"/>
  <c r="AG988"/>
  <c r="AH988" s="1"/>
  <c r="AN988"/>
  <c r="AJ988"/>
  <c r="AK988" s="1"/>
  <c r="AO988" l="1"/>
  <c r="AQ989"/>
  <c r="AL989"/>
  <c r="AM989" s="1"/>
  <c r="AR989"/>
  <c r="AI989"/>
  <c r="AT988"/>
  <c r="AE990"/>
  <c r="AC990"/>
  <c r="AA990"/>
  <c r="Y990"/>
  <c r="AB990"/>
  <c r="AF990" s="1"/>
  <c r="W991"/>
  <c r="X991" s="1"/>
  <c r="AN989"/>
  <c r="AJ989"/>
  <c r="AK989" s="1"/>
  <c r="AG989"/>
  <c r="AH989" s="1"/>
  <c r="AO989" l="1"/>
  <c r="AB991"/>
  <c r="AF991" s="1"/>
  <c r="AC991"/>
  <c r="Y991"/>
  <c r="AE991"/>
  <c r="AA991"/>
  <c r="W992"/>
  <c r="X992" s="1"/>
  <c r="AG990"/>
  <c r="AH990" s="1"/>
  <c r="AN990"/>
  <c r="AJ990"/>
  <c r="AK990" s="1"/>
  <c r="AT989"/>
  <c r="AR990"/>
  <c r="AI990"/>
  <c r="AQ990"/>
  <c r="AL990"/>
  <c r="AM990" s="1"/>
  <c r="AQ991" l="1"/>
  <c r="AL991"/>
  <c r="AM991" s="1"/>
  <c r="AR991"/>
  <c r="AI991"/>
  <c r="AO990"/>
  <c r="AT990"/>
  <c r="AE992"/>
  <c r="AC992"/>
  <c r="AA992"/>
  <c r="Y992"/>
  <c r="AB992"/>
  <c r="AF992" s="1"/>
  <c r="W993"/>
  <c r="X993" s="1"/>
  <c r="AN991"/>
  <c r="AJ991"/>
  <c r="AK991" s="1"/>
  <c r="AG991"/>
  <c r="AH991" s="1"/>
  <c r="AO991" l="1"/>
  <c r="AR992"/>
  <c r="AI992"/>
  <c r="AQ992"/>
  <c r="AL992"/>
  <c r="AM992" s="1"/>
  <c r="AT991"/>
  <c r="AB993"/>
  <c r="AF993" s="1"/>
  <c r="AC993"/>
  <c r="Y993"/>
  <c r="AE993"/>
  <c r="AA993"/>
  <c r="W994"/>
  <c r="X994" s="1"/>
  <c r="AG992"/>
  <c r="AH992" s="1"/>
  <c r="AN992"/>
  <c r="AJ992"/>
  <c r="AK992" s="1"/>
  <c r="AO992" l="1"/>
  <c r="AE994"/>
  <c r="AC994"/>
  <c r="AA994"/>
  <c r="Y994"/>
  <c r="AB994"/>
  <c r="AF994" s="1"/>
  <c r="W995"/>
  <c r="X995" s="1"/>
  <c r="AN993"/>
  <c r="AJ993"/>
  <c r="AK993" s="1"/>
  <c r="AG993"/>
  <c r="AH993" s="1"/>
  <c r="AT992"/>
  <c r="AQ993"/>
  <c r="AL993"/>
  <c r="AM993" s="1"/>
  <c r="AR993"/>
  <c r="AI993"/>
  <c r="AR994" l="1"/>
  <c r="AI994"/>
  <c r="AQ994"/>
  <c r="AL994"/>
  <c r="AM994" s="1"/>
  <c r="AT993"/>
  <c r="AO993"/>
  <c r="AB995"/>
  <c r="AF995" s="1"/>
  <c r="AC995"/>
  <c r="Y995"/>
  <c r="AE995"/>
  <c r="AA995"/>
  <c r="W996"/>
  <c r="X996" s="1"/>
  <c r="AG994"/>
  <c r="AH994" s="1"/>
  <c r="AN994"/>
  <c r="AJ994"/>
  <c r="AK994" s="1"/>
  <c r="AO994" l="1"/>
  <c r="AQ995"/>
  <c r="AL995"/>
  <c r="AM995" s="1"/>
  <c r="AR995"/>
  <c r="AI995"/>
  <c r="AT994"/>
  <c r="AE996"/>
  <c r="AC996"/>
  <c r="AA996"/>
  <c r="Y996"/>
  <c r="AB996"/>
  <c r="AF996" s="1"/>
  <c r="W997"/>
  <c r="X997" s="1"/>
  <c r="AN995"/>
  <c r="AJ995"/>
  <c r="AK995" s="1"/>
  <c r="AG995"/>
  <c r="AH995" s="1"/>
  <c r="AO995" l="1"/>
  <c r="AB997"/>
  <c r="AF997" s="1"/>
  <c r="AC997"/>
  <c r="Y997"/>
  <c r="AE997"/>
  <c r="AA997"/>
  <c r="W998"/>
  <c r="X998" s="1"/>
  <c r="AG996"/>
  <c r="AH996" s="1"/>
  <c r="AN996"/>
  <c r="AJ996"/>
  <c r="AK996" s="1"/>
  <c r="AT995"/>
  <c r="AR996"/>
  <c r="AI996"/>
  <c r="AQ996"/>
  <c r="AL996"/>
  <c r="AM996" s="1"/>
  <c r="AQ997" l="1"/>
  <c r="AL997"/>
  <c r="AM997" s="1"/>
  <c r="AR997"/>
  <c r="AI997"/>
  <c r="AO996"/>
  <c r="AT996"/>
  <c r="AE998"/>
  <c r="AC998"/>
  <c r="AA998"/>
  <c r="Y998"/>
  <c r="AB998"/>
  <c r="AF998" s="1"/>
  <c r="W999"/>
  <c r="X999" s="1"/>
  <c r="AN997"/>
  <c r="AJ997"/>
  <c r="AK997" s="1"/>
  <c r="AG997"/>
  <c r="AH997" s="1"/>
  <c r="AO997" l="1"/>
  <c r="AR998"/>
  <c r="AI998"/>
  <c r="AQ998"/>
  <c r="AL998"/>
  <c r="AM998" s="1"/>
  <c r="AT997"/>
  <c r="AB999"/>
  <c r="AF999" s="1"/>
  <c r="AC999"/>
  <c r="Y999"/>
  <c r="AE999"/>
  <c r="AA999"/>
  <c r="W1000"/>
  <c r="X1000" s="1"/>
  <c r="AG998"/>
  <c r="AH998" s="1"/>
  <c r="AN998"/>
  <c r="AJ998"/>
  <c r="AK998" s="1"/>
  <c r="AO998" l="1"/>
  <c r="AE1000"/>
  <c r="AE1" s="1"/>
  <c r="AC1000"/>
  <c r="AA1000"/>
  <c r="Y1000"/>
  <c r="Y1" s="1"/>
  <c r="AB1000"/>
  <c r="X1"/>
  <c r="AN999"/>
  <c r="AJ999"/>
  <c r="AK999" s="1"/>
  <c r="AG999"/>
  <c r="AH999" s="1"/>
  <c r="AT998"/>
  <c r="AQ999"/>
  <c r="AL999"/>
  <c r="AM999" s="1"/>
  <c r="AR999"/>
  <c r="AI999"/>
  <c r="AF1000" l="1"/>
  <c r="AF1" s="1"/>
  <c r="AB1"/>
  <c r="AR1000"/>
  <c r="AI1000"/>
  <c r="AI1" s="1"/>
  <c r="AQ1000"/>
  <c r="AQ1" s="1"/>
  <c r="AL1000"/>
  <c r="AA1"/>
  <c r="AT999"/>
  <c r="AO999"/>
  <c r="AG1000"/>
  <c r="AN1000"/>
  <c r="AJ1000"/>
  <c r="AC1"/>
  <c r="AR1" l="1"/>
  <c r="AK1000"/>
  <c r="AK1" s="1"/>
  <c r="H5" s="1"/>
  <c r="AJ1"/>
  <c r="AH1000"/>
  <c r="AH1" s="1"/>
  <c r="H3" s="1"/>
  <c r="AG1"/>
  <c r="AM1000"/>
  <c r="AM1" s="1"/>
  <c r="AL1"/>
  <c r="AO1000" l="1"/>
  <c r="AO1" s="1"/>
  <c r="H7" s="1"/>
  <c r="AT1000"/>
  <c r="AT1" s="1"/>
  <c r="E7"/>
  <c r="H11"/>
  <c r="E12" s="1"/>
  <c r="H15"/>
  <c r="E17"/>
  <c r="H10"/>
  <c r="E9" s="1"/>
  <c r="E3"/>
  <c r="E4" l="1"/>
  <c r="H14"/>
  <c r="E10" s="1"/>
  <c r="E15" s="1"/>
  <c r="E14"/>
  <c r="E19" l="1"/>
</calcChain>
</file>

<file path=xl/sharedStrings.xml><?xml version="1.0" encoding="utf-8"?>
<sst xmlns="http://schemas.openxmlformats.org/spreadsheetml/2006/main" count="1172" uniqueCount="145">
  <si>
    <t>In this sheet you can determine short term and long term capital gains when you  wish to redeem units from a mutual fund.</t>
  </si>
  <si>
    <t xml:space="preserve">Applicable TAX Capital Gains </t>
  </si>
  <si>
    <t>Units</t>
  </si>
  <si>
    <t>Equity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</si>
  <si>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ost 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nflation 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ndex data to be used for </t>
    </r>
  </si>
  <si>
    <t>For reference and educational purposes only</t>
  </si>
  <si>
    <t>You can include an exit load and lock-in period. Securities transactions tax (for equity funds) is a mere 0.001% and is ignored.</t>
  </si>
  <si>
    <t>Lock-in</t>
  </si>
  <si>
    <t>Available</t>
  </si>
  <si>
    <t>LTCG</t>
  </si>
  <si>
    <t>STCG</t>
  </si>
  <si>
    <t>Exit load</t>
  </si>
  <si>
    <t>No exit load</t>
  </si>
  <si>
    <t>Purchase</t>
  </si>
  <si>
    <t>Post-exit load</t>
  </si>
  <si>
    <t>Purchase price</t>
  </si>
  <si>
    <t>post exit load</t>
  </si>
  <si>
    <t>no Exit load</t>
  </si>
  <si>
    <t>Non-Equity</t>
  </si>
  <si>
    <t>Current FY</t>
  </si>
  <si>
    <t>Current CII</t>
  </si>
  <si>
    <t>calculation LTCG for non-equity funds*</t>
  </si>
  <si>
    <t>units</t>
  </si>
  <si>
    <t>applicability</t>
  </si>
  <si>
    <t>Price</t>
  </si>
  <si>
    <t>current price</t>
  </si>
  <si>
    <t>Indexed</t>
  </si>
  <si>
    <t>Sale Price</t>
  </si>
  <si>
    <t>Source:</t>
  </si>
  <si>
    <t>asa-india</t>
  </si>
  <si>
    <t>Date</t>
  </si>
  <si>
    <t>Amount</t>
  </si>
  <si>
    <t>NAV</t>
  </si>
  <si>
    <t>Age</t>
  </si>
  <si>
    <t>LTCG no indexing</t>
  </si>
  <si>
    <t>purchase price</t>
  </si>
  <si>
    <t>Indexed purchase price</t>
  </si>
  <si>
    <t>Capital Gain</t>
  </si>
  <si>
    <t>Year</t>
  </si>
  <si>
    <t>date</t>
  </si>
  <si>
    <t>month</t>
  </si>
  <si>
    <t>From</t>
  </si>
  <si>
    <t>To</t>
  </si>
  <si>
    <t>CPI</t>
  </si>
  <si>
    <t>CII</t>
  </si>
  <si>
    <t>For equity and non-equity funds</t>
  </si>
  <si>
    <t>Enter lock-in period if applicable (days)</t>
  </si>
  <si>
    <t>Short Term Capital Gains TAX</t>
  </si>
  <si>
    <t>2013-2014</t>
  </si>
  <si>
    <t>Choose 1095 days for ELSS funds</t>
  </si>
  <si>
    <t>2012-2013</t>
  </si>
  <si>
    <t>For non-equity funds only</t>
  </si>
  <si>
    <t>Enter type of fund</t>
  </si>
  <si>
    <t>2011-2012</t>
  </si>
  <si>
    <t>LTCG (post exit load); with indexation</t>
  </si>
  <si>
    <t>All debt funds, gold funds, balanced funds with less than 65%</t>
  </si>
  <si>
    <t>2010-2011</t>
  </si>
  <si>
    <t>equity are classified as 'non-equity' funds</t>
  </si>
  <si>
    <t>Current NAV</t>
  </si>
  <si>
    <t>2009-2010</t>
  </si>
  <si>
    <t>Equity funds</t>
  </si>
  <si>
    <t>Choose Tax slab</t>
  </si>
  <si>
    <t>* Cost Inflation index values from</t>
  </si>
  <si>
    <t>2008-2009</t>
  </si>
  <si>
    <t>Tax on LTCG</t>
  </si>
  <si>
    <t>Tax slab will be used only if applicable</t>
  </si>
  <si>
    <t>Redemption required (amount)</t>
  </si>
  <si>
    <t>FY 2014-15 have to be manually entered.</t>
  </si>
  <si>
    <t>2007-2008</t>
  </si>
  <si>
    <t>Tax on STCG</t>
  </si>
  <si>
    <t>Enter the exit load structure of the fund. Leave</t>
  </si>
  <si>
    <t>Redemption required (units)</t>
  </si>
  <si>
    <t>Scroll down and change only green cells</t>
  </si>
  <si>
    <t>2006-2007</t>
  </si>
  <si>
    <t>Non-Equity funds</t>
  </si>
  <si>
    <t>irrelevant cells blank. Data for Quantum Long Term Equity</t>
  </si>
  <si>
    <t>Total number of units in folio</t>
  </si>
  <si>
    <t>2005-2006</t>
  </si>
  <si>
    <r>
      <t xml:space="preserve">is given as an example. </t>
    </r>
    <r>
      <rPr>
        <b/>
        <sz val="11"/>
        <color theme="1"/>
        <rFont val="Calibri"/>
        <family val="2"/>
        <scheme val="minor"/>
      </rPr>
      <t>Please enter in the same format!</t>
    </r>
  </si>
  <si>
    <t>Total number of units available for redeption</t>
  </si>
  <si>
    <t>2004-2005</t>
  </si>
  <si>
    <t>Tax on LTCG (with indexation)</t>
  </si>
  <si>
    <t>Duration (in days)</t>
  </si>
  <si>
    <t>Load</t>
  </si>
  <si>
    <t>2003-2004</t>
  </si>
  <si>
    <t>2002-2003</t>
  </si>
  <si>
    <t>2001-2002</t>
  </si>
  <si>
    <t>2000-2001</t>
  </si>
  <si>
    <t>1999-2000</t>
  </si>
  <si>
    <t>1998-1999</t>
  </si>
  <si>
    <t>Capital Gains (post exit load if applicable)</t>
  </si>
  <si>
    <t>1997-1998</t>
  </si>
  <si>
    <t>1996-1997</t>
  </si>
  <si>
    <t>1995-1996</t>
  </si>
  <si>
    <t>1994-1995</t>
  </si>
  <si>
    <t>1993-1994</t>
  </si>
  <si>
    <t>Short Term Capital Gains</t>
  </si>
  <si>
    <t>1992-1993</t>
  </si>
  <si>
    <t>1991-1992</t>
  </si>
  <si>
    <t>1990-1991</t>
  </si>
  <si>
    <t>1989-1990</t>
  </si>
  <si>
    <t xml:space="preserve">Please consult a tax professional before make any decisions. 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</si>
  <si>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</si>
  <si>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</si>
  <si>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</si>
  <si>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</si>
  <si>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</si>
  <si>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</si>
  <si>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</si>
  <si>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</si>
  <si>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Redemption</t>
  </si>
  <si>
    <t>Dividend</t>
  </si>
  <si>
    <t>This hardship will not exist in the automated MF tracker this sheet is part of!</t>
  </si>
  <si>
    <r>
      <t xml:space="preserve">All entries from the account statement </t>
    </r>
    <r>
      <rPr>
        <b/>
        <sz val="11"/>
        <color theme="1"/>
        <rFont val="Calibri"/>
        <family val="2"/>
        <scheme val="minor"/>
      </rPr>
      <t>since inception</t>
    </r>
    <r>
      <rPr>
        <sz val="11"/>
        <color theme="1"/>
        <rFont val="Calibri"/>
        <family val="2"/>
        <scheme val="minor"/>
      </rPr>
      <t xml:space="preserve"> need to be entered here :(</t>
    </r>
  </si>
  <si>
    <t>relevant entries to this one.</t>
  </si>
  <si>
    <t>Best to copy/paste acct. statement into an blank excel sheet and then transfer</t>
  </si>
  <si>
    <t>Name of the fund (for reference only)</t>
  </si>
  <si>
    <r>
      <t xml:space="preserve">Caution: </t>
    </r>
    <r>
      <rPr>
        <sz val="11"/>
        <color theme="1"/>
        <rFont val="Calibri"/>
        <family val="2"/>
        <scheme val="minor"/>
      </rPr>
      <t>I have ensured that the sheet is free of errors to the</t>
    </r>
  </si>
  <si>
    <t xml:space="preserve"> best of my ability. I however cannot guarantee that it </t>
  </si>
  <si>
    <t xml:space="preserve">is free from errors. </t>
  </si>
  <si>
    <t xml:space="preserve">Tax laws change from time to time. I have based this sheet </t>
  </si>
  <si>
    <t>Non-equity</t>
  </si>
  <si>
    <t>Is your net taxable income more than Rs. 1 Crore?</t>
  </si>
  <si>
    <t>Yes</t>
  </si>
  <si>
    <t>No</t>
  </si>
  <si>
    <t>Equity Fund</t>
  </si>
  <si>
    <t>Tax rate</t>
  </si>
  <si>
    <t>net taxable income less than 1 Cr</t>
  </si>
  <si>
    <t>net taxable income more than 1 Cr</t>
  </si>
  <si>
    <t>Non-equity funds</t>
  </si>
  <si>
    <t>with indexation</t>
  </si>
  <si>
    <t>STT tax</t>
  </si>
  <si>
    <t>Valid only for equity funds</t>
  </si>
  <si>
    <t>Current NAV Date (unit age will be calculated wrt this date)</t>
  </si>
  <si>
    <t>STCG (post exit load &amp; STT if applicable)</t>
  </si>
  <si>
    <t>LTCG (post exit load &amp; STT); without indexation</t>
  </si>
  <si>
    <t>exit load and STT</t>
  </si>
  <si>
    <t>Redemption amount (pre-tax) taking into account</t>
  </si>
  <si>
    <t>Approximate Amount free to be redeemed</t>
  </si>
  <si>
    <t>If they change, you can change them here!</t>
  </si>
  <si>
    <t xml:space="preserve">Post tax redemption amount </t>
  </si>
  <si>
    <t>Quantum equity fund of fund</t>
  </si>
  <si>
    <t>on current laws (FY 2015-2016).</t>
  </si>
  <si>
    <t>http://www.tatamutualfund.com/docs/other-documents/tax_reckoner.pdf</t>
  </si>
  <si>
    <t>These are the rates valid for FY 2015-2016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</si>
</sst>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 * #,##0_ ;_ * \-#,##0_ ;_ * &quot;-&quot;??_ ;_ @_ "/>
    <numFmt numFmtId="165" formatCode="0.000%"/>
    <numFmt numFmtId="166" formatCode="_ * #,##0.000000_ ;_ * \-#,##0.000000_ ;_ * &quot;-&quot;??_ ;_ @_ "/>
    <numFmt numFmtId="167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.3"/>
      <color theme="10"/>
      <name val="Calibri"/>
      <family val="2"/>
    </font>
    <font>
      <b/>
      <u/>
      <sz val="11"/>
      <color theme="1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63">
    <xf numFmtId="0" fontId="0" fillId="0" borderId="0" xfId="0"/>
    <xf numFmtId="0" fontId="0" fillId="3" borderId="2" xfId="0" applyFill="1" applyBorder="1" applyAlignment="1"/>
    <xf numFmtId="0" fontId="2" fillId="4" borderId="3" xfId="0" applyFont="1" applyFill="1" applyBorder="1" applyAlignment="1">
      <alignment horizontal="center"/>
    </xf>
    <xf numFmtId="0" fontId="0" fillId="3" borderId="0" xfId="0" applyFill="1" applyAlignment="1"/>
    <xf numFmtId="0" fontId="0" fillId="5" borderId="0" xfId="0" applyFill="1" applyAlignment="1"/>
    <xf numFmtId="0" fontId="0" fillId="5" borderId="0" xfId="0" applyFill="1"/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7" xfId="0" applyFont="1" applyFill="1" applyBorder="1" applyAlignment="1"/>
    <xf numFmtId="0" fontId="0" fillId="5" borderId="8" xfId="0" applyFill="1" applyBorder="1" applyAlignment="1">
      <alignment horizontal="left"/>
    </xf>
    <xf numFmtId="0" fontId="0" fillId="5" borderId="6" xfId="0" applyFill="1" applyBorder="1" applyAlignment="1"/>
    <xf numFmtId="0" fontId="0" fillId="5" borderId="9" xfId="0" applyFill="1" applyBorder="1" applyAlignment="1"/>
    <xf numFmtId="0" fontId="0" fillId="3" borderId="0" xfId="0" applyFill="1"/>
    <xf numFmtId="0" fontId="0" fillId="0" borderId="7" xfId="0" applyBorder="1" applyAlignment="1"/>
    <xf numFmtId="14" fontId="0" fillId="0" borderId="8" xfId="0" applyNumberFormat="1" applyBorder="1"/>
    <xf numFmtId="0" fontId="2" fillId="5" borderId="2" xfId="0" applyFont="1" applyFill="1" applyBorder="1"/>
    <xf numFmtId="0" fontId="5" fillId="5" borderId="2" xfId="3" applyFont="1" applyFill="1" applyBorder="1" applyAlignment="1" applyProtection="1"/>
    <xf numFmtId="0" fontId="0" fillId="5" borderId="4" xfId="0" applyFill="1" applyBorder="1"/>
    <xf numFmtId="0" fontId="0" fillId="5" borderId="8" xfId="0" applyFill="1" applyBorder="1"/>
    <xf numFmtId="43" fontId="0" fillId="5" borderId="8" xfId="1" applyFont="1" applyFill="1" applyBorder="1"/>
    <xf numFmtId="0" fontId="0" fillId="0" borderId="8" xfId="0" applyBorder="1"/>
    <xf numFmtId="0" fontId="0" fillId="7" borderId="8" xfId="0" applyFill="1" applyBorder="1" applyAlignment="1">
      <alignment horizontal="left"/>
    </xf>
    <xf numFmtId="0" fontId="2" fillId="5" borderId="8" xfId="0" applyFont="1" applyFill="1" applyBorder="1"/>
    <xf numFmtId="14" fontId="0" fillId="5" borderId="0" xfId="0" applyNumberFormat="1" applyFill="1"/>
    <xf numFmtId="0" fontId="2" fillId="0" borderId="0" xfId="0" applyFont="1"/>
    <xf numFmtId="0" fontId="0" fillId="5" borderId="7" xfId="0" applyFill="1" applyBorder="1" applyAlignment="1"/>
    <xf numFmtId="14" fontId="0" fillId="5" borderId="8" xfId="0" applyNumberFormat="1" applyFill="1" applyBorder="1"/>
    <xf numFmtId="14" fontId="0" fillId="0" borderId="0" xfId="0" applyNumberFormat="1"/>
    <xf numFmtId="1" fontId="0" fillId="5" borderId="0" xfId="0" applyNumberFormat="1" applyFill="1"/>
    <xf numFmtId="0" fontId="2" fillId="5" borderId="0" xfId="0" applyFont="1" applyFill="1"/>
    <xf numFmtId="0" fontId="0" fillId="5" borderId="0" xfId="0" applyFill="1" applyAlignment="1">
      <alignment horizontal="left"/>
    </xf>
    <xf numFmtId="0" fontId="0" fillId="7" borderId="8" xfId="0" applyFill="1" applyBorder="1"/>
    <xf numFmtId="0" fontId="0" fillId="0" borderId="16" xfId="0" applyBorder="1" applyAlignment="1"/>
    <xf numFmtId="14" fontId="0" fillId="0" borderId="8" xfId="0" applyNumberFormat="1" applyBorder="1" applyAlignment="1"/>
    <xf numFmtId="9" fontId="0" fillId="7" borderId="8" xfId="2" applyFont="1" applyFill="1" applyBorder="1" applyAlignment="1">
      <alignment horizontal="center"/>
    </xf>
    <xf numFmtId="43" fontId="0" fillId="5" borderId="8" xfId="0" applyNumberFormat="1" applyFill="1" applyBorder="1"/>
    <xf numFmtId="0" fontId="0" fillId="5" borderId="1" xfId="0" applyFill="1" applyBorder="1" applyAlignment="1"/>
    <xf numFmtId="2" fontId="0" fillId="0" borderId="8" xfId="0" applyNumberFormat="1" applyBorder="1" applyAlignment="1">
      <alignment horizontal="right"/>
    </xf>
    <xf numFmtId="43" fontId="0" fillId="5" borderId="0" xfId="1" applyFont="1" applyFill="1"/>
    <xf numFmtId="0" fontId="0" fillId="2" borderId="12" xfId="0" applyFill="1" applyBorder="1"/>
    <xf numFmtId="43" fontId="0" fillId="0" borderId="0" xfId="1" applyFont="1"/>
    <xf numFmtId="0" fontId="2" fillId="0" borderId="8" xfId="0" applyFont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0" xfId="0" applyFill="1" applyBorder="1" applyAlignment="1"/>
    <xf numFmtId="43" fontId="0" fillId="5" borderId="0" xfId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0" fillId="5" borderId="19" xfId="0" applyFont="1" applyFill="1" applyBorder="1" applyAlignment="1"/>
    <xf numFmtId="0" fontId="0" fillId="0" borderId="7" xfId="0" applyFont="1" applyBorder="1" applyAlignment="1"/>
    <xf numFmtId="0" fontId="0" fillId="2" borderId="15" xfId="0" applyFill="1" applyBorder="1"/>
    <xf numFmtId="0" fontId="0" fillId="5" borderId="0" xfId="0" applyFill="1" applyBorder="1" applyAlignment="1">
      <alignment horizontal="center"/>
    </xf>
    <xf numFmtId="43" fontId="0" fillId="5" borderId="0" xfId="1" applyNumberFormat="1" applyFont="1" applyFill="1" applyBorder="1"/>
    <xf numFmtId="0" fontId="0" fillId="0" borderId="0" xfId="0" applyFill="1"/>
    <xf numFmtId="0" fontId="0" fillId="5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14" fontId="0" fillId="7" borderId="20" xfId="0" applyNumberFormat="1" applyFont="1" applyFill="1" applyBorder="1"/>
    <xf numFmtId="14" fontId="0" fillId="7" borderId="20" xfId="0" applyNumberFormat="1" applyFill="1" applyBorder="1"/>
    <xf numFmtId="14" fontId="0" fillId="7" borderId="8" xfId="0" applyNumberFormat="1" applyFill="1" applyBorder="1"/>
    <xf numFmtId="1" fontId="0" fillId="7" borderId="8" xfId="0" applyNumberFormat="1" applyFont="1" applyFill="1" applyBorder="1"/>
    <xf numFmtId="0" fontId="0" fillId="7" borderId="21" xfId="0" applyFont="1" applyFill="1" applyBorder="1"/>
    <xf numFmtId="0" fontId="0" fillId="7" borderId="21" xfId="0" applyFill="1" applyBorder="1"/>
    <xf numFmtId="0" fontId="0" fillId="7" borderId="24" xfId="0" applyFill="1" applyBorder="1"/>
    <xf numFmtId="0" fontId="0" fillId="7" borderId="25" xfId="0" applyFill="1" applyBorder="1"/>
    <xf numFmtId="14" fontId="0" fillId="7" borderId="23" xfId="0" applyNumberFormat="1" applyFill="1" applyBorder="1"/>
    <xf numFmtId="0" fontId="0" fillId="2" borderId="11" xfId="0" applyFill="1" applyBorder="1" applyAlignment="1"/>
    <xf numFmtId="0" fontId="0" fillId="2" borderId="28" xfId="0" applyFill="1" applyBorder="1" applyAlignment="1"/>
    <xf numFmtId="0" fontId="0" fillId="2" borderId="14" xfId="0" applyFill="1" applyBorder="1" applyAlignment="1"/>
    <xf numFmtId="0" fontId="0" fillId="2" borderId="22" xfId="0" applyFill="1" applyBorder="1" applyAlignment="1"/>
    <xf numFmtId="0" fontId="0" fillId="9" borderId="0" xfId="0" applyFill="1" applyBorder="1"/>
    <xf numFmtId="14" fontId="0" fillId="7" borderId="26" xfId="0" applyNumberFormat="1" applyFont="1" applyFill="1" applyBorder="1"/>
    <xf numFmtId="14" fontId="0" fillId="7" borderId="10" xfId="0" applyNumberFormat="1" applyFill="1" applyBorder="1"/>
    <xf numFmtId="1" fontId="0" fillId="7" borderId="10" xfId="0" applyNumberFormat="1" applyFont="1" applyFill="1" applyBorder="1"/>
    <xf numFmtId="0" fontId="0" fillId="7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5" borderId="31" xfId="0" applyFont="1" applyFill="1" applyBorder="1"/>
    <xf numFmtId="0" fontId="0" fillId="9" borderId="11" xfId="0" applyFill="1" applyBorder="1" applyAlignment="1"/>
    <xf numFmtId="0" fontId="0" fillId="9" borderId="28" xfId="0" applyFill="1" applyBorder="1"/>
    <xf numFmtId="0" fontId="0" fillId="9" borderId="12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14" xfId="0" applyFill="1" applyBorder="1"/>
    <xf numFmtId="0" fontId="0" fillId="9" borderId="22" xfId="0" applyFill="1" applyBorder="1"/>
    <xf numFmtId="0" fontId="0" fillId="9" borderId="15" xfId="0" applyFill="1" applyBorder="1"/>
    <xf numFmtId="0" fontId="2" fillId="8" borderId="3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3" fontId="1" fillId="5" borderId="7" xfId="1" applyFont="1" applyFill="1" applyBorder="1"/>
    <xf numFmtId="0" fontId="2" fillId="4" borderId="32" xfId="0" applyFont="1" applyFill="1" applyBorder="1" applyAlignment="1">
      <alignment horizontal="center"/>
    </xf>
    <xf numFmtId="43" fontId="0" fillId="5" borderId="7" xfId="1" applyFont="1" applyFill="1" applyBorder="1" applyAlignment="1">
      <alignment horizontal="right"/>
    </xf>
    <xf numFmtId="2" fontId="0" fillId="5" borderId="0" xfId="0" applyNumberFormat="1" applyFill="1"/>
    <xf numFmtId="9" fontId="0" fillId="5" borderId="0" xfId="0" applyNumberFormat="1" applyFill="1"/>
    <xf numFmtId="0" fontId="2" fillId="5" borderId="13" xfId="0" applyFont="1" applyFill="1" applyBorder="1"/>
    <xf numFmtId="9" fontId="0" fillId="5" borderId="0" xfId="2" applyFont="1" applyFill="1"/>
    <xf numFmtId="0" fontId="2" fillId="6" borderId="11" xfId="0" applyFont="1" applyFill="1" applyBorder="1"/>
    <xf numFmtId="0" fontId="0" fillId="6" borderId="12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4" xfId="0" applyFill="1" applyBorder="1"/>
    <xf numFmtId="0" fontId="0" fillId="6" borderId="15" xfId="0" applyFill="1" applyBorder="1"/>
    <xf numFmtId="0" fontId="5" fillId="5" borderId="0" xfId="3" applyFont="1" applyFill="1" applyBorder="1" applyAlignment="1" applyProtection="1">
      <alignment horizontal="center"/>
    </xf>
    <xf numFmtId="0" fontId="0" fillId="5" borderId="0" xfId="0" applyFill="1" applyBorder="1" applyAlignment="1">
      <alignment horizontal="center" vertical="center"/>
    </xf>
    <xf numFmtId="9" fontId="0" fillId="5" borderId="0" xfId="2" applyFont="1" applyFill="1" applyBorder="1"/>
    <xf numFmtId="0" fontId="0" fillId="0" borderId="8" xfId="0" applyBorder="1" applyAlignment="1"/>
    <xf numFmtId="0" fontId="3" fillId="5" borderId="0" xfId="0" applyFont="1" applyFill="1" applyAlignment="1">
      <alignment vertical="center"/>
    </xf>
    <xf numFmtId="0" fontId="2" fillId="0" borderId="20" xfId="0" applyFont="1" applyBorder="1"/>
    <xf numFmtId="0" fontId="0" fillId="7" borderId="20" xfId="0" applyFill="1" applyBorder="1" applyAlignment="1">
      <alignment horizontal="center"/>
    </xf>
    <xf numFmtId="9" fontId="0" fillId="7" borderId="21" xfId="0" applyNumberForma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0" xfId="0" applyFill="1" applyBorder="1" applyAlignment="1"/>
    <xf numFmtId="0" fontId="0" fillId="5" borderId="16" xfId="0" applyFill="1" applyBorder="1"/>
    <xf numFmtId="165" fontId="0" fillId="7" borderId="0" xfId="0" applyNumberFormat="1" applyFill="1"/>
    <xf numFmtId="9" fontId="0" fillId="7" borderId="8" xfId="0" applyNumberFormat="1" applyFill="1" applyBorder="1"/>
    <xf numFmtId="10" fontId="0" fillId="7" borderId="8" xfId="0" applyNumberFormat="1" applyFill="1" applyBorder="1"/>
    <xf numFmtId="165" fontId="0" fillId="7" borderId="8" xfId="0" applyNumberFormat="1" applyFill="1" applyBorder="1"/>
    <xf numFmtId="43" fontId="0" fillId="5" borderId="0" xfId="0" applyNumberFormat="1" applyFill="1"/>
    <xf numFmtId="43" fontId="0" fillId="7" borderId="8" xfId="1" applyFont="1" applyFill="1" applyBorder="1" applyAlignment="1"/>
    <xf numFmtId="166" fontId="0" fillId="5" borderId="0" xfId="0" applyNumberFormat="1" applyFill="1"/>
    <xf numFmtId="167" fontId="0" fillId="7" borderId="21" xfId="0" applyNumberFormat="1" applyFill="1" applyBorder="1" applyAlignment="1">
      <alignment horizontal="center"/>
    </xf>
    <xf numFmtId="10" fontId="0" fillId="5" borderId="8" xfId="0" applyNumberFormat="1" applyFill="1" applyBorder="1"/>
    <xf numFmtId="164" fontId="0" fillId="0" borderId="7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164" fontId="2" fillId="5" borderId="16" xfId="1" applyNumberFormat="1" applyFont="1" applyFill="1" applyBorder="1" applyAlignment="1">
      <alignment horizontal="right"/>
    </xf>
    <xf numFmtId="164" fontId="0" fillId="5" borderId="1" xfId="1" applyNumberFormat="1" applyFont="1" applyFill="1" applyBorder="1" applyAlignment="1">
      <alignment horizontal="right"/>
    </xf>
    <xf numFmtId="164" fontId="0" fillId="5" borderId="11" xfId="1" applyNumberFormat="1" applyFont="1" applyFill="1" applyBorder="1"/>
    <xf numFmtId="164" fontId="0" fillId="5" borderId="12" xfId="1" applyNumberFormat="1" applyFont="1" applyFill="1" applyBorder="1"/>
    <xf numFmtId="164" fontId="0" fillId="5" borderId="17" xfId="1" applyNumberFormat="1" applyFont="1" applyFill="1" applyBorder="1"/>
    <xf numFmtId="164" fontId="2" fillId="4" borderId="8" xfId="1" applyNumberFormat="1" applyFont="1" applyFill="1" applyBorder="1"/>
    <xf numFmtId="164" fontId="0" fillId="5" borderId="8" xfId="1" applyNumberFormat="1" applyFont="1" applyFill="1" applyBorder="1"/>
    <xf numFmtId="0" fontId="0" fillId="5" borderId="7" xfId="0" applyFont="1" applyFill="1" applyBorder="1" applyAlignment="1">
      <alignment horizontal="left"/>
    </xf>
    <xf numFmtId="164" fontId="0" fillId="0" borderId="7" xfId="1" applyNumberFormat="1" applyFont="1" applyBorder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5" borderId="7" xfId="1" applyNumberFormat="1" applyFont="1" applyFill="1" applyBorder="1" applyAlignment="1">
      <alignment horizontal="left"/>
    </xf>
    <xf numFmtId="164" fontId="2" fillId="5" borderId="7" xfId="1" applyNumberFormat="1" applyFont="1" applyFill="1" applyBorder="1" applyAlignment="1">
      <alignment horizontal="left"/>
    </xf>
    <xf numFmtId="164" fontId="0" fillId="5" borderId="1" xfId="1" applyNumberFormat="1" applyFont="1" applyFill="1" applyBorder="1" applyAlignment="1">
      <alignment horizontal="left"/>
    </xf>
    <xf numFmtId="164" fontId="0" fillId="5" borderId="5" xfId="1" applyNumberFormat="1" applyFont="1" applyFill="1" applyBorder="1"/>
    <xf numFmtId="164" fontId="0" fillId="7" borderId="8" xfId="0" applyNumberFormat="1" applyFill="1" applyBorder="1" applyAlignment="1"/>
    <xf numFmtId="43" fontId="0" fillId="0" borderId="8" xfId="1" applyNumberFormat="1" applyFont="1" applyBorder="1" applyAlignment="1">
      <alignment horizontal="right"/>
    </xf>
    <xf numFmtId="164" fontId="0" fillId="5" borderId="7" xfId="1" applyNumberFormat="1" applyFont="1" applyFill="1" applyBorder="1"/>
    <xf numFmtId="0" fontId="2" fillId="7" borderId="3" xfId="0" applyFont="1" applyFill="1" applyBorder="1" applyAlignment="1"/>
    <xf numFmtId="0" fontId="2" fillId="7" borderId="36" xfId="0" applyFont="1" applyFill="1" applyBorder="1" applyAlignment="1"/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5" fillId="6" borderId="17" xfId="3" applyFont="1" applyFill="1" applyBorder="1" applyAlignment="1" applyProtection="1">
      <alignment horizontal="center"/>
    </xf>
    <xf numFmtId="0" fontId="5" fillId="6" borderId="18" xfId="3" applyFont="1" applyFill="1" applyBorder="1" applyAlignment="1" applyProtection="1">
      <alignment horizontal="center"/>
    </xf>
    <xf numFmtId="0" fontId="0" fillId="5" borderId="7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4" fontId="0" fillId="5" borderId="7" xfId="1" applyNumberFormat="1" applyFont="1" applyFill="1" applyBorder="1" applyAlignment="1">
      <alignment horizontal="center"/>
    </xf>
    <xf numFmtId="164" fontId="0" fillId="5" borderId="37" xfId="1" applyNumberFormat="1" applyFont="1" applyFill="1" applyBorder="1" applyAlignment="1">
      <alignment horizontal="center"/>
    </xf>
  </cellXfs>
  <cellStyles count="7">
    <cellStyle name="Comma" xfId="1" builtinId="3"/>
    <cellStyle name="Comma 2" xfId="4"/>
    <cellStyle name="Hyperlink" xfId="3" builtinId="8"/>
    <cellStyle name="Normal" xfId="0" builtinId="0"/>
    <cellStyle name="Normal 2" xfId="5"/>
    <cellStyle name="Percent" xfId="2" builtinId="5"/>
    <cellStyle name="Percent 2" xfId="6"/>
  </cellStyles>
  <dxfs count="1"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</xdr:colOff>
      <xdr:row>17</xdr:row>
      <xdr:rowOff>0</xdr:rowOff>
    </xdr:from>
    <xdr:to>
      <xdr:col>7</xdr:col>
      <xdr:colOff>590550</xdr:colOff>
      <xdr:row>17</xdr:row>
      <xdr:rowOff>1588</xdr:rowOff>
    </xdr:to>
    <xdr:cxnSp macro="">
      <xdr:nvCxnSpPr>
        <xdr:cNvPr id="3" name="Straight Arrow Connector 2"/>
        <xdr:cNvCxnSpPr/>
      </xdr:nvCxnSpPr>
      <xdr:spPr>
        <a:xfrm>
          <a:off x="10727055" y="1851660"/>
          <a:ext cx="45529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ed-mf-portfolio-financial-goal-tracker-10-beta-II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excel-tracker-V3-Updated-Oct-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puts"/>
      <sheetName val="Input for Lumpsum investments"/>
      <sheetName val="Manual Entry"/>
      <sheetName val="Summary"/>
      <sheetName val="Analysis"/>
      <sheetName val="Consolidate"/>
      <sheetName val="Capital Gains"/>
      <sheetName val="Goal Tracker"/>
      <sheetName val="test8"/>
      <sheetName val="test7"/>
      <sheetName val="LS"/>
      <sheetName val="lsnet"/>
      <sheetName val="lscal"/>
      <sheetName val="Account Statement"/>
      <sheetName val="NAV AMFI"/>
      <sheetName val="Fund"/>
      <sheetName val="SheetList"/>
      <sheetName val="NAVLS"/>
      <sheetName val="Navdaily"/>
      <sheetName val="Add new AMFI Record"/>
      <sheetName val="error-list"/>
    </sheetNames>
    <sheetDataSet>
      <sheetData sheetId="0"/>
      <sheetData sheetId="1">
        <row r="2">
          <cell r="Z2" t="str">
            <v>ICICI Prudential Focused Bluechip Equity Fund - Direct Plan - Dividend</v>
          </cell>
        </row>
        <row r="3">
          <cell r="Z3" t="str">
            <v>ICICI Prudential Focused Bluechip Equity Fund - Direct Plan - Growth</v>
          </cell>
        </row>
        <row r="4">
          <cell r="Z4" t="str">
            <v>ICICI Prudential Focused Bluechip Equity Fund - Institutional Option - I - Growth</v>
          </cell>
        </row>
        <row r="5">
          <cell r="Z5" t="str">
            <v>ICICI Prudential Focused Bluechip Equity Fund - Regular Plan - Dividend</v>
          </cell>
        </row>
        <row r="6">
          <cell r="Z6" t="str">
            <v>ICICI Prudential Focused Bluechip Equity Fund - Regular Plan - Growth</v>
          </cell>
        </row>
        <row r="7">
          <cell r="Z7" t="str">
            <v/>
          </cell>
        </row>
        <row r="8">
          <cell r="Z8" t="str">
            <v/>
          </cell>
        </row>
        <row r="9">
          <cell r="Z9" t="str">
            <v/>
          </cell>
        </row>
        <row r="10">
          <cell r="Z10" t="str">
            <v/>
          </cell>
        </row>
        <row r="11">
          <cell r="Z11" t="str">
            <v/>
          </cell>
        </row>
        <row r="12">
          <cell r="Z12" t="str">
            <v/>
          </cell>
        </row>
        <row r="13">
          <cell r="Z13" t="str">
            <v/>
          </cell>
        </row>
        <row r="14">
          <cell r="Z14" t="str">
            <v/>
          </cell>
        </row>
        <row r="15">
          <cell r="Z15" t="str">
            <v/>
          </cell>
        </row>
        <row r="16">
          <cell r="Z16" t="str">
            <v/>
          </cell>
        </row>
        <row r="17">
          <cell r="Z17" t="str">
            <v/>
          </cell>
        </row>
        <row r="18">
          <cell r="Z18" t="str">
            <v/>
          </cell>
        </row>
        <row r="19">
          <cell r="Z19" t="str">
            <v/>
          </cell>
        </row>
        <row r="20">
          <cell r="Z20" t="str">
            <v/>
          </cell>
        </row>
        <row r="21">
          <cell r="Z21" t="str">
            <v/>
          </cell>
        </row>
        <row r="22">
          <cell r="Z22" t="str">
            <v/>
          </cell>
        </row>
        <row r="23">
          <cell r="Z23" t="str">
            <v/>
          </cell>
        </row>
        <row r="24">
          <cell r="Z24" t="str">
            <v/>
          </cell>
        </row>
        <row r="25">
          <cell r="Z25" t="str">
            <v/>
          </cell>
        </row>
        <row r="26">
          <cell r="Z26" t="str">
            <v/>
          </cell>
        </row>
        <row r="27">
          <cell r="Z27" t="str">
            <v/>
          </cell>
        </row>
        <row r="28">
          <cell r="Z28" t="str">
            <v/>
          </cell>
        </row>
        <row r="29">
          <cell r="Z29" t="str">
            <v/>
          </cell>
        </row>
        <row r="30">
          <cell r="Z30" t="str">
            <v/>
          </cell>
        </row>
        <row r="31">
          <cell r="Z31" t="str">
            <v/>
          </cell>
        </row>
        <row r="32">
          <cell r="Z32" t="str">
            <v/>
          </cell>
        </row>
        <row r="33">
          <cell r="Z33" t="str">
            <v/>
          </cell>
        </row>
        <row r="34">
          <cell r="Z34" t="str">
            <v/>
          </cell>
        </row>
        <row r="35">
          <cell r="Z35" t="str">
            <v/>
          </cell>
        </row>
        <row r="36">
          <cell r="Z36" t="str">
            <v/>
          </cell>
        </row>
        <row r="37">
          <cell r="Z37" t="str">
            <v/>
          </cell>
        </row>
        <row r="38">
          <cell r="Z38" t="str">
            <v/>
          </cell>
        </row>
        <row r="39">
          <cell r="Z39" t="str">
            <v/>
          </cell>
        </row>
        <row r="40">
          <cell r="Z40" t="str">
            <v/>
          </cell>
        </row>
        <row r="41">
          <cell r="Z41" t="str">
            <v/>
          </cell>
        </row>
        <row r="42">
          <cell r="Z42" t="str">
            <v/>
          </cell>
        </row>
        <row r="43">
          <cell r="Z43" t="str">
            <v/>
          </cell>
        </row>
        <row r="44">
          <cell r="Z44" t="str">
            <v/>
          </cell>
        </row>
        <row r="45">
          <cell r="Z45" t="str">
            <v/>
          </cell>
        </row>
        <row r="46">
          <cell r="Z46" t="str">
            <v/>
          </cell>
        </row>
        <row r="47">
          <cell r="Z47" t="str">
            <v/>
          </cell>
        </row>
        <row r="48">
          <cell r="Z48" t="str">
            <v/>
          </cell>
        </row>
        <row r="49">
          <cell r="Z49" t="str">
            <v/>
          </cell>
        </row>
        <row r="50">
          <cell r="Z50" t="str">
            <v/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2"/>
      <sheetData sheetId="3">
        <row r="10">
          <cell r="C10">
            <v>41689</v>
          </cell>
          <cell r="E10">
            <v>10.0548</v>
          </cell>
        </row>
        <row r="11">
          <cell r="E11">
            <v>0</v>
          </cell>
        </row>
        <row r="20">
          <cell r="R20">
            <v>0</v>
          </cell>
        </row>
      </sheetData>
      <sheetData sheetId="4"/>
      <sheetData sheetId="5">
        <row r="1">
          <cell r="O1">
            <v>172500</v>
          </cell>
          <cell r="Q1">
            <v>12933.835750473423</v>
          </cell>
        </row>
        <row r="2">
          <cell r="AD2">
            <v>20.02</v>
          </cell>
        </row>
        <row r="3">
          <cell r="AD3" t="str">
            <v/>
          </cell>
        </row>
      </sheetData>
      <sheetData sheetId="6"/>
      <sheetData sheetId="7"/>
      <sheetData sheetId="8">
        <row r="4">
          <cell r="BI4" t="str">
            <v>test7</v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</row>
        <row r="5">
          <cell r="BI5" t="str">
            <v>test8</v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</row>
        <row r="6"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</row>
        <row r="7"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</row>
        <row r="8"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</row>
        <row r="9"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</row>
        <row r="10"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</row>
        <row r="11"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</row>
        <row r="12"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</row>
        <row r="13"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</row>
        <row r="14"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</row>
        <row r="15"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</row>
        <row r="16"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</row>
        <row r="17"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</row>
        <row r="18"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</row>
        <row r="19"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</row>
        <row r="20"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</row>
        <row r="21"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</row>
        <row r="22"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</row>
        <row r="23"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</row>
        <row r="24"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</row>
        <row r="25"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</row>
        <row r="26"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</row>
        <row r="27"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</row>
        <row r="28"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</row>
        <row r="29"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</row>
        <row r="30"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</row>
        <row r="31"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</row>
        <row r="32"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</row>
        <row r="33"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</row>
        <row r="34"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</row>
        <row r="35"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</row>
        <row r="36"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</row>
        <row r="37"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</row>
        <row r="38"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</row>
        <row r="39"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</row>
        <row r="40"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</row>
        <row r="41"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</row>
        <row r="42"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</row>
        <row r="43"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</row>
        <row r="44"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</row>
        <row r="45"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</row>
        <row r="46"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</row>
        <row r="47"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</row>
        <row r="48"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</row>
        <row r="49"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</row>
        <row r="50"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</row>
        <row r="51"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</row>
        <row r="52"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</row>
        <row r="53"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</row>
        <row r="54"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</row>
        <row r="55"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</row>
        <row r="56"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</row>
        <row r="57"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</row>
        <row r="58"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</row>
        <row r="59"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</row>
        <row r="60"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</row>
        <row r="61"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</row>
        <row r="62"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</row>
        <row r="63"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</row>
        <row r="64"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</row>
        <row r="65"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</row>
        <row r="66"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</row>
        <row r="67"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</row>
        <row r="68"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</row>
        <row r="69"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</row>
        <row r="70"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</row>
        <row r="71"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</row>
        <row r="72"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</row>
        <row r="73"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</row>
        <row r="74"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</row>
        <row r="75"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</row>
        <row r="76"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</row>
        <row r="77"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</row>
        <row r="78"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</row>
        <row r="79"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</row>
        <row r="80"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</row>
        <row r="81"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</row>
        <row r="82"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</row>
        <row r="83"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</row>
        <row r="84"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</row>
        <row r="85"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</row>
        <row r="86"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</row>
        <row r="87"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</row>
        <row r="88"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</row>
        <row r="89"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</row>
        <row r="90"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</row>
        <row r="91"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</row>
        <row r="92"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</row>
        <row r="93"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</row>
        <row r="94"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</row>
        <row r="95"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</row>
        <row r="96"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</row>
        <row r="97"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</row>
        <row r="98"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</row>
        <row r="99"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</row>
        <row r="100"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</row>
        <row r="101"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</row>
        <row r="102"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</row>
        <row r="103"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</row>
        <row r="104"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</row>
        <row r="105"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</row>
        <row r="106"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</row>
        <row r="107"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</row>
        <row r="108"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</row>
        <row r="109"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</row>
        <row r="110"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</row>
        <row r="111"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</row>
        <row r="112"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</row>
        <row r="113"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</row>
        <row r="114"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</row>
        <row r="115"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</row>
        <row r="116"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</row>
        <row r="117"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</row>
        <row r="118"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</row>
        <row r="119"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</row>
        <row r="120"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</row>
        <row r="121"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</row>
        <row r="122"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</row>
        <row r="123"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</row>
        <row r="124"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</row>
        <row r="125"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</row>
        <row r="126"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</row>
      </sheetData>
      <sheetData sheetId="9"/>
      <sheetData sheetId="10"/>
      <sheetData sheetId="11"/>
      <sheetData sheetId="12"/>
      <sheetData sheetId="13">
        <row r="1">
          <cell r="Q1" t="e">
            <v>#N/A</v>
          </cell>
        </row>
      </sheetData>
      <sheetData sheetId="14"/>
      <sheetData sheetId="15"/>
      <sheetData sheetId="16">
        <row r="5">
          <cell r="P5">
            <v>41696</v>
          </cell>
        </row>
        <row r="17">
          <cell r="E17">
            <v>13057.843686981359</v>
          </cell>
        </row>
      </sheetData>
      <sheetData sheetId="17"/>
      <sheetData sheetId="18"/>
      <sheetData sheetId="19"/>
      <sheetData sheetId="20">
        <row r="2">
          <cell r="V2" t="str">
            <v>DSP BlackRock Dynamic Asset Allocation Fund - Direct Plan - Dividend</v>
          </cell>
        </row>
        <row r="3">
          <cell r="V3" t="str">
            <v>DSP BlackRock Dynamic Asset Allocation Fund - Direct Plan - Growth</v>
          </cell>
        </row>
        <row r="4">
          <cell r="V4" t="str">
            <v>DSP BlackRock Dynamic Asset Allocation Fund - Regular Plan - Dividend</v>
          </cell>
        </row>
        <row r="5">
          <cell r="V5" t="str">
            <v>DSP BlackRock Dynamic Asset Allocation Fund - Regular Plan - Growth</v>
          </cell>
        </row>
        <row r="6">
          <cell r="V6" t="str">
            <v/>
          </cell>
        </row>
        <row r="7">
          <cell r="V7" t="str">
            <v/>
          </cell>
        </row>
        <row r="8">
          <cell r="V8" t="str">
            <v/>
          </cell>
        </row>
        <row r="9">
          <cell r="V9" t="str">
            <v/>
          </cell>
        </row>
        <row r="10">
          <cell r="V10" t="str">
            <v/>
          </cell>
        </row>
        <row r="11">
          <cell r="V11" t="str">
            <v/>
          </cell>
        </row>
        <row r="12">
          <cell r="V12" t="str">
            <v/>
          </cell>
        </row>
        <row r="13">
          <cell r="V13" t="str">
            <v/>
          </cell>
        </row>
        <row r="14">
          <cell r="V14" t="str">
            <v/>
          </cell>
        </row>
        <row r="15">
          <cell r="V15" t="str">
            <v/>
          </cell>
        </row>
        <row r="16">
          <cell r="V16" t="str">
            <v/>
          </cell>
        </row>
        <row r="17">
          <cell r="V17" t="str">
            <v/>
          </cell>
        </row>
        <row r="18">
          <cell r="V18" t="str">
            <v/>
          </cell>
        </row>
        <row r="19">
          <cell r="V19" t="str">
            <v/>
          </cell>
        </row>
        <row r="20">
          <cell r="V20" t="str">
            <v/>
          </cell>
        </row>
        <row r="21">
          <cell r="V21" t="str">
            <v/>
          </cell>
        </row>
        <row r="22">
          <cell r="V22" t="str">
            <v/>
          </cell>
        </row>
        <row r="23">
          <cell r="V23" t="str">
            <v/>
          </cell>
        </row>
        <row r="24">
          <cell r="V24" t="str">
            <v/>
          </cell>
        </row>
        <row r="25">
          <cell r="V25" t="str">
            <v/>
          </cell>
        </row>
        <row r="26">
          <cell r="V26" t="str">
            <v/>
          </cell>
        </row>
        <row r="27">
          <cell r="V27" t="str">
            <v/>
          </cell>
        </row>
        <row r="28">
          <cell r="V28" t="str">
            <v/>
          </cell>
        </row>
        <row r="29">
          <cell r="V29" t="str">
            <v/>
          </cell>
        </row>
        <row r="30">
          <cell r="V30" t="str">
            <v/>
          </cell>
        </row>
        <row r="31">
          <cell r="V31" t="str">
            <v/>
          </cell>
        </row>
        <row r="32">
          <cell r="V32" t="str">
            <v/>
          </cell>
        </row>
        <row r="33">
          <cell r="V33" t="str">
            <v/>
          </cell>
        </row>
        <row r="34">
          <cell r="V34" t="str">
            <v/>
          </cell>
        </row>
        <row r="35">
          <cell r="V35" t="str">
            <v/>
          </cell>
        </row>
        <row r="36">
          <cell r="V36" t="str">
            <v/>
          </cell>
        </row>
        <row r="37">
          <cell r="V37" t="str">
            <v/>
          </cell>
        </row>
        <row r="38">
          <cell r="V38" t="str">
            <v/>
          </cell>
        </row>
        <row r="39">
          <cell r="V39" t="str">
            <v/>
          </cell>
        </row>
        <row r="40">
          <cell r="V40" t="str">
            <v/>
          </cell>
        </row>
        <row r="41">
          <cell r="V41" t="str">
            <v/>
          </cell>
        </row>
        <row r="42">
          <cell r="V42" t="str">
            <v/>
          </cell>
        </row>
        <row r="43">
          <cell r="V43" t="str">
            <v/>
          </cell>
        </row>
        <row r="44">
          <cell r="V44" t="str">
            <v/>
          </cell>
        </row>
        <row r="45">
          <cell r="V45" t="str">
            <v/>
          </cell>
        </row>
        <row r="46">
          <cell r="V46" t="str">
            <v/>
          </cell>
        </row>
        <row r="47">
          <cell r="V47" t="str">
            <v/>
          </cell>
        </row>
        <row r="48">
          <cell r="V48" t="str">
            <v/>
          </cell>
        </row>
        <row r="49">
          <cell r="V49" t="str">
            <v/>
          </cell>
        </row>
        <row r="50">
          <cell r="V50" t="str">
            <v/>
          </cell>
        </row>
        <row r="51">
          <cell r="V51" t="str">
            <v/>
          </cell>
        </row>
        <row r="52">
          <cell r="V52" t="str">
            <v/>
          </cell>
        </row>
        <row r="53">
          <cell r="V53" t="str">
            <v/>
          </cell>
        </row>
        <row r="54">
          <cell r="V54" t="str">
            <v/>
          </cell>
        </row>
        <row r="55">
          <cell r="V55" t="str">
            <v/>
          </cell>
        </row>
        <row r="56">
          <cell r="V56" t="str">
            <v/>
          </cell>
        </row>
        <row r="57">
          <cell r="V57" t="str">
            <v/>
          </cell>
        </row>
        <row r="58">
          <cell r="V58" t="str">
            <v/>
          </cell>
        </row>
        <row r="59">
          <cell r="V59" t="str">
            <v/>
          </cell>
        </row>
        <row r="60">
          <cell r="V60" t="str">
            <v/>
          </cell>
        </row>
        <row r="61">
          <cell r="V61" t="str">
            <v/>
          </cell>
        </row>
        <row r="62">
          <cell r="V62" t="str">
            <v/>
          </cell>
        </row>
        <row r="63">
          <cell r="V63" t="str">
            <v/>
          </cell>
        </row>
        <row r="64">
          <cell r="V64" t="str">
            <v/>
          </cell>
        </row>
        <row r="65">
          <cell r="V65" t="str">
            <v/>
          </cell>
        </row>
        <row r="66">
          <cell r="V66" t="str">
            <v/>
          </cell>
        </row>
        <row r="67">
          <cell r="V67" t="str">
            <v/>
          </cell>
        </row>
        <row r="68">
          <cell r="V68" t="str">
            <v/>
          </cell>
        </row>
        <row r="69">
          <cell r="V69" t="str">
            <v/>
          </cell>
        </row>
        <row r="70">
          <cell r="V70" t="str">
            <v/>
          </cell>
        </row>
        <row r="71">
          <cell r="V71" t="str">
            <v/>
          </cell>
        </row>
        <row r="72">
          <cell r="V72" t="str">
            <v/>
          </cell>
        </row>
        <row r="73">
          <cell r="V73" t="str">
            <v/>
          </cell>
        </row>
        <row r="74">
          <cell r="V74" t="str">
            <v/>
          </cell>
        </row>
        <row r="75">
          <cell r="V75" t="str">
            <v/>
          </cell>
        </row>
        <row r="76">
          <cell r="V76" t="str">
            <v/>
          </cell>
        </row>
        <row r="77">
          <cell r="V77" t="str">
            <v/>
          </cell>
        </row>
        <row r="78">
          <cell r="V78" t="str">
            <v/>
          </cell>
        </row>
        <row r="79">
          <cell r="V79" t="str">
            <v/>
          </cell>
        </row>
        <row r="80">
          <cell r="V80" t="str">
            <v/>
          </cell>
        </row>
        <row r="81">
          <cell r="V81" t="str">
            <v/>
          </cell>
        </row>
        <row r="82">
          <cell r="V82" t="str">
            <v/>
          </cell>
        </row>
        <row r="83">
          <cell r="V83" t="str">
            <v/>
          </cell>
        </row>
        <row r="84">
          <cell r="V84" t="str">
            <v/>
          </cell>
        </row>
        <row r="85">
          <cell r="V85" t="str">
            <v/>
          </cell>
        </row>
        <row r="86">
          <cell r="V86" t="str">
            <v/>
          </cell>
        </row>
        <row r="87">
          <cell r="V87" t="str">
            <v/>
          </cell>
        </row>
        <row r="88">
          <cell r="V88" t="str">
            <v/>
          </cell>
        </row>
        <row r="89">
          <cell r="V89" t="str">
            <v/>
          </cell>
        </row>
        <row r="90">
          <cell r="V90" t="str">
            <v/>
          </cell>
        </row>
        <row r="91">
          <cell r="V91" t="str">
            <v/>
          </cell>
        </row>
        <row r="92">
          <cell r="V92" t="str">
            <v/>
          </cell>
        </row>
        <row r="93">
          <cell r="V93" t="str">
            <v/>
          </cell>
        </row>
        <row r="94">
          <cell r="V94" t="str">
            <v/>
          </cell>
        </row>
        <row r="95">
          <cell r="V95" t="str">
            <v/>
          </cell>
        </row>
        <row r="96">
          <cell r="V96" t="str">
            <v/>
          </cell>
        </row>
        <row r="97">
          <cell r="V97" t="str">
            <v/>
          </cell>
        </row>
        <row r="98">
          <cell r="V98" t="str">
            <v/>
          </cell>
        </row>
        <row r="99">
          <cell r="V99" t="str">
            <v/>
          </cell>
        </row>
        <row r="100">
          <cell r="V100" t="str">
            <v/>
          </cell>
        </row>
        <row r="101">
          <cell r="V101" t="str">
            <v/>
          </cell>
        </row>
        <row r="102">
          <cell r="V102" t="str">
            <v/>
          </cell>
        </row>
        <row r="103">
          <cell r="V103" t="str">
            <v/>
          </cell>
        </row>
        <row r="104">
          <cell r="V104" t="str">
            <v/>
          </cell>
        </row>
        <row r="105">
          <cell r="V105" t="str">
            <v/>
          </cell>
        </row>
        <row r="106">
          <cell r="V106" t="str">
            <v/>
          </cell>
        </row>
        <row r="107">
          <cell r="V107" t="str">
            <v/>
          </cell>
        </row>
        <row r="108">
          <cell r="V108" t="str">
            <v/>
          </cell>
        </row>
        <row r="109">
          <cell r="V109" t="str">
            <v/>
          </cell>
        </row>
        <row r="110">
          <cell r="V110" t="str">
            <v/>
          </cell>
        </row>
        <row r="111">
          <cell r="V111" t="str">
            <v/>
          </cell>
        </row>
        <row r="112">
          <cell r="V112" t="str">
            <v/>
          </cell>
        </row>
        <row r="113">
          <cell r="V113" t="str">
            <v/>
          </cell>
        </row>
        <row r="114">
          <cell r="V114" t="str">
            <v/>
          </cell>
        </row>
        <row r="115">
          <cell r="V115" t="str">
            <v/>
          </cell>
        </row>
        <row r="116">
          <cell r="V116" t="str">
            <v/>
          </cell>
        </row>
        <row r="117">
          <cell r="V117" t="str">
            <v/>
          </cell>
        </row>
        <row r="118">
          <cell r="V118" t="str">
            <v/>
          </cell>
        </row>
        <row r="119">
          <cell r="V119" t="str">
            <v/>
          </cell>
        </row>
        <row r="120">
          <cell r="V120" t="str">
            <v/>
          </cell>
        </row>
        <row r="121">
          <cell r="V121" t="str">
            <v/>
          </cell>
        </row>
        <row r="122">
          <cell r="V122" t="str">
            <v/>
          </cell>
        </row>
        <row r="123">
          <cell r="V123" t="str">
            <v/>
          </cell>
        </row>
        <row r="124">
          <cell r="V124" t="str">
            <v/>
          </cell>
        </row>
        <row r="125">
          <cell r="V125" t="str">
            <v/>
          </cell>
        </row>
        <row r="126">
          <cell r="V126" t="str">
            <v/>
          </cell>
        </row>
        <row r="127">
          <cell r="V127" t="str">
            <v/>
          </cell>
        </row>
        <row r="128">
          <cell r="V128" t="str">
            <v/>
          </cell>
        </row>
        <row r="129">
          <cell r="V129" t="str">
            <v/>
          </cell>
        </row>
        <row r="130">
          <cell r="V130" t="str">
            <v/>
          </cell>
        </row>
        <row r="131">
          <cell r="V131" t="str">
            <v/>
          </cell>
        </row>
        <row r="132">
          <cell r="V132" t="str">
            <v/>
          </cell>
        </row>
        <row r="133">
          <cell r="V133" t="str">
            <v/>
          </cell>
        </row>
        <row r="134">
          <cell r="V134" t="str">
            <v/>
          </cell>
        </row>
        <row r="135">
          <cell r="V135" t="str">
            <v/>
          </cell>
        </row>
        <row r="136">
          <cell r="V136" t="str">
            <v/>
          </cell>
        </row>
        <row r="137">
          <cell r="V137" t="str">
            <v/>
          </cell>
        </row>
        <row r="138">
          <cell r="V138" t="str">
            <v/>
          </cell>
        </row>
        <row r="139">
          <cell r="V139" t="str">
            <v/>
          </cell>
        </row>
        <row r="140">
          <cell r="V140" t="str">
            <v/>
          </cell>
        </row>
        <row r="141">
          <cell r="V141" t="str">
            <v/>
          </cell>
        </row>
        <row r="142">
          <cell r="V142" t="str">
            <v/>
          </cell>
        </row>
        <row r="143">
          <cell r="V143" t="str">
            <v/>
          </cell>
        </row>
        <row r="144">
          <cell r="V144" t="str">
            <v/>
          </cell>
        </row>
        <row r="145">
          <cell r="V145" t="str">
            <v/>
          </cell>
        </row>
        <row r="146">
          <cell r="V146" t="str">
            <v/>
          </cell>
        </row>
        <row r="147">
          <cell r="V147" t="str">
            <v/>
          </cell>
        </row>
        <row r="148">
          <cell r="V148" t="str">
            <v/>
          </cell>
        </row>
        <row r="149">
          <cell r="V149" t="str">
            <v/>
          </cell>
        </row>
        <row r="150">
          <cell r="V150" t="str">
            <v/>
          </cell>
        </row>
        <row r="151">
          <cell r="V151" t="str">
            <v/>
          </cell>
        </row>
        <row r="152">
          <cell r="V152" t="str">
            <v/>
          </cell>
        </row>
        <row r="153">
          <cell r="V153" t="str">
            <v/>
          </cell>
        </row>
        <row r="154">
          <cell r="V154" t="str">
            <v/>
          </cell>
        </row>
        <row r="155">
          <cell r="V155" t="str">
            <v/>
          </cell>
        </row>
        <row r="156">
          <cell r="V156" t="str">
            <v/>
          </cell>
        </row>
        <row r="157">
          <cell r="V157" t="str">
            <v/>
          </cell>
        </row>
        <row r="158">
          <cell r="V158" t="str">
            <v/>
          </cell>
        </row>
        <row r="159">
          <cell r="V159" t="str">
            <v/>
          </cell>
        </row>
        <row r="160">
          <cell r="V160" t="str">
            <v/>
          </cell>
        </row>
        <row r="161">
          <cell r="V161" t="str">
            <v/>
          </cell>
        </row>
        <row r="162">
          <cell r="V162" t="str">
            <v/>
          </cell>
        </row>
        <row r="163">
          <cell r="V163" t="str">
            <v/>
          </cell>
        </row>
        <row r="164">
          <cell r="V164" t="str">
            <v/>
          </cell>
        </row>
        <row r="165">
          <cell r="V165" t="str">
            <v/>
          </cell>
        </row>
        <row r="166">
          <cell r="V166" t="str">
            <v/>
          </cell>
        </row>
        <row r="167">
          <cell r="V167" t="str">
            <v/>
          </cell>
        </row>
        <row r="168">
          <cell r="V168" t="str">
            <v/>
          </cell>
        </row>
        <row r="169">
          <cell r="V169" t="str">
            <v/>
          </cell>
        </row>
        <row r="170">
          <cell r="V170" t="str">
            <v/>
          </cell>
        </row>
        <row r="171">
          <cell r="V171" t="str">
            <v/>
          </cell>
        </row>
        <row r="172">
          <cell r="V172" t="str">
            <v/>
          </cell>
        </row>
        <row r="173">
          <cell r="V173" t="str">
            <v/>
          </cell>
        </row>
        <row r="174">
          <cell r="V174" t="str">
            <v/>
          </cell>
        </row>
        <row r="175">
          <cell r="V175" t="str">
            <v/>
          </cell>
        </row>
        <row r="176">
          <cell r="V176" t="str">
            <v/>
          </cell>
        </row>
        <row r="177">
          <cell r="V177" t="str">
            <v/>
          </cell>
        </row>
        <row r="178">
          <cell r="V178" t="str">
            <v/>
          </cell>
        </row>
        <row r="179">
          <cell r="V179" t="str">
            <v/>
          </cell>
        </row>
        <row r="180">
          <cell r="V180" t="str">
            <v/>
          </cell>
        </row>
        <row r="181">
          <cell r="V181" t="str">
            <v/>
          </cell>
        </row>
        <row r="182">
          <cell r="V182" t="str">
            <v/>
          </cell>
        </row>
        <row r="183">
          <cell r="V183" t="str">
            <v/>
          </cell>
        </row>
        <row r="184">
          <cell r="V184" t="str">
            <v/>
          </cell>
        </row>
        <row r="185">
          <cell r="V185" t="str">
            <v/>
          </cell>
        </row>
        <row r="186">
          <cell r="V186" t="str">
            <v/>
          </cell>
        </row>
        <row r="187">
          <cell r="V187" t="str">
            <v/>
          </cell>
        </row>
        <row r="188">
          <cell r="V188" t="str">
            <v/>
          </cell>
        </row>
        <row r="189">
          <cell r="V189" t="str">
            <v/>
          </cell>
        </row>
        <row r="190">
          <cell r="V190" t="str">
            <v/>
          </cell>
        </row>
        <row r="191">
          <cell r="V191" t="str">
            <v/>
          </cell>
        </row>
        <row r="192">
          <cell r="V192" t="str">
            <v/>
          </cell>
        </row>
        <row r="193">
          <cell r="V193" t="str">
            <v/>
          </cell>
        </row>
        <row r="194">
          <cell r="V194" t="str">
            <v/>
          </cell>
        </row>
        <row r="195">
          <cell r="V195" t="str">
            <v/>
          </cell>
        </row>
        <row r="196">
          <cell r="V196" t="str">
            <v/>
          </cell>
        </row>
        <row r="197">
          <cell r="V197" t="str">
            <v/>
          </cell>
        </row>
        <row r="198">
          <cell r="V198" t="str">
            <v/>
          </cell>
        </row>
        <row r="199">
          <cell r="V199" t="str">
            <v/>
          </cell>
        </row>
        <row r="200">
          <cell r="V200" t="str">
            <v/>
          </cell>
        </row>
        <row r="201">
          <cell r="V201" t="str">
            <v/>
          </cell>
        </row>
        <row r="202">
          <cell r="V202" t="str">
            <v/>
          </cell>
        </row>
        <row r="203">
          <cell r="V203" t="str">
            <v/>
          </cell>
        </row>
        <row r="204">
          <cell r="V204" t="str">
            <v/>
          </cell>
        </row>
        <row r="205">
          <cell r="V205" t="str">
            <v/>
          </cell>
        </row>
        <row r="206">
          <cell r="V206" t="str">
            <v/>
          </cell>
        </row>
        <row r="207">
          <cell r="V207" t="str">
            <v/>
          </cell>
        </row>
        <row r="208">
          <cell r="V208" t="str">
            <v/>
          </cell>
        </row>
        <row r="209">
          <cell r="V209" t="str">
            <v/>
          </cell>
        </row>
        <row r="210">
          <cell r="V210" t="str">
            <v/>
          </cell>
        </row>
        <row r="211">
          <cell r="V211" t="str">
            <v/>
          </cell>
        </row>
        <row r="212">
          <cell r="V212" t="str">
            <v/>
          </cell>
        </row>
        <row r="213">
          <cell r="V213" t="str">
            <v/>
          </cell>
        </row>
        <row r="214">
          <cell r="V214" t="str">
            <v/>
          </cell>
        </row>
        <row r="215">
          <cell r="V215" t="str">
            <v/>
          </cell>
        </row>
        <row r="216">
          <cell r="V216" t="str">
            <v/>
          </cell>
        </row>
        <row r="217">
          <cell r="V217" t="str">
            <v/>
          </cell>
        </row>
        <row r="218">
          <cell r="V218" t="str">
            <v/>
          </cell>
        </row>
        <row r="219">
          <cell r="V219" t="str">
            <v/>
          </cell>
        </row>
        <row r="220">
          <cell r="V220" t="str">
            <v/>
          </cell>
        </row>
        <row r="221">
          <cell r="V221" t="str">
            <v/>
          </cell>
        </row>
        <row r="222">
          <cell r="V222" t="str">
            <v/>
          </cell>
        </row>
        <row r="223">
          <cell r="V223" t="str">
            <v/>
          </cell>
        </row>
        <row r="224">
          <cell r="V224" t="str">
            <v/>
          </cell>
        </row>
        <row r="225">
          <cell r="V225" t="str">
            <v/>
          </cell>
        </row>
        <row r="226">
          <cell r="V226" t="str">
            <v/>
          </cell>
        </row>
        <row r="227">
          <cell r="V227" t="str">
            <v/>
          </cell>
        </row>
        <row r="228">
          <cell r="V228" t="str">
            <v/>
          </cell>
        </row>
        <row r="229">
          <cell r="V229" t="str">
            <v/>
          </cell>
        </row>
        <row r="230">
          <cell r="V230" t="str">
            <v/>
          </cell>
        </row>
        <row r="231">
          <cell r="V231" t="str">
            <v/>
          </cell>
        </row>
        <row r="232">
          <cell r="V232" t="str">
            <v/>
          </cell>
        </row>
        <row r="233">
          <cell r="V233" t="str">
            <v/>
          </cell>
        </row>
        <row r="234">
          <cell r="V234" t="str">
            <v/>
          </cell>
        </row>
        <row r="235">
          <cell r="V235" t="str">
            <v/>
          </cell>
        </row>
        <row r="236">
          <cell r="V236" t="str">
            <v/>
          </cell>
        </row>
        <row r="237">
          <cell r="V237" t="str">
            <v/>
          </cell>
        </row>
        <row r="238">
          <cell r="V238" t="str">
            <v/>
          </cell>
        </row>
        <row r="239">
          <cell r="V239" t="str">
            <v/>
          </cell>
        </row>
        <row r="240">
          <cell r="V240" t="str">
            <v/>
          </cell>
        </row>
        <row r="241">
          <cell r="V241" t="str">
            <v/>
          </cell>
        </row>
        <row r="242">
          <cell r="V242" t="str">
            <v/>
          </cell>
        </row>
        <row r="243">
          <cell r="V243" t="str">
            <v/>
          </cell>
        </row>
        <row r="244">
          <cell r="V244" t="str">
            <v/>
          </cell>
        </row>
        <row r="245">
          <cell r="V245" t="str">
            <v/>
          </cell>
        </row>
        <row r="246">
          <cell r="V246" t="str">
            <v/>
          </cell>
        </row>
        <row r="247">
          <cell r="V247" t="str">
            <v/>
          </cell>
        </row>
        <row r="248">
          <cell r="V248" t="str">
            <v/>
          </cell>
        </row>
        <row r="249">
          <cell r="V249" t="str">
            <v/>
          </cell>
        </row>
        <row r="250">
          <cell r="V250" t="str">
            <v/>
          </cell>
        </row>
        <row r="251">
          <cell r="V251" t="str">
            <v/>
          </cell>
        </row>
        <row r="252">
          <cell r="V252" t="str">
            <v/>
          </cell>
        </row>
        <row r="253">
          <cell r="V253" t="str">
            <v/>
          </cell>
        </row>
        <row r="254">
          <cell r="V254" t="str">
            <v/>
          </cell>
        </row>
        <row r="255">
          <cell r="V255" t="str">
            <v/>
          </cell>
        </row>
        <row r="256">
          <cell r="V256" t="str">
            <v/>
          </cell>
        </row>
        <row r="257">
          <cell r="V257" t="str">
            <v/>
          </cell>
        </row>
        <row r="258">
          <cell r="V258" t="str">
            <v/>
          </cell>
        </row>
        <row r="259">
          <cell r="V259" t="str">
            <v/>
          </cell>
        </row>
        <row r="260">
          <cell r="V260" t="str">
            <v/>
          </cell>
        </row>
        <row r="261">
          <cell r="V261" t="str">
            <v/>
          </cell>
        </row>
        <row r="262">
          <cell r="V262" t="str">
            <v/>
          </cell>
        </row>
        <row r="263">
          <cell r="V263" t="str">
            <v/>
          </cell>
        </row>
        <row r="264">
          <cell r="V264" t="str">
            <v/>
          </cell>
        </row>
        <row r="265">
          <cell r="V265" t="str">
            <v/>
          </cell>
        </row>
        <row r="266">
          <cell r="V266" t="str">
            <v/>
          </cell>
        </row>
        <row r="267">
          <cell r="V267" t="str">
            <v/>
          </cell>
        </row>
        <row r="268">
          <cell r="V268" t="str">
            <v/>
          </cell>
        </row>
        <row r="269">
          <cell r="V269" t="str">
            <v/>
          </cell>
        </row>
        <row r="270">
          <cell r="V270" t="str">
            <v/>
          </cell>
        </row>
        <row r="271">
          <cell r="V271" t="str">
            <v/>
          </cell>
        </row>
        <row r="272">
          <cell r="V272" t="str">
            <v/>
          </cell>
        </row>
        <row r="273">
          <cell r="V273" t="str">
            <v/>
          </cell>
        </row>
        <row r="274">
          <cell r="V274" t="str">
            <v/>
          </cell>
        </row>
        <row r="275">
          <cell r="V275" t="str">
            <v/>
          </cell>
        </row>
        <row r="276">
          <cell r="V276" t="str">
            <v/>
          </cell>
        </row>
        <row r="277">
          <cell r="V277" t="str">
            <v/>
          </cell>
        </row>
        <row r="278">
          <cell r="V278" t="str">
            <v/>
          </cell>
        </row>
        <row r="279">
          <cell r="V279" t="str">
            <v/>
          </cell>
        </row>
        <row r="280">
          <cell r="V280" t="str">
            <v/>
          </cell>
        </row>
        <row r="281">
          <cell r="V281" t="str">
            <v/>
          </cell>
        </row>
        <row r="282">
          <cell r="V282" t="str">
            <v/>
          </cell>
        </row>
        <row r="283">
          <cell r="V283" t="str">
            <v/>
          </cell>
        </row>
        <row r="284">
          <cell r="V284" t="str">
            <v/>
          </cell>
        </row>
        <row r="285">
          <cell r="V285" t="str">
            <v/>
          </cell>
        </row>
        <row r="286">
          <cell r="V286" t="str">
            <v/>
          </cell>
        </row>
        <row r="287">
          <cell r="V287" t="str">
            <v/>
          </cell>
        </row>
        <row r="288">
          <cell r="V288" t="str">
            <v/>
          </cell>
        </row>
        <row r="289">
          <cell r="V289" t="str">
            <v/>
          </cell>
        </row>
        <row r="290">
          <cell r="V290" t="str">
            <v/>
          </cell>
        </row>
        <row r="291">
          <cell r="V291" t="str">
            <v/>
          </cell>
        </row>
        <row r="292">
          <cell r="V292" t="str">
            <v/>
          </cell>
        </row>
        <row r="293">
          <cell r="V293" t="str">
            <v/>
          </cell>
        </row>
        <row r="294">
          <cell r="V294" t="str">
            <v/>
          </cell>
        </row>
        <row r="295">
          <cell r="V295" t="str">
            <v/>
          </cell>
        </row>
        <row r="296">
          <cell r="V296" t="str">
            <v/>
          </cell>
        </row>
        <row r="297">
          <cell r="V297" t="str">
            <v/>
          </cell>
        </row>
        <row r="298">
          <cell r="V298" t="str">
            <v/>
          </cell>
        </row>
        <row r="299">
          <cell r="V299" t="str">
            <v/>
          </cell>
        </row>
        <row r="300">
          <cell r="V300" t="str">
            <v/>
          </cell>
        </row>
        <row r="301">
          <cell r="V301" t="str">
            <v/>
          </cell>
        </row>
        <row r="302">
          <cell r="V302" t="str">
            <v/>
          </cell>
        </row>
        <row r="303">
          <cell r="V303" t="str">
            <v/>
          </cell>
        </row>
        <row r="304">
          <cell r="V304" t="str">
            <v/>
          </cell>
        </row>
        <row r="305">
          <cell r="V305" t="str">
            <v/>
          </cell>
        </row>
        <row r="306">
          <cell r="V306" t="str">
            <v/>
          </cell>
        </row>
        <row r="307">
          <cell r="V307" t="str">
            <v/>
          </cell>
        </row>
        <row r="308">
          <cell r="V308" t="str">
            <v/>
          </cell>
        </row>
        <row r="309">
          <cell r="V309" t="str">
            <v/>
          </cell>
        </row>
        <row r="310">
          <cell r="V310" t="str">
            <v/>
          </cell>
        </row>
        <row r="311">
          <cell r="V311" t="str">
            <v/>
          </cell>
        </row>
        <row r="312">
          <cell r="V312" t="str">
            <v/>
          </cell>
        </row>
        <row r="313">
          <cell r="V313" t="str">
            <v/>
          </cell>
        </row>
        <row r="314">
          <cell r="V314" t="str">
            <v/>
          </cell>
        </row>
        <row r="315">
          <cell r="V315" t="str">
            <v/>
          </cell>
        </row>
        <row r="316">
          <cell r="V316" t="str">
            <v/>
          </cell>
        </row>
        <row r="317">
          <cell r="V317" t="str">
            <v/>
          </cell>
        </row>
        <row r="318">
          <cell r="V318" t="str">
            <v/>
          </cell>
        </row>
        <row r="319">
          <cell r="V319" t="str">
            <v/>
          </cell>
        </row>
        <row r="320">
          <cell r="V320" t="str">
            <v/>
          </cell>
        </row>
        <row r="321">
          <cell r="V321" t="str">
            <v/>
          </cell>
        </row>
        <row r="322">
          <cell r="V322" t="str">
            <v/>
          </cell>
        </row>
        <row r="323">
          <cell r="V323" t="str">
            <v/>
          </cell>
        </row>
        <row r="324">
          <cell r="V324" t="str">
            <v/>
          </cell>
        </row>
        <row r="325">
          <cell r="V325" t="str">
            <v/>
          </cell>
        </row>
        <row r="326">
          <cell r="V326" t="str">
            <v/>
          </cell>
        </row>
        <row r="327">
          <cell r="V327" t="str">
            <v/>
          </cell>
        </row>
        <row r="328">
          <cell r="V328" t="str">
            <v/>
          </cell>
        </row>
        <row r="329">
          <cell r="V329" t="str">
            <v/>
          </cell>
        </row>
        <row r="330">
          <cell r="V330" t="str">
            <v/>
          </cell>
        </row>
        <row r="331">
          <cell r="V331" t="str">
            <v/>
          </cell>
        </row>
        <row r="332">
          <cell r="V332" t="str">
            <v/>
          </cell>
        </row>
        <row r="333">
          <cell r="V333" t="str">
            <v/>
          </cell>
        </row>
        <row r="334">
          <cell r="V334" t="str">
            <v/>
          </cell>
        </row>
        <row r="335">
          <cell r="V335" t="str">
            <v/>
          </cell>
        </row>
        <row r="336">
          <cell r="V336" t="str">
            <v/>
          </cell>
        </row>
        <row r="337">
          <cell r="V337" t="str">
            <v/>
          </cell>
        </row>
        <row r="338">
          <cell r="V338" t="str">
            <v/>
          </cell>
        </row>
        <row r="339">
          <cell r="V339" t="str">
            <v/>
          </cell>
        </row>
        <row r="340">
          <cell r="V340" t="str">
            <v/>
          </cell>
        </row>
        <row r="341">
          <cell r="V341" t="str">
            <v/>
          </cell>
        </row>
        <row r="342">
          <cell r="V342" t="str">
            <v/>
          </cell>
        </row>
        <row r="343">
          <cell r="V343" t="str">
            <v/>
          </cell>
        </row>
        <row r="344">
          <cell r="V344" t="str">
            <v/>
          </cell>
        </row>
        <row r="345">
          <cell r="V345" t="str">
            <v/>
          </cell>
        </row>
        <row r="346">
          <cell r="V346" t="str">
            <v/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  <row r="726">
          <cell r="V726" t="str">
            <v/>
          </cell>
        </row>
        <row r="727">
          <cell r="V727" t="str">
            <v/>
          </cell>
        </row>
        <row r="728">
          <cell r="V728" t="str">
            <v/>
          </cell>
        </row>
        <row r="729">
          <cell r="V729" t="str">
            <v/>
          </cell>
        </row>
        <row r="730">
          <cell r="V730" t="str">
            <v/>
          </cell>
        </row>
        <row r="731">
          <cell r="V731" t="str">
            <v/>
          </cell>
        </row>
        <row r="732">
          <cell r="V732" t="str">
            <v/>
          </cell>
        </row>
        <row r="733">
          <cell r="V733" t="str">
            <v/>
          </cell>
        </row>
        <row r="734">
          <cell r="V734" t="str">
            <v/>
          </cell>
        </row>
        <row r="735">
          <cell r="V735" t="str">
            <v/>
          </cell>
        </row>
        <row r="736">
          <cell r="V736" t="str">
            <v/>
          </cell>
        </row>
        <row r="737">
          <cell r="V737" t="str">
            <v/>
          </cell>
        </row>
        <row r="738">
          <cell r="V738" t="str">
            <v/>
          </cell>
        </row>
        <row r="739">
          <cell r="V739" t="str">
            <v/>
          </cell>
        </row>
        <row r="740">
          <cell r="V740" t="str">
            <v/>
          </cell>
        </row>
        <row r="741">
          <cell r="V741" t="str">
            <v/>
          </cell>
        </row>
        <row r="742">
          <cell r="V742" t="str">
            <v/>
          </cell>
        </row>
        <row r="743">
          <cell r="V743" t="str">
            <v/>
          </cell>
        </row>
        <row r="744">
          <cell r="V744" t="str">
            <v/>
          </cell>
        </row>
        <row r="745">
          <cell r="V745" t="str">
            <v/>
          </cell>
        </row>
        <row r="746">
          <cell r="V746" t="str">
            <v/>
          </cell>
        </row>
        <row r="747">
          <cell r="V747" t="str">
            <v/>
          </cell>
        </row>
        <row r="748">
          <cell r="V748" t="str">
            <v/>
          </cell>
        </row>
        <row r="749">
          <cell r="V749" t="str">
            <v/>
          </cell>
        </row>
        <row r="750">
          <cell r="V750" t="str">
            <v/>
          </cell>
        </row>
        <row r="751">
          <cell r="V751" t="str">
            <v/>
          </cell>
        </row>
        <row r="752">
          <cell r="V752" t="str">
            <v/>
          </cell>
        </row>
        <row r="753">
          <cell r="V753" t="str">
            <v/>
          </cell>
        </row>
        <row r="754">
          <cell r="V754" t="str">
            <v/>
          </cell>
        </row>
        <row r="755">
          <cell r="V755" t="str">
            <v/>
          </cell>
        </row>
        <row r="756">
          <cell r="V756" t="str">
            <v/>
          </cell>
        </row>
        <row r="757">
          <cell r="V757" t="str">
            <v/>
          </cell>
        </row>
        <row r="758">
          <cell r="V758" t="str">
            <v/>
          </cell>
        </row>
        <row r="759">
          <cell r="V759" t="str">
            <v/>
          </cell>
        </row>
        <row r="760">
          <cell r="V760" t="str">
            <v/>
          </cell>
        </row>
        <row r="761">
          <cell r="V761" t="str">
            <v/>
          </cell>
        </row>
        <row r="762">
          <cell r="V762" t="str">
            <v/>
          </cell>
        </row>
        <row r="763">
          <cell r="V763" t="str">
            <v/>
          </cell>
        </row>
        <row r="764">
          <cell r="V764" t="str">
            <v/>
          </cell>
        </row>
        <row r="765">
          <cell r="V765" t="str">
            <v/>
          </cell>
        </row>
        <row r="766">
          <cell r="V766" t="str">
            <v/>
          </cell>
        </row>
        <row r="767">
          <cell r="V767" t="str">
            <v/>
          </cell>
        </row>
        <row r="768">
          <cell r="V768" t="str">
            <v/>
          </cell>
        </row>
        <row r="769">
          <cell r="V769" t="str">
            <v/>
          </cell>
        </row>
        <row r="770">
          <cell r="V770" t="str">
            <v/>
          </cell>
        </row>
        <row r="771">
          <cell r="V771" t="str">
            <v/>
          </cell>
        </row>
        <row r="772">
          <cell r="V772" t="str">
            <v/>
          </cell>
        </row>
        <row r="773">
          <cell r="V773" t="str">
            <v/>
          </cell>
        </row>
        <row r="774">
          <cell r="V774" t="str">
            <v/>
          </cell>
        </row>
        <row r="775">
          <cell r="V775" t="str">
            <v/>
          </cell>
        </row>
        <row r="776">
          <cell r="V776" t="str">
            <v/>
          </cell>
        </row>
        <row r="777">
          <cell r="V777" t="str">
            <v/>
          </cell>
        </row>
        <row r="778">
          <cell r="V778" t="str">
            <v/>
          </cell>
        </row>
        <row r="779">
          <cell r="V779" t="str">
            <v/>
          </cell>
        </row>
        <row r="780">
          <cell r="V780" t="str">
            <v/>
          </cell>
        </row>
        <row r="781">
          <cell r="V781" t="str">
            <v/>
          </cell>
        </row>
        <row r="782">
          <cell r="V782" t="str">
            <v/>
          </cell>
        </row>
        <row r="783">
          <cell r="V783" t="str">
            <v/>
          </cell>
        </row>
        <row r="784">
          <cell r="V784" t="str">
            <v/>
          </cell>
        </row>
        <row r="785">
          <cell r="V785" t="str">
            <v/>
          </cell>
        </row>
        <row r="786">
          <cell r="V786" t="str">
            <v/>
          </cell>
        </row>
        <row r="787">
          <cell r="V787" t="str">
            <v/>
          </cell>
        </row>
        <row r="788">
          <cell r="V788" t="str">
            <v/>
          </cell>
        </row>
        <row r="789">
          <cell r="V789" t="str">
            <v/>
          </cell>
        </row>
        <row r="790">
          <cell r="V790" t="str">
            <v/>
          </cell>
        </row>
        <row r="791">
          <cell r="V791" t="str">
            <v/>
          </cell>
        </row>
        <row r="792">
          <cell r="V792" t="str">
            <v/>
          </cell>
        </row>
        <row r="793">
          <cell r="V793" t="str">
            <v/>
          </cell>
        </row>
        <row r="794">
          <cell r="V794" t="str">
            <v/>
          </cell>
        </row>
        <row r="795">
          <cell r="V795" t="str">
            <v/>
          </cell>
        </row>
        <row r="796">
          <cell r="V796" t="str">
            <v/>
          </cell>
        </row>
        <row r="797">
          <cell r="V797" t="str">
            <v/>
          </cell>
        </row>
        <row r="798">
          <cell r="V798" t="str">
            <v/>
          </cell>
        </row>
        <row r="799">
          <cell r="V799" t="str">
            <v/>
          </cell>
        </row>
        <row r="800">
          <cell r="V800" t="str">
            <v/>
          </cell>
        </row>
        <row r="801">
          <cell r="V801" t="str">
            <v/>
          </cell>
        </row>
        <row r="802">
          <cell r="V802" t="str">
            <v/>
          </cell>
        </row>
        <row r="803">
          <cell r="V803" t="str">
            <v/>
          </cell>
        </row>
        <row r="804">
          <cell r="V804" t="str">
            <v/>
          </cell>
        </row>
        <row r="805">
          <cell r="V805" t="str">
            <v/>
          </cell>
        </row>
        <row r="806">
          <cell r="V806" t="str">
            <v/>
          </cell>
        </row>
        <row r="807">
          <cell r="V807" t="str">
            <v/>
          </cell>
        </row>
        <row r="808">
          <cell r="V808" t="str">
            <v/>
          </cell>
        </row>
        <row r="809">
          <cell r="V809" t="str">
            <v/>
          </cell>
        </row>
        <row r="810">
          <cell r="V810" t="str">
            <v/>
          </cell>
        </row>
        <row r="811">
          <cell r="V811" t="str">
            <v/>
          </cell>
        </row>
        <row r="812">
          <cell r="V812" t="str">
            <v/>
          </cell>
        </row>
        <row r="813">
          <cell r="V813" t="str">
            <v/>
          </cell>
        </row>
        <row r="814">
          <cell r="V814" t="str">
            <v/>
          </cell>
        </row>
        <row r="815">
          <cell r="V815" t="str">
            <v/>
          </cell>
        </row>
        <row r="816">
          <cell r="V816" t="str">
            <v/>
          </cell>
        </row>
        <row r="817">
          <cell r="V817" t="str">
            <v/>
          </cell>
        </row>
        <row r="818">
          <cell r="V818" t="str">
            <v/>
          </cell>
        </row>
        <row r="819">
          <cell r="V819" t="str">
            <v/>
          </cell>
        </row>
        <row r="820">
          <cell r="V820" t="str">
            <v/>
          </cell>
        </row>
        <row r="821">
          <cell r="V821" t="str">
            <v/>
          </cell>
        </row>
        <row r="822">
          <cell r="V822" t="str">
            <v/>
          </cell>
        </row>
        <row r="823">
          <cell r="V823" t="str">
            <v/>
          </cell>
        </row>
        <row r="824">
          <cell r="V824" t="str">
            <v/>
          </cell>
        </row>
        <row r="825">
          <cell r="V825" t="str">
            <v/>
          </cell>
        </row>
        <row r="826">
          <cell r="V826" t="str">
            <v/>
          </cell>
        </row>
        <row r="827">
          <cell r="V827" t="str">
            <v/>
          </cell>
        </row>
        <row r="828">
          <cell r="V828" t="str">
            <v/>
          </cell>
        </row>
        <row r="829">
          <cell r="V829" t="str">
            <v/>
          </cell>
        </row>
        <row r="830">
          <cell r="V830" t="str">
            <v/>
          </cell>
        </row>
        <row r="831">
          <cell r="V831" t="str">
            <v/>
          </cell>
        </row>
        <row r="832">
          <cell r="V832" t="str">
            <v/>
          </cell>
        </row>
        <row r="833">
          <cell r="V833" t="str">
            <v/>
          </cell>
        </row>
        <row r="834">
          <cell r="V834" t="str">
            <v/>
          </cell>
        </row>
        <row r="835">
          <cell r="V835" t="str">
            <v/>
          </cell>
        </row>
        <row r="836">
          <cell r="V836" t="str">
            <v/>
          </cell>
        </row>
        <row r="837">
          <cell r="V837" t="str">
            <v/>
          </cell>
        </row>
        <row r="838">
          <cell r="V838" t="str">
            <v/>
          </cell>
        </row>
        <row r="839">
          <cell r="V839" t="str">
            <v/>
          </cell>
        </row>
        <row r="840">
          <cell r="V840" t="str">
            <v/>
          </cell>
        </row>
        <row r="841">
          <cell r="V841" t="str">
            <v/>
          </cell>
        </row>
        <row r="842">
          <cell r="V842" t="str">
            <v/>
          </cell>
        </row>
        <row r="843">
          <cell r="V843" t="str">
            <v/>
          </cell>
        </row>
        <row r="844">
          <cell r="V844" t="str">
            <v/>
          </cell>
        </row>
        <row r="845">
          <cell r="V845" t="str">
            <v/>
          </cell>
        </row>
        <row r="846">
          <cell r="V846" t="str">
            <v/>
          </cell>
        </row>
        <row r="847">
          <cell r="V847" t="str">
            <v/>
          </cell>
        </row>
        <row r="848">
          <cell r="V848" t="str">
            <v/>
          </cell>
        </row>
        <row r="849">
          <cell r="V849" t="str">
            <v/>
          </cell>
        </row>
        <row r="850">
          <cell r="V850" t="str">
            <v/>
          </cell>
        </row>
        <row r="851">
          <cell r="V851" t="str">
            <v/>
          </cell>
        </row>
        <row r="852">
          <cell r="V852" t="str">
            <v/>
          </cell>
        </row>
        <row r="853">
          <cell r="V853" t="str">
            <v/>
          </cell>
        </row>
        <row r="854">
          <cell r="V854" t="str">
            <v/>
          </cell>
        </row>
        <row r="855">
          <cell r="V855" t="str">
            <v/>
          </cell>
        </row>
        <row r="856">
          <cell r="V856" t="str">
            <v/>
          </cell>
        </row>
        <row r="857">
          <cell r="V857" t="str">
            <v/>
          </cell>
        </row>
        <row r="858">
          <cell r="V858" t="str">
            <v/>
          </cell>
        </row>
        <row r="859">
          <cell r="V859" t="str">
            <v/>
          </cell>
        </row>
        <row r="860">
          <cell r="V860" t="str">
            <v/>
          </cell>
        </row>
        <row r="861">
          <cell r="V861" t="str">
            <v/>
          </cell>
        </row>
        <row r="862">
          <cell r="V862" t="str">
            <v/>
          </cell>
        </row>
        <row r="863">
          <cell r="V863" t="str">
            <v/>
          </cell>
        </row>
        <row r="864">
          <cell r="V864" t="str">
            <v/>
          </cell>
        </row>
        <row r="865">
          <cell r="V865" t="str">
            <v/>
          </cell>
        </row>
        <row r="866">
          <cell r="V866" t="str">
            <v/>
          </cell>
        </row>
        <row r="867">
          <cell r="V867" t="str">
            <v/>
          </cell>
        </row>
        <row r="868">
          <cell r="V868" t="str">
            <v/>
          </cell>
        </row>
        <row r="869">
          <cell r="V869" t="str">
            <v/>
          </cell>
        </row>
        <row r="870">
          <cell r="V870" t="str">
            <v/>
          </cell>
        </row>
        <row r="871">
          <cell r="V871" t="str">
            <v/>
          </cell>
        </row>
        <row r="872">
          <cell r="V872" t="str">
            <v/>
          </cell>
        </row>
        <row r="873">
          <cell r="V873" t="str">
            <v/>
          </cell>
        </row>
        <row r="874">
          <cell r="V874" t="str">
            <v/>
          </cell>
        </row>
        <row r="875">
          <cell r="V875" t="str">
            <v/>
          </cell>
        </row>
        <row r="876">
          <cell r="V876" t="str">
            <v/>
          </cell>
        </row>
        <row r="877">
          <cell r="V877" t="str">
            <v/>
          </cell>
        </row>
        <row r="878">
          <cell r="V878" t="str">
            <v/>
          </cell>
        </row>
        <row r="879">
          <cell r="V879" t="str">
            <v/>
          </cell>
        </row>
        <row r="880">
          <cell r="V880" t="str">
            <v/>
          </cell>
        </row>
        <row r="881">
          <cell r="V881" t="str">
            <v/>
          </cell>
        </row>
        <row r="882">
          <cell r="V882" t="str">
            <v/>
          </cell>
        </row>
        <row r="883">
          <cell r="V883" t="str">
            <v/>
          </cell>
        </row>
        <row r="884">
          <cell r="V884" t="str">
            <v/>
          </cell>
        </row>
        <row r="885">
          <cell r="V885" t="str">
            <v/>
          </cell>
        </row>
        <row r="886">
          <cell r="V886" t="str">
            <v/>
          </cell>
        </row>
        <row r="887">
          <cell r="V887" t="str">
            <v/>
          </cell>
        </row>
        <row r="888">
          <cell r="V888" t="str">
            <v/>
          </cell>
        </row>
        <row r="889">
          <cell r="V889" t="str">
            <v/>
          </cell>
        </row>
        <row r="890">
          <cell r="V890" t="str">
            <v/>
          </cell>
        </row>
        <row r="891">
          <cell r="V891" t="str">
            <v/>
          </cell>
        </row>
        <row r="892">
          <cell r="V892" t="str">
            <v/>
          </cell>
        </row>
        <row r="893">
          <cell r="V893" t="str">
            <v/>
          </cell>
        </row>
        <row r="894">
          <cell r="V894" t="str">
            <v/>
          </cell>
        </row>
        <row r="895">
          <cell r="V895" t="str">
            <v/>
          </cell>
        </row>
        <row r="896">
          <cell r="V896" t="str">
            <v/>
          </cell>
        </row>
        <row r="897">
          <cell r="V897" t="str">
            <v/>
          </cell>
        </row>
        <row r="898">
          <cell r="V898" t="str">
            <v/>
          </cell>
        </row>
        <row r="899">
          <cell r="V899" t="str">
            <v/>
          </cell>
        </row>
        <row r="900">
          <cell r="V900" t="str">
            <v/>
          </cell>
        </row>
        <row r="901">
          <cell r="V901" t="str">
            <v/>
          </cell>
        </row>
        <row r="902">
          <cell r="V902" t="str">
            <v/>
          </cell>
        </row>
        <row r="903">
          <cell r="V903" t="str">
            <v/>
          </cell>
        </row>
        <row r="904">
          <cell r="V904" t="str">
            <v/>
          </cell>
        </row>
        <row r="905">
          <cell r="V905" t="str">
            <v/>
          </cell>
        </row>
        <row r="906">
          <cell r="V906" t="str">
            <v/>
          </cell>
        </row>
        <row r="907">
          <cell r="V907" t="str">
            <v/>
          </cell>
        </row>
        <row r="908">
          <cell r="V908" t="str">
            <v/>
          </cell>
        </row>
        <row r="909">
          <cell r="V909" t="str">
            <v/>
          </cell>
        </row>
        <row r="910">
          <cell r="V910" t="str">
            <v/>
          </cell>
        </row>
        <row r="911">
          <cell r="V911" t="str">
            <v/>
          </cell>
        </row>
        <row r="912">
          <cell r="V912" t="str">
            <v/>
          </cell>
        </row>
        <row r="913">
          <cell r="V913" t="str">
            <v/>
          </cell>
        </row>
        <row r="914">
          <cell r="V914" t="str">
            <v/>
          </cell>
        </row>
        <row r="915">
          <cell r="V915" t="str">
            <v/>
          </cell>
        </row>
        <row r="916">
          <cell r="V916" t="str">
            <v/>
          </cell>
        </row>
        <row r="917">
          <cell r="V917" t="str">
            <v/>
          </cell>
        </row>
        <row r="918">
          <cell r="V918" t="str">
            <v/>
          </cell>
        </row>
        <row r="919">
          <cell r="V919" t="str">
            <v/>
          </cell>
        </row>
        <row r="920">
          <cell r="V920" t="str">
            <v/>
          </cell>
        </row>
        <row r="921">
          <cell r="V921" t="str">
            <v/>
          </cell>
        </row>
        <row r="922">
          <cell r="V922" t="str">
            <v/>
          </cell>
        </row>
        <row r="923">
          <cell r="V923" t="str">
            <v/>
          </cell>
        </row>
        <row r="924">
          <cell r="V924" t="str">
            <v/>
          </cell>
        </row>
        <row r="925">
          <cell r="V925" t="str">
            <v/>
          </cell>
        </row>
        <row r="926">
          <cell r="V926" t="str">
            <v/>
          </cell>
        </row>
        <row r="927">
          <cell r="V927" t="str">
            <v/>
          </cell>
        </row>
        <row r="928">
          <cell r="V928" t="str">
            <v/>
          </cell>
        </row>
        <row r="929">
          <cell r="V929" t="str">
            <v/>
          </cell>
        </row>
        <row r="930">
          <cell r="V930" t="str">
            <v/>
          </cell>
        </row>
        <row r="931">
          <cell r="V931" t="str">
            <v/>
          </cell>
        </row>
        <row r="932">
          <cell r="V932" t="str">
            <v/>
          </cell>
        </row>
        <row r="933">
          <cell r="V933" t="str">
            <v/>
          </cell>
        </row>
        <row r="934">
          <cell r="V934" t="str">
            <v/>
          </cell>
        </row>
        <row r="935">
          <cell r="V935" t="str">
            <v/>
          </cell>
        </row>
        <row r="936">
          <cell r="V936" t="str">
            <v/>
          </cell>
        </row>
        <row r="937">
          <cell r="V937" t="str">
            <v/>
          </cell>
        </row>
        <row r="938">
          <cell r="V938" t="str">
            <v/>
          </cell>
        </row>
        <row r="939">
          <cell r="V939" t="str">
            <v/>
          </cell>
        </row>
        <row r="940">
          <cell r="V940" t="str">
            <v/>
          </cell>
        </row>
        <row r="941">
          <cell r="V941" t="str">
            <v/>
          </cell>
        </row>
        <row r="942">
          <cell r="V942" t="str">
            <v/>
          </cell>
        </row>
        <row r="943">
          <cell r="V943" t="str">
            <v/>
          </cell>
        </row>
        <row r="944">
          <cell r="V944" t="str">
            <v/>
          </cell>
        </row>
        <row r="945">
          <cell r="V945" t="str">
            <v/>
          </cell>
        </row>
        <row r="946">
          <cell r="V946" t="str">
            <v/>
          </cell>
        </row>
        <row r="947">
          <cell r="V947" t="str">
            <v/>
          </cell>
        </row>
        <row r="948">
          <cell r="V948" t="str">
            <v/>
          </cell>
        </row>
        <row r="949">
          <cell r="V949" t="str">
            <v/>
          </cell>
        </row>
        <row r="950">
          <cell r="V950" t="str">
            <v/>
          </cell>
        </row>
        <row r="951">
          <cell r="V951" t="str">
            <v/>
          </cell>
        </row>
        <row r="952">
          <cell r="V952" t="str">
            <v/>
          </cell>
        </row>
        <row r="953">
          <cell r="V953" t="str">
            <v/>
          </cell>
        </row>
        <row r="954">
          <cell r="V954" t="str">
            <v/>
          </cell>
        </row>
        <row r="955">
          <cell r="V955" t="str">
            <v/>
          </cell>
        </row>
        <row r="956">
          <cell r="V956" t="str">
            <v/>
          </cell>
        </row>
        <row r="957">
          <cell r="V957" t="str">
            <v/>
          </cell>
        </row>
        <row r="958">
          <cell r="V958" t="str">
            <v/>
          </cell>
        </row>
        <row r="959">
          <cell r="V959" t="str">
            <v/>
          </cell>
        </row>
        <row r="960">
          <cell r="V960" t="str">
            <v/>
          </cell>
        </row>
        <row r="961">
          <cell r="V961" t="str">
            <v/>
          </cell>
        </row>
        <row r="962">
          <cell r="V962" t="str">
            <v/>
          </cell>
        </row>
        <row r="963">
          <cell r="V963" t="str">
            <v/>
          </cell>
        </row>
        <row r="964">
          <cell r="V964" t="str">
            <v/>
          </cell>
        </row>
        <row r="965">
          <cell r="V965" t="str">
            <v/>
          </cell>
        </row>
        <row r="966">
          <cell r="V966" t="str">
            <v/>
          </cell>
        </row>
        <row r="967">
          <cell r="V967" t="str">
            <v/>
          </cell>
        </row>
        <row r="968">
          <cell r="V968" t="str">
            <v/>
          </cell>
        </row>
        <row r="969">
          <cell r="V969" t="str">
            <v/>
          </cell>
        </row>
        <row r="970">
          <cell r="V970" t="str">
            <v/>
          </cell>
        </row>
        <row r="971">
          <cell r="V971" t="str">
            <v/>
          </cell>
        </row>
        <row r="972">
          <cell r="V972" t="str">
            <v/>
          </cell>
        </row>
        <row r="973">
          <cell r="V973" t="str">
            <v/>
          </cell>
        </row>
        <row r="974">
          <cell r="V974" t="str">
            <v/>
          </cell>
        </row>
        <row r="975">
          <cell r="V975" t="str">
            <v/>
          </cell>
        </row>
        <row r="976">
          <cell r="V976" t="str">
            <v/>
          </cell>
        </row>
        <row r="977">
          <cell r="V977" t="str">
            <v/>
          </cell>
        </row>
        <row r="978">
          <cell r="V978" t="str">
            <v/>
          </cell>
        </row>
        <row r="979">
          <cell r="V979" t="str">
            <v/>
          </cell>
        </row>
        <row r="980">
          <cell r="V980" t="str">
            <v/>
          </cell>
        </row>
        <row r="981">
          <cell r="V981" t="str">
            <v/>
          </cell>
        </row>
        <row r="982">
          <cell r="V982" t="str">
            <v/>
          </cell>
        </row>
        <row r="983">
          <cell r="V983" t="str">
            <v/>
          </cell>
        </row>
        <row r="984">
          <cell r="V984" t="str">
            <v/>
          </cell>
        </row>
        <row r="985">
          <cell r="V985" t="str">
            <v/>
          </cell>
        </row>
        <row r="986">
          <cell r="V986" t="str">
            <v/>
          </cell>
        </row>
        <row r="987">
          <cell r="V987" t="str">
            <v/>
          </cell>
        </row>
        <row r="988">
          <cell r="V988" t="str">
            <v/>
          </cell>
        </row>
        <row r="989">
          <cell r="V989" t="str">
            <v/>
          </cell>
        </row>
        <row r="990">
          <cell r="V990" t="str">
            <v/>
          </cell>
        </row>
        <row r="991">
          <cell r="V991" t="str">
            <v/>
          </cell>
        </row>
        <row r="992">
          <cell r="V992" t="str">
            <v/>
          </cell>
        </row>
        <row r="993">
          <cell r="V993" t="str">
            <v/>
          </cell>
        </row>
        <row r="994">
          <cell r="V994" t="str">
            <v/>
          </cell>
        </row>
        <row r="995">
          <cell r="V995" t="str">
            <v/>
          </cell>
        </row>
        <row r="996">
          <cell r="V996" t="str">
            <v/>
          </cell>
        </row>
        <row r="997">
          <cell r="V997" t="str">
            <v/>
          </cell>
        </row>
        <row r="998">
          <cell r="V998" t="str">
            <v/>
          </cell>
        </row>
        <row r="999">
          <cell r="V999" t="str">
            <v/>
          </cell>
        </row>
        <row r="1000">
          <cell r="V1000" t="str">
            <v/>
          </cell>
        </row>
        <row r="1001">
          <cell r="V1001" t="str">
            <v/>
          </cell>
        </row>
        <row r="1002">
          <cell r="V1002" t="str">
            <v/>
          </cell>
        </row>
        <row r="1003">
          <cell r="V1003" t="str">
            <v/>
          </cell>
        </row>
        <row r="1004">
          <cell r="V1004" t="str">
            <v/>
          </cell>
        </row>
        <row r="1005">
          <cell r="V1005" t="str">
            <v/>
          </cell>
        </row>
        <row r="1006">
          <cell r="V1006" t="str">
            <v/>
          </cell>
        </row>
        <row r="1007">
          <cell r="V1007" t="str">
            <v/>
          </cell>
        </row>
        <row r="1008">
          <cell r="V1008" t="str">
            <v/>
          </cell>
        </row>
        <row r="1009">
          <cell r="V1009" t="str">
            <v/>
          </cell>
        </row>
        <row r="1010">
          <cell r="V1010" t="str">
            <v/>
          </cell>
        </row>
        <row r="1011">
          <cell r="V1011" t="str">
            <v/>
          </cell>
        </row>
        <row r="1012">
          <cell r="V1012" t="str">
            <v/>
          </cell>
        </row>
        <row r="1013">
          <cell r="V1013" t="str">
            <v/>
          </cell>
        </row>
        <row r="1014">
          <cell r="V1014" t="str">
            <v/>
          </cell>
        </row>
        <row r="1015">
          <cell r="V1015" t="str">
            <v/>
          </cell>
        </row>
        <row r="1016">
          <cell r="V1016" t="str">
            <v/>
          </cell>
        </row>
        <row r="1017">
          <cell r="V1017" t="str">
            <v/>
          </cell>
        </row>
        <row r="1018">
          <cell r="V1018" t="str">
            <v/>
          </cell>
        </row>
        <row r="1019">
          <cell r="V1019" t="str">
            <v/>
          </cell>
        </row>
        <row r="1020">
          <cell r="V1020" t="str">
            <v/>
          </cell>
        </row>
        <row r="1021">
          <cell r="V1021" t="str">
            <v/>
          </cell>
        </row>
        <row r="1022">
          <cell r="V1022" t="str">
            <v/>
          </cell>
        </row>
        <row r="1023">
          <cell r="V1023" t="str">
            <v/>
          </cell>
        </row>
        <row r="1024">
          <cell r="V1024" t="str">
            <v/>
          </cell>
        </row>
        <row r="1025">
          <cell r="V1025" t="str">
            <v/>
          </cell>
        </row>
        <row r="1026">
          <cell r="V1026" t="str">
            <v/>
          </cell>
        </row>
        <row r="1027">
          <cell r="V1027" t="str">
            <v/>
          </cell>
        </row>
        <row r="1028">
          <cell r="V1028" t="str">
            <v/>
          </cell>
        </row>
        <row r="1029">
          <cell r="V1029" t="str">
            <v/>
          </cell>
        </row>
        <row r="1030">
          <cell r="V1030" t="str">
            <v/>
          </cell>
        </row>
        <row r="1031">
          <cell r="V1031" t="str">
            <v/>
          </cell>
        </row>
        <row r="1032">
          <cell r="V1032" t="str">
            <v/>
          </cell>
        </row>
        <row r="1033">
          <cell r="V1033" t="str">
            <v/>
          </cell>
        </row>
        <row r="1034">
          <cell r="V1034" t="str">
            <v/>
          </cell>
        </row>
        <row r="1035">
          <cell r="V1035" t="str">
            <v/>
          </cell>
        </row>
        <row r="1036">
          <cell r="V1036" t="str">
            <v/>
          </cell>
        </row>
        <row r="1037">
          <cell r="V1037" t="str">
            <v/>
          </cell>
        </row>
        <row r="1038">
          <cell r="V1038" t="str">
            <v/>
          </cell>
        </row>
        <row r="1039">
          <cell r="V1039" t="str">
            <v/>
          </cell>
        </row>
        <row r="1040">
          <cell r="V1040" t="str">
            <v/>
          </cell>
        </row>
        <row r="1041">
          <cell r="V1041" t="str">
            <v/>
          </cell>
        </row>
        <row r="1042">
          <cell r="V1042" t="str">
            <v/>
          </cell>
        </row>
        <row r="1043">
          <cell r="V1043" t="str">
            <v/>
          </cell>
        </row>
        <row r="1044">
          <cell r="V1044" t="str">
            <v/>
          </cell>
        </row>
        <row r="1045">
          <cell r="V1045" t="str">
            <v/>
          </cell>
        </row>
        <row r="1046">
          <cell r="V1046" t="str">
            <v/>
          </cell>
        </row>
        <row r="1047">
          <cell r="V1047" t="str">
            <v/>
          </cell>
        </row>
        <row r="1048">
          <cell r="V1048" t="str">
            <v/>
          </cell>
        </row>
        <row r="1049">
          <cell r="V1049" t="str">
            <v/>
          </cell>
        </row>
        <row r="1050">
          <cell r="V1050" t="str">
            <v/>
          </cell>
        </row>
        <row r="1051">
          <cell r="V1051" t="str">
            <v/>
          </cell>
        </row>
        <row r="1052">
          <cell r="V1052" t="str">
            <v/>
          </cell>
        </row>
        <row r="1053">
          <cell r="V1053" t="str">
            <v/>
          </cell>
        </row>
        <row r="1054">
          <cell r="V1054" t="str">
            <v/>
          </cell>
        </row>
        <row r="1055">
          <cell r="V1055" t="str">
            <v/>
          </cell>
        </row>
        <row r="1056">
          <cell r="V1056" t="str">
            <v/>
          </cell>
        </row>
        <row r="1057">
          <cell r="V1057" t="str">
            <v/>
          </cell>
        </row>
        <row r="1058">
          <cell r="V1058" t="str">
            <v/>
          </cell>
        </row>
        <row r="1059">
          <cell r="V1059" t="str">
            <v/>
          </cell>
        </row>
        <row r="1060">
          <cell r="V1060" t="str">
            <v/>
          </cell>
        </row>
        <row r="1061">
          <cell r="V1061" t="str">
            <v/>
          </cell>
        </row>
        <row r="1062">
          <cell r="V1062" t="str">
            <v/>
          </cell>
        </row>
        <row r="1063">
          <cell r="V1063" t="str">
            <v/>
          </cell>
        </row>
        <row r="1064">
          <cell r="V1064" t="str">
            <v/>
          </cell>
        </row>
        <row r="1065">
          <cell r="V1065" t="str">
            <v/>
          </cell>
        </row>
        <row r="1066">
          <cell r="V1066" t="str">
            <v/>
          </cell>
        </row>
        <row r="1067">
          <cell r="V1067" t="str">
            <v/>
          </cell>
        </row>
        <row r="1068">
          <cell r="V1068" t="str">
            <v/>
          </cell>
        </row>
        <row r="1069">
          <cell r="V1069" t="str">
            <v/>
          </cell>
        </row>
        <row r="1070">
          <cell r="V1070" t="str">
            <v/>
          </cell>
        </row>
        <row r="1071">
          <cell r="V1071" t="str">
            <v/>
          </cell>
        </row>
        <row r="1072">
          <cell r="V1072" t="str">
            <v/>
          </cell>
        </row>
        <row r="1073">
          <cell r="V1073" t="str">
            <v/>
          </cell>
        </row>
        <row r="1074">
          <cell r="V1074" t="str">
            <v/>
          </cell>
        </row>
        <row r="1075">
          <cell r="V1075" t="str">
            <v/>
          </cell>
        </row>
        <row r="1076">
          <cell r="V1076" t="str">
            <v/>
          </cell>
        </row>
        <row r="1077">
          <cell r="V1077" t="str">
            <v/>
          </cell>
        </row>
        <row r="1078">
          <cell r="V1078" t="str">
            <v/>
          </cell>
        </row>
        <row r="1079">
          <cell r="V1079" t="str">
            <v/>
          </cell>
        </row>
        <row r="1080">
          <cell r="V1080" t="str">
            <v/>
          </cell>
        </row>
        <row r="1081">
          <cell r="V1081" t="str">
            <v/>
          </cell>
        </row>
        <row r="1082">
          <cell r="V1082" t="str">
            <v/>
          </cell>
        </row>
        <row r="1083">
          <cell r="V1083" t="str">
            <v/>
          </cell>
        </row>
        <row r="1084">
          <cell r="V1084" t="str">
            <v/>
          </cell>
        </row>
        <row r="1085">
          <cell r="V1085" t="str">
            <v/>
          </cell>
        </row>
        <row r="1086">
          <cell r="V1086" t="str">
            <v/>
          </cell>
        </row>
        <row r="1087">
          <cell r="V1087" t="str">
            <v/>
          </cell>
        </row>
        <row r="1088">
          <cell r="V1088" t="str">
            <v/>
          </cell>
        </row>
        <row r="1089">
          <cell r="V1089" t="str">
            <v/>
          </cell>
        </row>
        <row r="1090">
          <cell r="V1090" t="str">
            <v/>
          </cell>
        </row>
        <row r="1091">
          <cell r="V1091" t="str">
            <v/>
          </cell>
        </row>
        <row r="1092">
          <cell r="V1092" t="str">
            <v/>
          </cell>
        </row>
        <row r="1093">
          <cell r="V1093" t="str">
            <v/>
          </cell>
        </row>
        <row r="1094">
          <cell r="V1094" t="str">
            <v/>
          </cell>
        </row>
        <row r="1095">
          <cell r="V1095" t="str">
            <v/>
          </cell>
        </row>
        <row r="1096">
          <cell r="V1096" t="str">
            <v/>
          </cell>
        </row>
        <row r="1097">
          <cell r="V1097" t="str">
            <v/>
          </cell>
        </row>
        <row r="1098">
          <cell r="V1098" t="str">
            <v/>
          </cell>
        </row>
        <row r="1099">
          <cell r="V1099" t="str">
            <v/>
          </cell>
        </row>
        <row r="1100">
          <cell r="V1100" t="str">
            <v/>
          </cell>
        </row>
        <row r="1101">
          <cell r="V1101" t="str">
            <v/>
          </cell>
        </row>
        <row r="1102">
          <cell r="V1102" t="str">
            <v/>
          </cell>
        </row>
        <row r="1103">
          <cell r="V1103" t="str">
            <v/>
          </cell>
        </row>
        <row r="1104">
          <cell r="V1104" t="str">
            <v/>
          </cell>
        </row>
        <row r="1105">
          <cell r="V1105" t="str">
            <v/>
          </cell>
        </row>
        <row r="1106">
          <cell r="V1106" t="str">
            <v/>
          </cell>
        </row>
        <row r="1107">
          <cell r="V1107" t="str">
            <v/>
          </cell>
        </row>
        <row r="1108">
          <cell r="V1108" t="str">
            <v/>
          </cell>
        </row>
        <row r="1109">
          <cell r="V1109" t="str">
            <v/>
          </cell>
        </row>
        <row r="1110">
          <cell r="V1110" t="str">
            <v/>
          </cell>
        </row>
        <row r="1111">
          <cell r="V1111" t="str">
            <v/>
          </cell>
        </row>
        <row r="1112">
          <cell r="V1112" t="str">
            <v/>
          </cell>
        </row>
        <row r="1113">
          <cell r="V1113" t="str">
            <v/>
          </cell>
        </row>
        <row r="1114">
          <cell r="V1114" t="str">
            <v/>
          </cell>
        </row>
        <row r="1115">
          <cell r="V1115" t="str">
            <v/>
          </cell>
        </row>
        <row r="1116">
          <cell r="V1116" t="str">
            <v/>
          </cell>
        </row>
        <row r="1117">
          <cell r="V1117" t="str">
            <v/>
          </cell>
        </row>
        <row r="1118">
          <cell r="V1118" t="str">
            <v/>
          </cell>
        </row>
        <row r="1119">
          <cell r="V1119" t="str">
            <v/>
          </cell>
        </row>
        <row r="1120">
          <cell r="V1120" t="str">
            <v/>
          </cell>
        </row>
        <row r="1121">
          <cell r="V1121" t="str">
            <v/>
          </cell>
        </row>
        <row r="1122">
          <cell r="V1122" t="str">
            <v/>
          </cell>
        </row>
        <row r="1123">
          <cell r="V1123" t="str">
            <v/>
          </cell>
        </row>
        <row r="1124">
          <cell r="V1124" t="str">
            <v/>
          </cell>
        </row>
        <row r="1125">
          <cell r="V1125" t="str">
            <v/>
          </cell>
        </row>
        <row r="1126">
          <cell r="V1126" t="str">
            <v/>
          </cell>
        </row>
        <row r="1127">
          <cell r="V1127" t="str">
            <v/>
          </cell>
        </row>
        <row r="1128">
          <cell r="V1128" t="str">
            <v/>
          </cell>
        </row>
        <row r="1129">
          <cell r="V1129" t="str">
            <v/>
          </cell>
        </row>
        <row r="1130">
          <cell r="V1130" t="str">
            <v/>
          </cell>
        </row>
        <row r="1131">
          <cell r="V1131" t="str">
            <v/>
          </cell>
        </row>
        <row r="1132">
          <cell r="V1132" t="str">
            <v/>
          </cell>
        </row>
        <row r="1133">
          <cell r="V1133" t="str">
            <v/>
          </cell>
        </row>
        <row r="1134">
          <cell r="V1134" t="str">
            <v/>
          </cell>
        </row>
        <row r="1135">
          <cell r="V1135" t="str">
            <v/>
          </cell>
        </row>
        <row r="1136">
          <cell r="V1136" t="str">
            <v/>
          </cell>
        </row>
        <row r="1137">
          <cell r="V1137" t="str">
            <v/>
          </cell>
        </row>
        <row r="1138">
          <cell r="V1138" t="str">
            <v/>
          </cell>
        </row>
        <row r="1139">
          <cell r="V1139" t="str">
            <v/>
          </cell>
        </row>
        <row r="1140">
          <cell r="V1140" t="str">
            <v/>
          </cell>
        </row>
        <row r="1141">
          <cell r="V1141" t="str">
            <v/>
          </cell>
        </row>
        <row r="1142">
          <cell r="V1142" t="str">
            <v/>
          </cell>
        </row>
        <row r="1143">
          <cell r="V1143" t="str">
            <v/>
          </cell>
        </row>
        <row r="1144">
          <cell r="V1144" t="str">
            <v/>
          </cell>
        </row>
        <row r="1145">
          <cell r="V1145" t="str">
            <v/>
          </cell>
        </row>
        <row r="1146">
          <cell r="V1146" t="str">
            <v/>
          </cell>
        </row>
        <row r="1147">
          <cell r="V1147" t="str">
            <v/>
          </cell>
        </row>
        <row r="1148">
          <cell r="V1148" t="str">
            <v/>
          </cell>
        </row>
        <row r="1149">
          <cell r="V1149" t="str">
            <v/>
          </cell>
        </row>
        <row r="1150">
          <cell r="V1150" t="str">
            <v/>
          </cell>
        </row>
        <row r="1151">
          <cell r="V1151" t="str">
            <v/>
          </cell>
        </row>
        <row r="1152">
          <cell r="V1152" t="str">
            <v/>
          </cell>
        </row>
        <row r="1153">
          <cell r="V1153" t="str">
            <v/>
          </cell>
        </row>
        <row r="1154">
          <cell r="V1154" t="str">
            <v/>
          </cell>
        </row>
        <row r="1155">
          <cell r="V1155" t="str">
            <v/>
          </cell>
        </row>
        <row r="1156">
          <cell r="V1156" t="str">
            <v/>
          </cell>
        </row>
        <row r="1157">
          <cell r="V1157" t="str">
            <v/>
          </cell>
        </row>
        <row r="1158">
          <cell r="V1158" t="str">
            <v/>
          </cell>
        </row>
        <row r="1159">
          <cell r="V1159" t="str">
            <v/>
          </cell>
        </row>
        <row r="1160">
          <cell r="V1160" t="str">
            <v/>
          </cell>
        </row>
        <row r="1161">
          <cell r="V1161" t="str">
            <v/>
          </cell>
        </row>
        <row r="1162">
          <cell r="V1162" t="str">
            <v/>
          </cell>
        </row>
        <row r="1163">
          <cell r="V1163" t="str">
            <v/>
          </cell>
        </row>
        <row r="1164">
          <cell r="V1164" t="str">
            <v/>
          </cell>
        </row>
        <row r="1165">
          <cell r="V1165" t="str">
            <v/>
          </cell>
        </row>
        <row r="1166">
          <cell r="V1166" t="str">
            <v/>
          </cell>
        </row>
        <row r="1167">
          <cell r="V1167" t="str">
            <v/>
          </cell>
        </row>
        <row r="1168">
          <cell r="V1168" t="str">
            <v/>
          </cell>
        </row>
        <row r="1169">
          <cell r="V1169" t="str">
            <v/>
          </cell>
        </row>
        <row r="1170">
          <cell r="V1170" t="str">
            <v/>
          </cell>
        </row>
        <row r="1171">
          <cell r="V1171" t="str">
            <v/>
          </cell>
        </row>
        <row r="1172">
          <cell r="V1172" t="str">
            <v/>
          </cell>
        </row>
        <row r="1173">
          <cell r="V1173" t="str">
            <v/>
          </cell>
        </row>
        <row r="1174">
          <cell r="V1174" t="str">
            <v/>
          </cell>
        </row>
        <row r="1175">
          <cell r="V1175" t="str">
            <v/>
          </cell>
        </row>
        <row r="1176">
          <cell r="V1176" t="str">
            <v/>
          </cell>
        </row>
        <row r="1177">
          <cell r="V1177" t="str">
            <v/>
          </cell>
        </row>
        <row r="1178">
          <cell r="V1178" t="str">
            <v/>
          </cell>
        </row>
        <row r="1179">
          <cell r="V1179" t="str">
            <v/>
          </cell>
        </row>
        <row r="1180">
          <cell r="V1180" t="str">
            <v/>
          </cell>
        </row>
        <row r="1181">
          <cell r="V1181" t="str">
            <v/>
          </cell>
        </row>
        <row r="1182">
          <cell r="V1182" t="str">
            <v/>
          </cell>
        </row>
        <row r="1183">
          <cell r="V1183" t="str">
            <v/>
          </cell>
        </row>
        <row r="1184">
          <cell r="V1184" t="str">
            <v/>
          </cell>
        </row>
        <row r="1185">
          <cell r="V1185" t="str">
            <v/>
          </cell>
        </row>
        <row r="1186">
          <cell r="V1186" t="str">
            <v/>
          </cell>
        </row>
        <row r="1187">
          <cell r="V1187" t="str">
            <v/>
          </cell>
        </row>
        <row r="1188">
          <cell r="V1188" t="str">
            <v/>
          </cell>
        </row>
        <row r="1189">
          <cell r="V1189" t="str">
            <v/>
          </cell>
        </row>
        <row r="1190">
          <cell r="V1190" t="str">
            <v/>
          </cell>
        </row>
        <row r="1191">
          <cell r="V1191" t="str">
            <v/>
          </cell>
        </row>
        <row r="1192">
          <cell r="V1192" t="str">
            <v/>
          </cell>
        </row>
        <row r="1193">
          <cell r="V1193" t="str">
            <v/>
          </cell>
        </row>
        <row r="1194">
          <cell r="V1194" t="str">
            <v/>
          </cell>
        </row>
        <row r="1195">
          <cell r="V1195" t="str">
            <v/>
          </cell>
        </row>
        <row r="1196">
          <cell r="V1196" t="str">
            <v/>
          </cell>
        </row>
        <row r="1197">
          <cell r="V1197" t="str">
            <v/>
          </cell>
        </row>
        <row r="1198">
          <cell r="V1198" t="str">
            <v/>
          </cell>
        </row>
        <row r="1199">
          <cell r="V1199" t="str">
            <v/>
          </cell>
        </row>
        <row r="1200">
          <cell r="V1200" t="str">
            <v/>
          </cell>
        </row>
        <row r="1201">
          <cell r="V1201" t="str">
            <v/>
          </cell>
        </row>
        <row r="1202">
          <cell r="V1202" t="str">
            <v/>
          </cell>
        </row>
        <row r="1203">
          <cell r="V1203" t="str">
            <v/>
          </cell>
        </row>
        <row r="1204">
          <cell r="V1204" t="str">
            <v/>
          </cell>
        </row>
        <row r="1205">
          <cell r="V1205" t="str">
            <v/>
          </cell>
        </row>
        <row r="1206">
          <cell r="V1206" t="str">
            <v/>
          </cell>
        </row>
        <row r="1207">
          <cell r="V1207" t="str">
            <v/>
          </cell>
        </row>
        <row r="1208">
          <cell r="V1208" t="str">
            <v/>
          </cell>
        </row>
        <row r="1209">
          <cell r="V1209" t="str">
            <v/>
          </cell>
        </row>
        <row r="1210">
          <cell r="V1210" t="str">
            <v/>
          </cell>
        </row>
        <row r="1211">
          <cell r="V1211" t="str">
            <v/>
          </cell>
        </row>
        <row r="1212">
          <cell r="V1212" t="str">
            <v/>
          </cell>
        </row>
        <row r="1213">
          <cell r="V1213" t="str">
            <v/>
          </cell>
        </row>
        <row r="1214">
          <cell r="V1214" t="str">
            <v/>
          </cell>
        </row>
        <row r="1215">
          <cell r="V1215" t="str">
            <v/>
          </cell>
        </row>
        <row r="1216">
          <cell r="V1216" t="str">
            <v/>
          </cell>
        </row>
        <row r="1217">
          <cell r="V1217" t="str">
            <v/>
          </cell>
        </row>
        <row r="1218">
          <cell r="V1218" t="str">
            <v/>
          </cell>
        </row>
        <row r="1219">
          <cell r="V1219" t="str">
            <v/>
          </cell>
        </row>
        <row r="1220">
          <cell r="V1220" t="str">
            <v/>
          </cell>
        </row>
        <row r="1221">
          <cell r="V1221" t="str">
            <v/>
          </cell>
        </row>
        <row r="1222">
          <cell r="V1222" t="str">
            <v/>
          </cell>
        </row>
        <row r="1223">
          <cell r="V1223" t="str">
            <v/>
          </cell>
        </row>
        <row r="1224">
          <cell r="V1224" t="str">
            <v/>
          </cell>
        </row>
        <row r="1225">
          <cell r="V1225" t="str">
            <v/>
          </cell>
        </row>
        <row r="1226">
          <cell r="V1226" t="str">
            <v/>
          </cell>
        </row>
        <row r="1227">
          <cell r="V1227" t="str">
            <v/>
          </cell>
        </row>
        <row r="1228">
          <cell r="V1228" t="str">
            <v/>
          </cell>
        </row>
        <row r="1229">
          <cell r="V1229" t="str">
            <v/>
          </cell>
        </row>
        <row r="1230">
          <cell r="V1230" t="str">
            <v/>
          </cell>
        </row>
        <row r="1231">
          <cell r="V1231" t="str">
            <v/>
          </cell>
        </row>
        <row r="1232">
          <cell r="V1232" t="str">
            <v/>
          </cell>
        </row>
        <row r="1233">
          <cell r="V1233" t="str">
            <v/>
          </cell>
        </row>
        <row r="1234">
          <cell r="V1234" t="str">
            <v/>
          </cell>
        </row>
        <row r="1235">
          <cell r="V1235" t="str">
            <v/>
          </cell>
        </row>
        <row r="1236">
          <cell r="V1236" t="str">
            <v/>
          </cell>
        </row>
        <row r="1237">
          <cell r="V1237" t="str">
            <v/>
          </cell>
        </row>
        <row r="1238">
          <cell r="V1238" t="str">
            <v/>
          </cell>
        </row>
        <row r="1239">
          <cell r="V1239" t="str">
            <v/>
          </cell>
        </row>
        <row r="1240">
          <cell r="V1240" t="str">
            <v/>
          </cell>
        </row>
        <row r="1241">
          <cell r="V1241" t="str">
            <v/>
          </cell>
        </row>
        <row r="1242">
          <cell r="V1242" t="str">
            <v/>
          </cell>
        </row>
        <row r="1243">
          <cell r="V1243" t="str">
            <v/>
          </cell>
        </row>
        <row r="1244">
          <cell r="V1244" t="str">
            <v/>
          </cell>
        </row>
        <row r="1245">
          <cell r="V1245" t="str">
            <v/>
          </cell>
        </row>
        <row r="1246">
          <cell r="V1246" t="str">
            <v/>
          </cell>
        </row>
        <row r="1247">
          <cell r="V1247" t="str">
            <v/>
          </cell>
        </row>
        <row r="1248">
          <cell r="V1248" t="str">
            <v/>
          </cell>
        </row>
        <row r="1249">
          <cell r="V1249" t="str">
            <v/>
          </cell>
        </row>
        <row r="1250">
          <cell r="V1250" t="str">
            <v/>
          </cell>
        </row>
        <row r="1251">
          <cell r="V1251" t="str">
            <v/>
          </cell>
        </row>
        <row r="1252">
          <cell r="V1252" t="str">
            <v/>
          </cell>
        </row>
        <row r="1253">
          <cell r="V1253" t="str">
            <v/>
          </cell>
        </row>
        <row r="1254">
          <cell r="V1254" t="str">
            <v/>
          </cell>
        </row>
        <row r="1255">
          <cell r="V1255" t="str">
            <v/>
          </cell>
        </row>
        <row r="1256">
          <cell r="V1256" t="str">
            <v/>
          </cell>
        </row>
        <row r="1257">
          <cell r="V1257" t="str">
            <v/>
          </cell>
        </row>
        <row r="1258">
          <cell r="V1258" t="str">
            <v/>
          </cell>
        </row>
        <row r="1259">
          <cell r="V1259" t="str">
            <v/>
          </cell>
        </row>
        <row r="1260">
          <cell r="V1260" t="str">
            <v/>
          </cell>
        </row>
        <row r="1261">
          <cell r="V1261" t="str">
            <v/>
          </cell>
        </row>
        <row r="1262">
          <cell r="V1262" t="str">
            <v/>
          </cell>
        </row>
        <row r="1263">
          <cell r="V1263" t="str">
            <v/>
          </cell>
        </row>
        <row r="1264">
          <cell r="V1264" t="str">
            <v/>
          </cell>
        </row>
        <row r="1265">
          <cell r="V1265" t="str">
            <v/>
          </cell>
        </row>
        <row r="1266">
          <cell r="V1266" t="str">
            <v/>
          </cell>
        </row>
        <row r="1267">
          <cell r="V1267" t="str">
            <v/>
          </cell>
        </row>
        <row r="1268">
          <cell r="V1268" t="str">
            <v/>
          </cell>
        </row>
        <row r="1269">
          <cell r="V1269" t="str">
            <v/>
          </cell>
        </row>
        <row r="1270">
          <cell r="V1270" t="str">
            <v/>
          </cell>
        </row>
        <row r="1271">
          <cell r="V1271" t="str">
            <v/>
          </cell>
        </row>
        <row r="1272">
          <cell r="V1272" t="str">
            <v/>
          </cell>
        </row>
        <row r="1273">
          <cell r="V1273" t="str">
            <v/>
          </cell>
        </row>
        <row r="1274">
          <cell r="V1274" t="str">
            <v/>
          </cell>
        </row>
        <row r="1275">
          <cell r="V1275" t="str">
            <v/>
          </cell>
        </row>
        <row r="1276">
          <cell r="V1276" t="str">
            <v/>
          </cell>
        </row>
        <row r="1277">
          <cell r="V1277" t="str">
            <v/>
          </cell>
        </row>
        <row r="1278">
          <cell r="V1278" t="str">
            <v/>
          </cell>
        </row>
        <row r="1279">
          <cell r="V1279" t="str">
            <v/>
          </cell>
        </row>
        <row r="1280">
          <cell r="V1280" t="str">
            <v/>
          </cell>
        </row>
        <row r="1281">
          <cell r="V1281" t="str">
            <v/>
          </cell>
        </row>
        <row r="1282">
          <cell r="V1282" t="str">
            <v/>
          </cell>
        </row>
        <row r="1283">
          <cell r="V1283" t="str">
            <v/>
          </cell>
        </row>
        <row r="1284">
          <cell r="V1284" t="str">
            <v/>
          </cell>
        </row>
        <row r="1285">
          <cell r="V1285" t="str">
            <v/>
          </cell>
        </row>
        <row r="1286">
          <cell r="V1286" t="str">
            <v/>
          </cell>
        </row>
        <row r="1287">
          <cell r="V1287" t="str">
            <v/>
          </cell>
        </row>
        <row r="1288">
          <cell r="V1288" t="str">
            <v/>
          </cell>
        </row>
        <row r="1289">
          <cell r="V1289" t="str">
            <v/>
          </cell>
        </row>
        <row r="1290">
          <cell r="V1290" t="str">
            <v/>
          </cell>
        </row>
        <row r="1291">
          <cell r="V1291" t="str">
            <v/>
          </cell>
        </row>
        <row r="1292">
          <cell r="V1292" t="str">
            <v/>
          </cell>
        </row>
        <row r="1293">
          <cell r="V1293" t="str">
            <v/>
          </cell>
        </row>
        <row r="1294">
          <cell r="V1294" t="str">
            <v/>
          </cell>
        </row>
        <row r="1295">
          <cell r="V1295" t="str">
            <v/>
          </cell>
        </row>
        <row r="1296">
          <cell r="V1296" t="str">
            <v/>
          </cell>
        </row>
        <row r="1297">
          <cell r="V1297" t="str">
            <v/>
          </cell>
        </row>
        <row r="1298">
          <cell r="V1298" t="str">
            <v/>
          </cell>
        </row>
        <row r="1299">
          <cell r="V1299" t="str">
            <v/>
          </cell>
        </row>
        <row r="1300">
          <cell r="V1300" t="str">
            <v/>
          </cell>
        </row>
        <row r="1301">
          <cell r="V1301" t="str">
            <v/>
          </cell>
        </row>
        <row r="1302">
          <cell r="V1302" t="str">
            <v/>
          </cell>
        </row>
        <row r="1303">
          <cell r="V1303" t="str">
            <v/>
          </cell>
        </row>
        <row r="1304">
          <cell r="V1304" t="str">
            <v/>
          </cell>
        </row>
        <row r="1305">
          <cell r="V1305" t="str">
            <v/>
          </cell>
        </row>
        <row r="1306">
          <cell r="V1306" t="str">
            <v/>
          </cell>
        </row>
        <row r="1307">
          <cell r="V1307" t="str">
            <v/>
          </cell>
        </row>
        <row r="1308">
          <cell r="V1308" t="str">
            <v/>
          </cell>
        </row>
        <row r="1309">
          <cell r="V1309" t="str">
            <v/>
          </cell>
        </row>
        <row r="1310">
          <cell r="V1310" t="str">
            <v/>
          </cell>
        </row>
        <row r="1311">
          <cell r="V1311" t="str">
            <v/>
          </cell>
        </row>
        <row r="1312">
          <cell r="V1312" t="str">
            <v/>
          </cell>
        </row>
        <row r="1313">
          <cell r="V1313" t="str">
            <v/>
          </cell>
        </row>
        <row r="1314">
          <cell r="V1314" t="str">
            <v/>
          </cell>
        </row>
        <row r="1315">
          <cell r="V1315" t="str">
            <v/>
          </cell>
        </row>
        <row r="1316">
          <cell r="V1316" t="str">
            <v/>
          </cell>
        </row>
        <row r="1317">
          <cell r="V1317" t="str">
            <v/>
          </cell>
        </row>
        <row r="1318">
          <cell r="V1318" t="str">
            <v/>
          </cell>
        </row>
        <row r="1319">
          <cell r="V1319" t="str">
            <v/>
          </cell>
        </row>
        <row r="1320">
          <cell r="V1320" t="str">
            <v/>
          </cell>
        </row>
        <row r="1321">
          <cell r="V1321" t="str">
            <v/>
          </cell>
        </row>
        <row r="1322">
          <cell r="V1322" t="str">
            <v/>
          </cell>
        </row>
        <row r="1323">
          <cell r="V1323" t="str">
            <v/>
          </cell>
        </row>
        <row r="1324">
          <cell r="V1324" t="str">
            <v/>
          </cell>
        </row>
        <row r="1325">
          <cell r="V1325" t="str">
            <v/>
          </cell>
        </row>
        <row r="1326">
          <cell r="V1326" t="str">
            <v/>
          </cell>
        </row>
        <row r="1327">
          <cell r="V1327" t="str">
            <v/>
          </cell>
        </row>
        <row r="1328">
          <cell r="V1328" t="str">
            <v/>
          </cell>
        </row>
        <row r="1329">
          <cell r="V1329" t="str">
            <v/>
          </cell>
        </row>
        <row r="1330">
          <cell r="V1330" t="str">
            <v/>
          </cell>
        </row>
        <row r="1331">
          <cell r="V1331" t="str">
            <v/>
          </cell>
        </row>
        <row r="1332">
          <cell r="V1332" t="str">
            <v/>
          </cell>
        </row>
        <row r="1333">
          <cell r="V1333" t="str">
            <v/>
          </cell>
        </row>
        <row r="1334">
          <cell r="V1334" t="str">
            <v/>
          </cell>
        </row>
        <row r="1335">
          <cell r="V1335" t="str">
            <v/>
          </cell>
        </row>
        <row r="1336">
          <cell r="V1336" t="str">
            <v/>
          </cell>
        </row>
        <row r="1337">
          <cell r="V1337" t="str">
            <v/>
          </cell>
        </row>
        <row r="1338">
          <cell r="V1338" t="str">
            <v/>
          </cell>
        </row>
        <row r="1339">
          <cell r="V1339" t="str">
            <v/>
          </cell>
        </row>
        <row r="1340">
          <cell r="V1340" t="str">
            <v/>
          </cell>
        </row>
        <row r="1341">
          <cell r="V1341" t="str">
            <v/>
          </cell>
        </row>
        <row r="1342">
          <cell r="V1342" t="str">
            <v/>
          </cell>
        </row>
        <row r="1343">
          <cell r="V1343" t="str">
            <v/>
          </cell>
        </row>
        <row r="1344">
          <cell r="V1344" t="str">
            <v/>
          </cell>
        </row>
        <row r="1345">
          <cell r="V1345" t="str">
            <v/>
          </cell>
        </row>
        <row r="1346">
          <cell r="V1346" t="str">
            <v/>
          </cell>
        </row>
        <row r="1347">
          <cell r="V1347" t="str">
            <v/>
          </cell>
        </row>
        <row r="1348">
          <cell r="V1348" t="str">
            <v/>
          </cell>
        </row>
        <row r="1349">
          <cell r="V1349" t="str">
            <v/>
          </cell>
        </row>
        <row r="1350">
          <cell r="V1350" t="str">
            <v/>
          </cell>
        </row>
        <row r="1351">
          <cell r="V1351" t="str">
            <v/>
          </cell>
        </row>
        <row r="1352">
          <cell r="V1352" t="str">
            <v/>
          </cell>
        </row>
        <row r="1353">
          <cell r="V1353" t="str">
            <v/>
          </cell>
        </row>
        <row r="1354">
          <cell r="V1354" t="str">
            <v/>
          </cell>
        </row>
        <row r="1355">
          <cell r="V1355" t="str">
            <v/>
          </cell>
        </row>
        <row r="1356">
          <cell r="V1356" t="str">
            <v/>
          </cell>
        </row>
        <row r="1357">
          <cell r="V1357" t="str">
            <v/>
          </cell>
        </row>
        <row r="1358">
          <cell r="V1358" t="str">
            <v/>
          </cell>
        </row>
        <row r="1359">
          <cell r="V1359" t="str">
            <v/>
          </cell>
        </row>
        <row r="1360">
          <cell r="V1360" t="str">
            <v/>
          </cell>
        </row>
        <row r="1361">
          <cell r="V1361" t="str">
            <v/>
          </cell>
        </row>
        <row r="1362">
          <cell r="V1362" t="str">
            <v/>
          </cell>
        </row>
        <row r="1363">
          <cell r="V1363" t="str">
            <v/>
          </cell>
        </row>
        <row r="1364">
          <cell r="V1364" t="str">
            <v/>
          </cell>
        </row>
        <row r="1365">
          <cell r="V1365" t="str">
            <v/>
          </cell>
        </row>
        <row r="1366">
          <cell r="V1366" t="str">
            <v/>
          </cell>
        </row>
        <row r="1367">
          <cell r="V1367" t="str">
            <v/>
          </cell>
        </row>
        <row r="1368">
          <cell r="V1368" t="str">
            <v/>
          </cell>
        </row>
        <row r="1369">
          <cell r="V1369" t="str">
            <v/>
          </cell>
        </row>
        <row r="1370">
          <cell r="V1370" t="str">
            <v/>
          </cell>
        </row>
        <row r="1371">
          <cell r="V1371" t="str">
            <v/>
          </cell>
        </row>
        <row r="1372">
          <cell r="V1372" t="str">
            <v/>
          </cell>
        </row>
        <row r="1373">
          <cell r="V1373" t="str">
            <v/>
          </cell>
        </row>
        <row r="1374">
          <cell r="V1374" t="str">
            <v/>
          </cell>
        </row>
        <row r="1375">
          <cell r="V1375" t="str">
            <v/>
          </cell>
        </row>
        <row r="1376">
          <cell r="V1376" t="str">
            <v/>
          </cell>
        </row>
        <row r="1377">
          <cell r="V1377" t="str">
            <v/>
          </cell>
        </row>
        <row r="1378">
          <cell r="V1378" t="str">
            <v/>
          </cell>
        </row>
        <row r="1379">
          <cell r="V1379" t="str">
            <v/>
          </cell>
        </row>
        <row r="1380">
          <cell r="V1380" t="str">
            <v/>
          </cell>
        </row>
        <row r="1381">
          <cell r="V1381" t="str">
            <v/>
          </cell>
        </row>
        <row r="1382">
          <cell r="V1382" t="str">
            <v/>
          </cell>
        </row>
        <row r="1383">
          <cell r="V1383" t="str">
            <v/>
          </cell>
        </row>
        <row r="1384">
          <cell r="V1384" t="str">
            <v/>
          </cell>
        </row>
        <row r="1385">
          <cell r="V1385" t="str">
            <v/>
          </cell>
        </row>
        <row r="1386">
          <cell r="V1386" t="str">
            <v/>
          </cell>
        </row>
        <row r="1387">
          <cell r="V1387" t="str">
            <v/>
          </cell>
        </row>
        <row r="1388">
          <cell r="V1388" t="str">
            <v/>
          </cell>
        </row>
        <row r="1389">
          <cell r="V1389" t="str">
            <v/>
          </cell>
        </row>
        <row r="1390">
          <cell r="V1390" t="str">
            <v/>
          </cell>
        </row>
        <row r="1391">
          <cell r="V1391" t="str">
            <v/>
          </cell>
        </row>
        <row r="1392">
          <cell r="V1392" t="str">
            <v/>
          </cell>
        </row>
        <row r="1393">
          <cell r="V1393" t="str">
            <v/>
          </cell>
        </row>
        <row r="1394">
          <cell r="V1394" t="str">
            <v/>
          </cell>
        </row>
        <row r="1395">
          <cell r="V1395" t="str">
            <v/>
          </cell>
        </row>
        <row r="1396">
          <cell r="V1396" t="str">
            <v/>
          </cell>
        </row>
        <row r="1397">
          <cell r="V1397" t="str">
            <v/>
          </cell>
        </row>
        <row r="1398">
          <cell r="V1398" t="str">
            <v/>
          </cell>
        </row>
        <row r="1399">
          <cell r="V1399" t="str">
            <v/>
          </cell>
        </row>
        <row r="1400">
          <cell r="V1400" t="str">
            <v/>
          </cell>
        </row>
        <row r="1401">
          <cell r="V1401" t="str">
            <v/>
          </cell>
        </row>
        <row r="1402">
          <cell r="V1402" t="str">
            <v/>
          </cell>
        </row>
        <row r="1403">
          <cell r="V1403" t="str">
            <v/>
          </cell>
        </row>
        <row r="1404">
          <cell r="V1404" t="str">
            <v/>
          </cell>
        </row>
        <row r="1405">
          <cell r="V1405" t="str">
            <v/>
          </cell>
        </row>
        <row r="1406">
          <cell r="V1406" t="str">
            <v/>
          </cell>
        </row>
        <row r="1407">
          <cell r="V1407" t="str">
            <v/>
          </cell>
        </row>
        <row r="1408">
          <cell r="V1408" t="str">
            <v/>
          </cell>
        </row>
        <row r="1409">
          <cell r="V1409" t="str">
            <v/>
          </cell>
        </row>
        <row r="1410">
          <cell r="V1410" t="str">
            <v/>
          </cell>
        </row>
        <row r="1411">
          <cell r="V1411" t="str">
            <v/>
          </cell>
        </row>
        <row r="1412">
          <cell r="V1412" t="str">
            <v/>
          </cell>
        </row>
        <row r="1413">
          <cell r="V1413" t="str">
            <v/>
          </cell>
        </row>
        <row r="1414">
          <cell r="V1414" t="str">
            <v/>
          </cell>
        </row>
        <row r="1415">
          <cell r="V1415" t="str">
            <v/>
          </cell>
        </row>
        <row r="1416">
          <cell r="V1416" t="str">
            <v/>
          </cell>
        </row>
        <row r="1417">
          <cell r="V1417" t="str">
            <v/>
          </cell>
        </row>
        <row r="1418">
          <cell r="V1418" t="str">
            <v/>
          </cell>
        </row>
        <row r="1419">
          <cell r="V1419" t="str">
            <v/>
          </cell>
        </row>
        <row r="1420">
          <cell r="V1420" t="str">
            <v/>
          </cell>
        </row>
        <row r="1421">
          <cell r="V1421" t="str">
            <v/>
          </cell>
        </row>
        <row r="1422">
          <cell r="V1422" t="str">
            <v/>
          </cell>
        </row>
        <row r="1423">
          <cell r="V1423" t="str">
            <v/>
          </cell>
        </row>
        <row r="1424">
          <cell r="V1424" t="str">
            <v/>
          </cell>
        </row>
        <row r="1425">
          <cell r="V1425" t="str">
            <v/>
          </cell>
        </row>
        <row r="1426">
          <cell r="V1426" t="str">
            <v/>
          </cell>
        </row>
        <row r="1427">
          <cell r="V1427" t="str">
            <v/>
          </cell>
        </row>
        <row r="1428">
          <cell r="V1428" t="str">
            <v/>
          </cell>
        </row>
        <row r="1429">
          <cell r="V1429" t="str">
            <v/>
          </cell>
        </row>
        <row r="1430">
          <cell r="V1430" t="str">
            <v/>
          </cell>
        </row>
        <row r="1431">
          <cell r="V1431" t="str">
            <v/>
          </cell>
        </row>
        <row r="1432">
          <cell r="V1432" t="str">
            <v/>
          </cell>
        </row>
        <row r="1433">
          <cell r="V1433" t="str">
            <v/>
          </cell>
        </row>
        <row r="1434">
          <cell r="V1434" t="str">
            <v/>
          </cell>
        </row>
        <row r="1435">
          <cell r="V1435" t="str">
            <v/>
          </cell>
        </row>
        <row r="1436">
          <cell r="V1436" t="str">
            <v/>
          </cell>
        </row>
        <row r="1437">
          <cell r="V1437" t="str">
            <v/>
          </cell>
        </row>
        <row r="1438">
          <cell r="V1438" t="str">
            <v/>
          </cell>
        </row>
        <row r="1439">
          <cell r="V1439" t="str">
            <v/>
          </cell>
        </row>
        <row r="1440">
          <cell r="V1440" t="str">
            <v/>
          </cell>
        </row>
        <row r="1441">
          <cell r="V1441" t="str">
            <v/>
          </cell>
        </row>
        <row r="1442">
          <cell r="V1442" t="str">
            <v/>
          </cell>
        </row>
        <row r="1443">
          <cell r="V1443" t="str">
            <v/>
          </cell>
        </row>
        <row r="1444">
          <cell r="V1444" t="str">
            <v/>
          </cell>
        </row>
        <row r="1445">
          <cell r="V1445" t="str">
            <v/>
          </cell>
        </row>
        <row r="1446">
          <cell r="V1446" t="str">
            <v/>
          </cell>
        </row>
        <row r="1447">
          <cell r="V1447" t="str">
            <v/>
          </cell>
        </row>
        <row r="1448">
          <cell r="V1448" t="str">
            <v/>
          </cell>
        </row>
        <row r="1449">
          <cell r="V1449" t="str">
            <v/>
          </cell>
        </row>
        <row r="1450">
          <cell r="V1450" t="str">
            <v/>
          </cell>
        </row>
        <row r="1451">
          <cell r="V1451" t="str">
            <v/>
          </cell>
        </row>
        <row r="1452">
          <cell r="V1452" t="str">
            <v/>
          </cell>
        </row>
        <row r="1453">
          <cell r="V1453" t="str">
            <v/>
          </cell>
        </row>
        <row r="1454">
          <cell r="V1454" t="str">
            <v/>
          </cell>
        </row>
        <row r="1455">
          <cell r="V1455" t="str">
            <v/>
          </cell>
        </row>
        <row r="1456">
          <cell r="V1456" t="str">
            <v/>
          </cell>
        </row>
        <row r="1457">
          <cell r="V1457" t="str">
            <v/>
          </cell>
        </row>
        <row r="1458">
          <cell r="V1458" t="str">
            <v/>
          </cell>
        </row>
        <row r="1459">
          <cell r="V1459" t="str">
            <v/>
          </cell>
        </row>
        <row r="1460">
          <cell r="V1460" t="str">
            <v/>
          </cell>
        </row>
        <row r="1461">
          <cell r="V1461" t="str">
            <v/>
          </cell>
        </row>
        <row r="1462">
          <cell r="V1462" t="str">
            <v/>
          </cell>
        </row>
        <row r="1463">
          <cell r="V1463" t="str">
            <v/>
          </cell>
        </row>
        <row r="1464">
          <cell r="V1464" t="str">
            <v/>
          </cell>
        </row>
        <row r="1465">
          <cell r="V1465" t="str">
            <v/>
          </cell>
        </row>
        <row r="1466">
          <cell r="V1466" t="str">
            <v/>
          </cell>
        </row>
        <row r="1467">
          <cell r="V1467" t="str">
            <v/>
          </cell>
        </row>
        <row r="1468">
          <cell r="V1468" t="str">
            <v/>
          </cell>
        </row>
        <row r="1469">
          <cell r="V1469" t="str">
            <v/>
          </cell>
        </row>
        <row r="1470">
          <cell r="V1470" t="str">
            <v/>
          </cell>
        </row>
        <row r="1471">
          <cell r="V1471" t="str">
            <v/>
          </cell>
        </row>
        <row r="1472">
          <cell r="V1472" t="str">
            <v/>
          </cell>
        </row>
        <row r="1473">
          <cell r="V1473" t="str">
            <v/>
          </cell>
        </row>
        <row r="1474">
          <cell r="V1474" t="str">
            <v/>
          </cell>
        </row>
        <row r="1475">
          <cell r="V1475" t="str">
            <v/>
          </cell>
        </row>
        <row r="1476">
          <cell r="V1476" t="str">
            <v/>
          </cell>
        </row>
        <row r="1477">
          <cell r="V1477" t="str">
            <v/>
          </cell>
        </row>
        <row r="1478">
          <cell r="V1478" t="str">
            <v/>
          </cell>
        </row>
        <row r="1479">
          <cell r="V1479" t="str">
            <v/>
          </cell>
        </row>
        <row r="1480">
          <cell r="V1480" t="str">
            <v/>
          </cell>
        </row>
        <row r="1481">
          <cell r="V1481" t="str">
            <v/>
          </cell>
        </row>
        <row r="1482">
          <cell r="V1482" t="str">
            <v/>
          </cell>
        </row>
        <row r="1483">
          <cell r="V1483" t="str">
            <v/>
          </cell>
        </row>
        <row r="1484">
          <cell r="V1484" t="str">
            <v/>
          </cell>
        </row>
        <row r="1485">
          <cell r="V1485" t="str">
            <v/>
          </cell>
        </row>
        <row r="1486">
          <cell r="V1486" t="str">
            <v/>
          </cell>
        </row>
        <row r="1487">
          <cell r="V1487" t="str">
            <v/>
          </cell>
        </row>
        <row r="1488">
          <cell r="V1488" t="str">
            <v/>
          </cell>
        </row>
        <row r="1489">
          <cell r="V1489" t="str">
            <v/>
          </cell>
        </row>
        <row r="1490">
          <cell r="V1490" t="str">
            <v/>
          </cell>
        </row>
        <row r="1491">
          <cell r="V1491" t="str">
            <v/>
          </cell>
        </row>
        <row r="1492">
          <cell r="V1492" t="str">
            <v/>
          </cell>
        </row>
        <row r="1493">
          <cell r="V1493" t="str">
            <v/>
          </cell>
        </row>
        <row r="1494">
          <cell r="V1494" t="str">
            <v/>
          </cell>
        </row>
        <row r="1495">
          <cell r="V1495" t="str">
            <v/>
          </cell>
        </row>
        <row r="1496">
          <cell r="V1496" t="str">
            <v/>
          </cell>
        </row>
        <row r="1497">
          <cell r="V1497" t="str">
            <v/>
          </cell>
        </row>
        <row r="1498">
          <cell r="V1498" t="str">
            <v/>
          </cell>
        </row>
        <row r="1499">
          <cell r="V1499" t="str">
            <v/>
          </cell>
        </row>
        <row r="1500">
          <cell r="V1500" t="str">
            <v/>
          </cell>
        </row>
        <row r="1501">
          <cell r="V1501" t="str">
            <v/>
          </cell>
        </row>
        <row r="1502">
          <cell r="V1502" t="str">
            <v/>
          </cell>
        </row>
        <row r="1503">
          <cell r="V1503" t="str">
            <v/>
          </cell>
        </row>
        <row r="1504">
          <cell r="V1504" t="str">
            <v/>
          </cell>
        </row>
        <row r="1505">
          <cell r="V1505" t="str">
            <v/>
          </cell>
        </row>
        <row r="1506">
          <cell r="V1506" t="str">
            <v/>
          </cell>
        </row>
        <row r="1507">
          <cell r="V1507" t="str">
            <v/>
          </cell>
        </row>
        <row r="1508">
          <cell r="V1508" t="str">
            <v/>
          </cell>
        </row>
        <row r="1509">
          <cell r="V1509" t="str">
            <v/>
          </cell>
        </row>
        <row r="1510">
          <cell r="V1510" t="str">
            <v/>
          </cell>
        </row>
        <row r="1511">
          <cell r="V1511" t="str">
            <v/>
          </cell>
        </row>
        <row r="1512">
          <cell r="V1512" t="str">
            <v/>
          </cell>
        </row>
        <row r="1513">
          <cell r="V1513" t="str">
            <v/>
          </cell>
        </row>
        <row r="1514">
          <cell r="V1514" t="str">
            <v/>
          </cell>
        </row>
        <row r="1515">
          <cell r="V1515" t="str">
            <v/>
          </cell>
        </row>
        <row r="1516">
          <cell r="V1516" t="str">
            <v/>
          </cell>
        </row>
        <row r="1517">
          <cell r="V1517" t="str">
            <v/>
          </cell>
        </row>
        <row r="1518">
          <cell r="V1518" t="str">
            <v/>
          </cell>
        </row>
        <row r="1519">
          <cell r="V1519" t="str">
            <v/>
          </cell>
        </row>
        <row r="1520">
          <cell r="V1520" t="str">
            <v/>
          </cell>
        </row>
        <row r="1521">
          <cell r="V1521" t="str">
            <v/>
          </cell>
        </row>
        <row r="1522">
          <cell r="V1522" t="str">
            <v/>
          </cell>
        </row>
        <row r="1523">
          <cell r="V1523" t="str">
            <v/>
          </cell>
        </row>
        <row r="1524">
          <cell r="V1524" t="str">
            <v/>
          </cell>
        </row>
        <row r="1525">
          <cell r="V1525" t="str">
            <v/>
          </cell>
        </row>
        <row r="1526">
          <cell r="V1526" t="str">
            <v/>
          </cell>
        </row>
        <row r="1527">
          <cell r="V1527" t="str">
            <v/>
          </cell>
        </row>
        <row r="1528">
          <cell r="V1528" t="str">
            <v/>
          </cell>
        </row>
        <row r="1529">
          <cell r="V1529" t="str">
            <v/>
          </cell>
        </row>
        <row r="1530">
          <cell r="V1530" t="str">
            <v/>
          </cell>
        </row>
        <row r="1531">
          <cell r="V1531" t="str">
            <v/>
          </cell>
        </row>
        <row r="1532">
          <cell r="V1532" t="str">
            <v/>
          </cell>
        </row>
        <row r="1533">
          <cell r="V1533" t="str">
            <v/>
          </cell>
        </row>
        <row r="1534">
          <cell r="V1534" t="str">
            <v/>
          </cell>
        </row>
        <row r="1535">
          <cell r="V1535" t="str">
            <v/>
          </cell>
        </row>
        <row r="1536">
          <cell r="V1536" t="str">
            <v/>
          </cell>
        </row>
        <row r="1537">
          <cell r="V1537" t="str">
            <v/>
          </cell>
        </row>
        <row r="1538">
          <cell r="V1538" t="str">
            <v/>
          </cell>
        </row>
        <row r="1539">
          <cell r="V1539" t="str">
            <v/>
          </cell>
        </row>
        <row r="1540">
          <cell r="V1540" t="str">
            <v/>
          </cell>
        </row>
        <row r="1541">
          <cell r="V1541" t="str">
            <v/>
          </cell>
        </row>
        <row r="1542">
          <cell r="V1542" t="str">
            <v/>
          </cell>
        </row>
        <row r="1543">
          <cell r="V1543" t="str">
            <v/>
          </cell>
        </row>
        <row r="1544">
          <cell r="V1544" t="str">
            <v/>
          </cell>
        </row>
        <row r="1545">
          <cell r="V1545" t="str">
            <v/>
          </cell>
        </row>
        <row r="1546">
          <cell r="V1546" t="str">
            <v/>
          </cell>
        </row>
        <row r="1547">
          <cell r="V1547" t="str">
            <v/>
          </cell>
        </row>
        <row r="1548">
          <cell r="V1548" t="str">
            <v/>
          </cell>
        </row>
        <row r="1549">
          <cell r="V1549" t="str">
            <v/>
          </cell>
        </row>
        <row r="1550">
          <cell r="V1550" t="str">
            <v/>
          </cell>
        </row>
        <row r="1551">
          <cell r="V1551" t="str">
            <v/>
          </cell>
        </row>
        <row r="1552">
          <cell r="V1552" t="str">
            <v/>
          </cell>
        </row>
        <row r="1553">
          <cell r="V1553" t="str">
            <v/>
          </cell>
        </row>
        <row r="1554">
          <cell r="V1554" t="str">
            <v/>
          </cell>
        </row>
        <row r="1555">
          <cell r="V1555" t="str">
            <v/>
          </cell>
        </row>
        <row r="1556">
          <cell r="V1556" t="str">
            <v/>
          </cell>
        </row>
        <row r="1557">
          <cell r="V1557" t="str">
            <v/>
          </cell>
        </row>
        <row r="1558">
          <cell r="V1558" t="str">
            <v/>
          </cell>
        </row>
        <row r="1559">
          <cell r="V1559" t="str">
            <v/>
          </cell>
        </row>
        <row r="1560">
          <cell r="V1560" t="str">
            <v/>
          </cell>
        </row>
        <row r="1561">
          <cell r="V1561" t="str">
            <v/>
          </cell>
        </row>
        <row r="1562">
          <cell r="V1562" t="str">
            <v/>
          </cell>
        </row>
        <row r="1563">
          <cell r="V1563" t="str">
            <v/>
          </cell>
        </row>
        <row r="1564">
          <cell r="V1564" t="str">
            <v/>
          </cell>
        </row>
        <row r="1565">
          <cell r="V1565" t="str">
            <v/>
          </cell>
        </row>
        <row r="1566">
          <cell r="V1566" t="str">
            <v/>
          </cell>
        </row>
        <row r="1567">
          <cell r="V1567" t="str">
            <v/>
          </cell>
        </row>
        <row r="1568">
          <cell r="V1568" t="str">
            <v/>
          </cell>
        </row>
        <row r="1569">
          <cell r="V1569" t="str">
            <v/>
          </cell>
        </row>
        <row r="1570">
          <cell r="V1570" t="str">
            <v/>
          </cell>
        </row>
        <row r="1571">
          <cell r="V1571" t="str">
            <v/>
          </cell>
        </row>
        <row r="1572">
          <cell r="V1572" t="str">
            <v/>
          </cell>
        </row>
        <row r="1573">
          <cell r="V1573" t="str">
            <v/>
          </cell>
        </row>
        <row r="1574">
          <cell r="V1574" t="str">
            <v/>
          </cell>
        </row>
        <row r="1575">
          <cell r="V1575" t="str">
            <v/>
          </cell>
        </row>
        <row r="1576">
          <cell r="V1576" t="str">
            <v/>
          </cell>
        </row>
        <row r="1577">
          <cell r="V1577" t="str">
            <v/>
          </cell>
        </row>
        <row r="1578">
          <cell r="V1578" t="str">
            <v/>
          </cell>
        </row>
        <row r="1579">
          <cell r="V1579" t="str">
            <v/>
          </cell>
        </row>
        <row r="1580">
          <cell r="V1580" t="str">
            <v/>
          </cell>
        </row>
        <row r="1581">
          <cell r="V1581" t="str">
            <v/>
          </cell>
        </row>
        <row r="1582">
          <cell r="V1582" t="str">
            <v/>
          </cell>
        </row>
        <row r="1583">
          <cell r="V1583" t="str">
            <v/>
          </cell>
        </row>
        <row r="1584">
          <cell r="V1584" t="str">
            <v/>
          </cell>
        </row>
        <row r="1585">
          <cell r="V1585" t="str">
            <v/>
          </cell>
        </row>
        <row r="1586">
          <cell r="V1586" t="str">
            <v/>
          </cell>
        </row>
        <row r="1587">
          <cell r="V1587" t="str">
            <v/>
          </cell>
        </row>
        <row r="1588">
          <cell r="V1588" t="str">
            <v/>
          </cell>
        </row>
        <row r="1589">
          <cell r="V1589" t="str">
            <v/>
          </cell>
        </row>
        <row r="1590">
          <cell r="V1590" t="str">
            <v/>
          </cell>
        </row>
        <row r="1591">
          <cell r="V1591" t="str">
            <v/>
          </cell>
        </row>
        <row r="1592">
          <cell r="V1592" t="str">
            <v/>
          </cell>
        </row>
        <row r="1593">
          <cell r="V1593" t="str">
            <v/>
          </cell>
        </row>
        <row r="1594">
          <cell r="V1594" t="str">
            <v/>
          </cell>
        </row>
        <row r="1595">
          <cell r="V1595" t="str">
            <v/>
          </cell>
        </row>
        <row r="1596">
          <cell r="V1596" t="str">
            <v/>
          </cell>
        </row>
        <row r="1597">
          <cell r="V1597" t="str">
            <v/>
          </cell>
        </row>
        <row r="1598">
          <cell r="V1598" t="str">
            <v/>
          </cell>
        </row>
        <row r="1599">
          <cell r="V1599" t="str">
            <v/>
          </cell>
        </row>
        <row r="1600">
          <cell r="V1600" t="str">
            <v/>
          </cell>
        </row>
        <row r="1601">
          <cell r="V1601" t="str">
            <v/>
          </cell>
        </row>
        <row r="1602">
          <cell r="V1602" t="str">
            <v/>
          </cell>
        </row>
        <row r="1603">
          <cell r="V1603" t="str">
            <v/>
          </cell>
        </row>
        <row r="1604">
          <cell r="V1604" t="str">
            <v/>
          </cell>
        </row>
        <row r="1605">
          <cell r="V1605" t="str">
            <v/>
          </cell>
        </row>
        <row r="1606">
          <cell r="V1606" t="str">
            <v/>
          </cell>
        </row>
        <row r="1607">
          <cell r="V1607" t="str">
            <v/>
          </cell>
        </row>
        <row r="1608">
          <cell r="V1608" t="str">
            <v/>
          </cell>
        </row>
        <row r="1609">
          <cell r="V1609" t="str">
            <v/>
          </cell>
        </row>
        <row r="1610">
          <cell r="V1610" t="str">
            <v/>
          </cell>
        </row>
        <row r="1611">
          <cell r="V1611" t="str">
            <v/>
          </cell>
        </row>
        <row r="1612">
          <cell r="V1612" t="str">
            <v/>
          </cell>
        </row>
        <row r="1613">
          <cell r="V1613" t="str">
            <v/>
          </cell>
        </row>
        <row r="1614">
          <cell r="V1614" t="str">
            <v/>
          </cell>
        </row>
        <row r="1615">
          <cell r="V1615" t="str">
            <v/>
          </cell>
        </row>
        <row r="1616">
          <cell r="V1616" t="str">
            <v/>
          </cell>
        </row>
        <row r="1617">
          <cell r="V1617" t="str">
            <v/>
          </cell>
        </row>
        <row r="1618">
          <cell r="V1618" t="str">
            <v/>
          </cell>
        </row>
        <row r="1619">
          <cell r="V1619" t="str">
            <v/>
          </cell>
        </row>
        <row r="1620">
          <cell r="V1620" t="str">
            <v/>
          </cell>
        </row>
        <row r="1621">
          <cell r="V1621" t="str">
            <v/>
          </cell>
        </row>
        <row r="1622">
          <cell r="V1622" t="str">
            <v/>
          </cell>
        </row>
        <row r="1623">
          <cell r="V1623" t="str">
            <v/>
          </cell>
        </row>
        <row r="1624">
          <cell r="V1624" t="str">
            <v/>
          </cell>
        </row>
        <row r="1625">
          <cell r="V1625" t="str">
            <v/>
          </cell>
        </row>
        <row r="1626">
          <cell r="V1626" t="str">
            <v/>
          </cell>
        </row>
        <row r="1627">
          <cell r="V1627" t="str">
            <v/>
          </cell>
        </row>
        <row r="1628">
          <cell r="V1628" t="str">
            <v/>
          </cell>
        </row>
        <row r="1629">
          <cell r="V1629" t="str">
            <v/>
          </cell>
        </row>
        <row r="1630">
          <cell r="V1630" t="str">
            <v/>
          </cell>
        </row>
        <row r="1631">
          <cell r="V1631" t="str">
            <v/>
          </cell>
        </row>
        <row r="1632">
          <cell r="V1632" t="str">
            <v/>
          </cell>
        </row>
        <row r="1633">
          <cell r="V1633" t="str">
            <v/>
          </cell>
        </row>
        <row r="1634">
          <cell r="V1634" t="str">
            <v/>
          </cell>
        </row>
        <row r="1635">
          <cell r="V1635" t="str">
            <v/>
          </cell>
        </row>
        <row r="1636">
          <cell r="V1636" t="str">
            <v/>
          </cell>
        </row>
        <row r="1637">
          <cell r="V1637" t="str">
            <v/>
          </cell>
        </row>
        <row r="1638">
          <cell r="V1638" t="str">
            <v/>
          </cell>
        </row>
        <row r="1639">
          <cell r="V1639" t="str">
            <v/>
          </cell>
        </row>
        <row r="1640">
          <cell r="V1640" t="str">
            <v/>
          </cell>
        </row>
        <row r="1641">
          <cell r="V1641" t="str">
            <v/>
          </cell>
        </row>
        <row r="1642">
          <cell r="V1642" t="str">
            <v/>
          </cell>
        </row>
        <row r="1643">
          <cell r="V1643" t="str">
            <v/>
          </cell>
        </row>
        <row r="1644">
          <cell r="V1644" t="str">
            <v/>
          </cell>
        </row>
        <row r="1645">
          <cell r="V1645" t="str">
            <v/>
          </cell>
        </row>
        <row r="1646">
          <cell r="V1646" t="str">
            <v/>
          </cell>
        </row>
        <row r="1647">
          <cell r="V1647" t="str">
            <v/>
          </cell>
        </row>
        <row r="1648">
          <cell r="V1648" t="str">
            <v/>
          </cell>
        </row>
        <row r="1649">
          <cell r="V1649" t="str">
            <v/>
          </cell>
        </row>
        <row r="1650">
          <cell r="V1650" t="str">
            <v/>
          </cell>
        </row>
        <row r="1651">
          <cell r="V1651" t="str">
            <v/>
          </cell>
        </row>
        <row r="1652">
          <cell r="V1652" t="str">
            <v/>
          </cell>
        </row>
        <row r="1653">
          <cell r="V1653" t="str">
            <v/>
          </cell>
        </row>
        <row r="1654">
          <cell r="V1654" t="str">
            <v/>
          </cell>
        </row>
        <row r="1655">
          <cell r="V1655" t="str">
            <v/>
          </cell>
        </row>
        <row r="1656">
          <cell r="V1656" t="str">
            <v/>
          </cell>
        </row>
        <row r="1657">
          <cell r="V1657" t="str">
            <v/>
          </cell>
        </row>
        <row r="1658">
          <cell r="V1658" t="str">
            <v/>
          </cell>
        </row>
        <row r="1659">
          <cell r="V1659" t="str">
            <v/>
          </cell>
        </row>
        <row r="1660">
          <cell r="V1660" t="str">
            <v/>
          </cell>
        </row>
        <row r="1661">
          <cell r="V1661" t="str">
            <v/>
          </cell>
        </row>
        <row r="1662">
          <cell r="V1662" t="str">
            <v/>
          </cell>
        </row>
        <row r="1663">
          <cell r="V1663" t="str">
            <v/>
          </cell>
        </row>
        <row r="1664">
          <cell r="V1664" t="str">
            <v/>
          </cell>
        </row>
        <row r="1665">
          <cell r="V1665" t="str">
            <v/>
          </cell>
        </row>
        <row r="1666">
          <cell r="V1666" t="str">
            <v/>
          </cell>
        </row>
        <row r="1667">
          <cell r="V1667" t="str">
            <v/>
          </cell>
        </row>
        <row r="1668">
          <cell r="V1668" t="str">
            <v/>
          </cell>
        </row>
        <row r="1669">
          <cell r="V1669" t="str">
            <v/>
          </cell>
        </row>
        <row r="1670">
          <cell r="V1670" t="str">
            <v/>
          </cell>
        </row>
        <row r="1671">
          <cell r="V1671" t="str">
            <v/>
          </cell>
        </row>
        <row r="1672">
          <cell r="V1672" t="str">
            <v/>
          </cell>
        </row>
        <row r="1673">
          <cell r="V1673" t="str">
            <v/>
          </cell>
        </row>
        <row r="1674">
          <cell r="V1674" t="str">
            <v/>
          </cell>
        </row>
        <row r="1675">
          <cell r="V1675" t="str">
            <v/>
          </cell>
        </row>
        <row r="1676">
          <cell r="V1676" t="str">
            <v/>
          </cell>
        </row>
        <row r="1677">
          <cell r="V1677" t="str">
            <v/>
          </cell>
        </row>
        <row r="1678">
          <cell r="V1678" t="str">
            <v/>
          </cell>
        </row>
        <row r="1679">
          <cell r="V1679" t="str">
            <v/>
          </cell>
        </row>
        <row r="1680">
          <cell r="V1680" t="str">
            <v/>
          </cell>
        </row>
        <row r="1681">
          <cell r="V1681" t="str">
            <v/>
          </cell>
        </row>
        <row r="1682">
          <cell r="V1682" t="str">
            <v/>
          </cell>
        </row>
        <row r="1683">
          <cell r="V1683" t="str">
            <v/>
          </cell>
        </row>
        <row r="1684">
          <cell r="V1684" t="str">
            <v/>
          </cell>
        </row>
        <row r="1685">
          <cell r="V1685" t="str">
            <v/>
          </cell>
        </row>
        <row r="1686">
          <cell r="V1686" t="str">
            <v/>
          </cell>
        </row>
        <row r="1687">
          <cell r="V1687" t="str">
            <v/>
          </cell>
        </row>
        <row r="1688">
          <cell r="V1688" t="str">
            <v/>
          </cell>
        </row>
        <row r="1689">
          <cell r="V1689" t="str">
            <v/>
          </cell>
        </row>
        <row r="1690">
          <cell r="V1690" t="str">
            <v/>
          </cell>
        </row>
        <row r="1691">
          <cell r="V1691" t="str">
            <v/>
          </cell>
        </row>
        <row r="1692">
          <cell r="V1692" t="str">
            <v/>
          </cell>
        </row>
        <row r="1693">
          <cell r="V1693" t="str">
            <v/>
          </cell>
        </row>
        <row r="1694">
          <cell r="V1694" t="str">
            <v/>
          </cell>
        </row>
        <row r="1695">
          <cell r="V1695" t="str">
            <v/>
          </cell>
        </row>
        <row r="1696">
          <cell r="V1696" t="str">
            <v/>
          </cell>
        </row>
        <row r="1697">
          <cell r="V1697" t="str">
            <v/>
          </cell>
        </row>
        <row r="1698">
          <cell r="V1698" t="str">
            <v/>
          </cell>
        </row>
        <row r="1699">
          <cell r="V1699" t="str">
            <v/>
          </cell>
        </row>
        <row r="1700">
          <cell r="V1700" t="str">
            <v/>
          </cell>
        </row>
        <row r="1701">
          <cell r="V1701" t="str">
            <v/>
          </cell>
        </row>
        <row r="1702">
          <cell r="V1702" t="str">
            <v/>
          </cell>
        </row>
        <row r="1703">
          <cell r="V1703" t="str">
            <v/>
          </cell>
        </row>
        <row r="1704">
          <cell r="V1704" t="str">
            <v/>
          </cell>
        </row>
        <row r="1705">
          <cell r="V1705" t="str">
            <v/>
          </cell>
        </row>
        <row r="1706">
          <cell r="V1706" t="str">
            <v/>
          </cell>
        </row>
        <row r="1707">
          <cell r="V1707" t="str">
            <v/>
          </cell>
        </row>
        <row r="1708">
          <cell r="V1708" t="str">
            <v/>
          </cell>
        </row>
        <row r="1709">
          <cell r="V1709" t="str">
            <v/>
          </cell>
        </row>
        <row r="1710">
          <cell r="V1710" t="str">
            <v/>
          </cell>
        </row>
        <row r="1711">
          <cell r="V1711" t="str">
            <v/>
          </cell>
        </row>
        <row r="1712">
          <cell r="V1712" t="str">
            <v/>
          </cell>
        </row>
        <row r="1713">
          <cell r="V1713" t="str">
            <v/>
          </cell>
        </row>
        <row r="1714">
          <cell r="V1714" t="str">
            <v/>
          </cell>
        </row>
        <row r="1715">
          <cell r="V1715" t="str">
            <v/>
          </cell>
        </row>
        <row r="1716">
          <cell r="V1716" t="str">
            <v/>
          </cell>
        </row>
        <row r="1717">
          <cell r="V1717" t="str">
            <v/>
          </cell>
        </row>
        <row r="1718">
          <cell r="V1718" t="str">
            <v/>
          </cell>
        </row>
        <row r="1719">
          <cell r="V1719" t="str">
            <v/>
          </cell>
        </row>
        <row r="1720">
          <cell r="V1720" t="str">
            <v/>
          </cell>
        </row>
        <row r="1721">
          <cell r="V1721" t="str">
            <v/>
          </cell>
        </row>
        <row r="1722">
          <cell r="V1722" t="str">
            <v/>
          </cell>
        </row>
        <row r="1723">
          <cell r="V1723" t="str">
            <v/>
          </cell>
        </row>
        <row r="1724">
          <cell r="V1724" t="str">
            <v/>
          </cell>
        </row>
        <row r="1725">
          <cell r="V1725" t="str">
            <v/>
          </cell>
        </row>
        <row r="1726">
          <cell r="V1726" t="str">
            <v/>
          </cell>
        </row>
        <row r="1727">
          <cell r="V1727" t="str">
            <v/>
          </cell>
        </row>
        <row r="1728">
          <cell r="V1728" t="str">
            <v/>
          </cell>
        </row>
        <row r="1729">
          <cell r="V1729" t="str">
            <v/>
          </cell>
        </row>
        <row r="1730">
          <cell r="V1730" t="str">
            <v/>
          </cell>
        </row>
        <row r="1731">
          <cell r="V1731" t="str">
            <v/>
          </cell>
        </row>
        <row r="1732">
          <cell r="V1732" t="str">
            <v/>
          </cell>
        </row>
        <row r="1733">
          <cell r="V1733" t="str">
            <v/>
          </cell>
        </row>
        <row r="1734">
          <cell r="V1734" t="str">
            <v/>
          </cell>
        </row>
        <row r="1735">
          <cell r="V1735" t="str">
            <v/>
          </cell>
        </row>
        <row r="1736">
          <cell r="V1736" t="str">
            <v/>
          </cell>
        </row>
        <row r="1737">
          <cell r="V1737" t="str">
            <v/>
          </cell>
        </row>
        <row r="1738">
          <cell r="V1738" t="str">
            <v/>
          </cell>
        </row>
        <row r="1739">
          <cell r="V1739" t="str">
            <v/>
          </cell>
        </row>
        <row r="1740">
          <cell r="V1740" t="str">
            <v/>
          </cell>
        </row>
        <row r="1741">
          <cell r="V1741" t="str">
            <v/>
          </cell>
        </row>
        <row r="1742">
          <cell r="V1742" t="str">
            <v/>
          </cell>
        </row>
        <row r="1743">
          <cell r="V1743" t="str">
            <v/>
          </cell>
        </row>
        <row r="1744">
          <cell r="V1744" t="str">
            <v/>
          </cell>
        </row>
        <row r="1745">
          <cell r="V1745" t="str">
            <v/>
          </cell>
        </row>
        <row r="1746">
          <cell r="V1746" t="str">
            <v/>
          </cell>
        </row>
        <row r="1747">
          <cell r="V1747" t="str">
            <v/>
          </cell>
        </row>
        <row r="1748">
          <cell r="V1748" t="str">
            <v/>
          </cell>
        </row>
        <row r="1749">
          <cell r="V1749" t="str">
            <v/>
          </cell>
        </row>
        <row r="1750">
          <cell r="V1750" t="str">
            <v/>
          </cell>
        </row>
        <row r="1751">
          <cell r="V1751" t="str">
            <v/>
          </cell>
        </row>
        <row r="1752">
          <cell r="V1752" t="str">
            <v/>
          </cell>
        </row>
        <row r="1753">
          <cell r="V1753" t="str">
            <v/>
          </cell>
        </row>
        <row r="1754">
          <cell r="V1754" t="str">
            <v/>
          </cell>
        </row>
        <row r="1755">
          <cell r="V1755" t="str">
            <v/>
          </cell>
        </row>
        <row r="1756">
          <cell r="V1756" t="str">
            <v/>
          </cell>
        </row>
        <row r="1757">
          <cell r="V1757" t="str">
            <v/>
          </cell>
        </row>
        <row r="1758">
          <cell r="V1758" t="str">
            <v/>
          </cell>
        </row>
        <row r="1759">
          <cell r="V1759" t="str">
            <v/>
          </cell>
        </row>
        <row r="1760">
          <cell r="V1760" t="str">
            <v/>
          </cell>
        </row>
        <row r="1761">
          <cell r="V1761" t="str">
            <v/>
          </cell>
        </row>
        <row r="1762">
          <cell r="V1762" t="str">
            <v/>
          </cell>
        </row>
        <row r="1763">
          <cell r="V1763" t="str">
            <v/>
          </cell>
        </row>
        <row r="1764">
          <cell r="V1764" t="str">
            <v/>
          </cell>
        </row>
        <row r="1765">
          <cell r="V1765" t="str">
            <v/>
          </cell>
        </row>
        <row r="1766">
          <cell r="V1766" t="str">
            <v/>
          </cell>
        </row>
        <row r="1767">
          <cell r="V1767" t="str">
            <v/>
          </cell>
        </row>
        <row r="1768">
          <cell r="V1768" t="str">
            <v/>
          </cell>
        </row>
        <row r="1769">
          <cell r="V1769" t="str">
            <v/>
          </cell>
        </row>
        <row r="1770">
          <cell r="V1770" t="str">
            <v/>
          </cell>
        </row>
        <row r="1771">
          <cell r="V1771" t="str">
            <v/>
          </cell>
        </row>
        <row r="1772">
          <cell r="V1772" t="str">
            <v/>
          </cell>
        </row>
        <row r="1773">
          <cell r="V1773" t="str">
            <v/>
          </cell>
        </row>
        <row r="1774">
          <cell r="V1774" t="str">
            <v/>
          </cell>
        </row>
        <row r="1775">
          <cell r="V1775" t="str">
            <v/>
          </cell>
        </row>
        <row r="1776">
          <cell r="V1776" t="str">
            <v/>
          </cell>
        </row>
        <row r="1777">
          <cell r="V1777" t="str">
            <v/>
          </cell>
        </row>
        <row r="1778">
          <cell r="V1778" t="str">
            <v/>
          </cell>
        </row>
        <row r="1779">
          <cell r="V1779" t="str">
            <v/>
          </cell>
        </row>
        <row r="1780">
          <cell r="V1780" t="str">
            <v/>
          </cell>
        </row>
        <row r="1781">
          <cell r="V1781" t="str">
            <v/>
          </cell>
        </row>
        <row r="1782">
          <cell r="V1782" t="str">
            <v/>
          </cell>
        </row>
        <row r="1783">
          <cell r="V1783" t="str">
            <v/>
          </cell>
        </row>
        <row r="1784">
          <cell r="V1784" t="str">
            <v/>
          </cell>
        </row>
        <row r="1785">
          <cell r="V1785" t="str">
            <v/>
          </cell>
        </row>
        <row r="1786">
          <cell r="V1786" t="str">
            <v/>
          </cell>
        </row>
        <row r="1787">
          <cell r="V1787" t="str">
            <v/>
          </cell>
        </row>
        <row r="1788">
          <cell r="V1788" t="str">
            <v/>
          </cell>
        </row>
        <row r="1789">
          <cell r="V1789" t="str">
            <v/>
          </cell>
        </row>
        <row r="1790">
          <cell r="V1790" t="str">
            <v/>
          </cell>
        </row>
        <row r="1791">
          <cell r="V1791" t="str">
            <v/>
          </cell>
        </row>
        <row r="1792">
          <cell r="V1792" t="str">
            <v/>
          </cell>
        </row>
        <row r="1793">
          <cell r="V1793" t="str">
            <v/>
          </cell>
        </row>
        <row r="1794">
          <cell r="V1794" t="str">
            <v/>
          </cell>
        </row>
        <row r="1795">
          <cell r="V1795" t="str">
            <v/>
          </cell>
        </row>
        <row r="1796">
          <cell r="V1796" t="str">
            <v/>
          </cell>
        </row>
        <row r="1797">
          <cell r="V1797" t="str">
            <v/>
          </cell>
        </row>
        <row r="1798">
          <cell r="V1798" t="str">
            <v/>
          </cell>
        </row>
        <row r="1799">
          <cell r="V1799" t="str">
            <v/>
          </cell>
        </row>
        <row r="1800">
          <cell r="V1800" t="str">
            <v/>
          </cell>
        </row>
        <row r="1801">
          <cell r="V1801" t="str">
            <v/>
          </cell>
        </row>
        <row r="1802">
          <cell r="V1802" t="str">
            <v/>
          </cell>
        </row>
        <row r="1803">
          <cell r="V1803" t="str">
            <v/>
          </cell>
        </row>
        <row r="1804">
          <cell r="V1804" t="str">
            <v/>
          </cell>
        </row>
        <row r="1805">
          <cell r="V1805" t="str">
            <v/>
          </cell>
        </row>
        <row r="1806">
          <cell r="V1806" t="str">
            <v/>
          </cell>
        </row>
        <row r="1807">
          <cell r="V1807" t="str">
            <v/>
          </cell>
        </row>
        <row r="1808">
          <cell r="V1808" t="str">
            <v/>
          </cell>
        </row>
        <row r="1809">
          <cell r="V1809" t="str">
            <v/>
          </cell>
        </row>
        <row r="1810">
          <cell r="V1810" t="str">
            <v/>
          </cell>
        </row>
        <row r="1811">
          <cell r="V1811" t="str">
            <v/>
          </cell>
        </row>
        <row r="1812">
          <cell r="V1812" t="str">
            <v/>
          </cell>
        </row>
        <row r="1813">
          <cell r="V1813" t="str">
            <v/>
          </cell>
        </row>
        <row r="1814">
          <cell r="V1814" t="str">
            <v/>
          </cell>
        </row>
        <row r="1815">
          <cell r="V1815" t="str">
            <v/>
          </cell>
        </row>
        <row r="1816">
          <cell r="V1816" t="str">
            <v/>
          </cell>
        </row>
        <row r="1817">
          <cell r="V1817" t="str">
            <v/>
          </cell>
        </row>
        <row r="1818">
          <cell r="V1818" t="str">
            <v/>
          </cell>
        </row>
        <row r="1819">
          <cell r="V1819" t="str">
            <v/>
          </cell>
        </row>
        <row r="1820">
          <cell r="V1820" t="str">
            <v/>
          </cell>
        </row>
        <row r="1821">
          <cell r="V1821" t="str">
            <v/>
          </cell>
        </row>
        <row r="1822">
          <cell r="V1822" t="str">
            <v/>
          </cell>
        </row>
        <row r="1823">
          <cell r="V1823" t="str">
            <v/>
          </cell>
        </row>
        <row r="1824">
          <cell r="V1824" t="str">
            <v/>
          </cell>
        </row>
        <row r="1825">
          <cell r="V1825" t="str">
            <v/>
          </cell>
        </row>
        <row r="1826">
          <cell r="V1826" t="str">
            <v/>
          </cell>
        </row>
        <row r="1827">
          <cell r="V1827" t="str">
            <v/>
          </cell>
        </row>
        <row r="1828">
          <cell r="V1828" t="str">
            <v/>
          </cell>
        </row>
        <row r="1829">
          <cell r="V1829" t="str">
            <v/>
          </cell>
        </row>
        <row r="1830">
          <cell r="V1830" t="str">
            <v/>
          </cell>
        </row>
        <row r="1831">
          <cell r="V1831" t="str">
            <v/>
          </cell>
        </row>
        <row r="1832">
          <cell r="V1832" t="str">
            <v/>
          </cell>
        </row>
        <row r="1833">
          <cell r="V1833" t="str">
            <v/>
          </cell>
        </row>
        <row r="1834">
          <cell r="V1834" t="str">
            <v/>
          </cell>
        </row>
        <row r="1835">
          <cell r="V1835" t="str">
            <v/>
          </cell>
        </row>
        <row r="1836">
          <cell r="V1836" t="str">
            <v/>
          </cell>
        </row>
        <row r="1837">
          <cell r="V1837" t="str">
            <v/>
          </cell>
        </row>
        <row r="1838">
          <cell r="V1838" t="str">
            <v/>
          </cell>
        </row>
        <row r="1839">
          <cell r="V1839" t="str">
            <v/>
          </cell>
        </row>
        <row r="1840">
          <cell r="V1840" t="str">
            <v/>
          </cell>
        </row>
        <row r="1841">
          <cell r="V1841" t="str">
            <v/>
          </cell>
        </row>
        <row r="1842">
          <cell r="V1842" t="str">
            <v/>
          </cell>
        </row>
        <row r="1843">
          <cell r="V1843" t="str">
            <v/>
          </cell>
        </row>
        <row r="1844">
          <cell r="V1844" t="str">
            <v/>
          </cell>
        </row>
        <row r="1845">
          <cell r="V1845" t="str">
            <v/>
          </cell>
        </row>
        <row r="1846">
          <cell r="V1846" t="str">
            <v/>
          </cell>
        </row>
        <row r="1847">
          <cell r="V1847" t="str">
            <v/>
          </cell>
        </row>
        <row r="1848">
          <cell r="V1848" t="str">
            <v/>
          </cell>
        </row>
        <row r="1849">
          <cell r="V1849" t="str">
            <v/>
          </cell>
        </row>
        <row r="1850">
          <cell r="V1850" t="str">
            <v/>
          </cell>
        </row>
        <row r="1851">
          <cell r="V1851" t="str">
            <v/>
          </cell>
        </row>
        <row r="1852">
          <cell r="V1852" t="str">
            <v/>
          </cell>
        </row>
        <row r="1853">
          <cell r="V1853" t="str">
            <v/>
          </cell>
        </row>
        <row r="1854">
          <cell r="V1854" t="str">
            <v/>
          </cell>
        </row>
        <row r="1855">
          <cell r="V1855" t="str">
            <v/>
          </cell>
        </row>
        <row r="1856">
          <cell r="V1856" t="str">
            <v/>
          </cell>
        </row>
        <row r="1857">
          <cell r="V1857" t="str">
            <v/>
          </cell>
        </row>
        <row r="1858">
          <cell r="V1858" t="str">
            <v/>
          </cell>
        </row>
        <row r="1859">
          <cell r="V1859" t="str">
            <v/>
          </cell>
        </row>
        <row r="1860">
          <cell r="V1860" t="str">
            <v/>
          </cell>
        </row>
        <row r="1861">
          <cell r="V1861" t="str">
            <v/>
          </cell>
        </row>
        <row r="1862">
          <cell r="V1862" t="str">
            <v/>
          </cell>
        </row>
        <row r="1863">
          <cell r="V1863" t="str">
            <v/>
          </cell>
        </row>
        <row r="1864">
          <cell r="V1864" t="str">
            <v/>
          </cell>
        </row>
        <row r="1865">
          <cell r="V1865" t="str">
            <v/>
          </cell>
        </row>
        <row r="1866">
          <cell r="V1866" t="str">
            <v/>
          </cell>
        </row>
        <row r="1867">
          <cell r="V1867" t="str">
            <v/>
          </cell>
        </row>
        <row r="1868">
          <cell r="V1868" t="str">
            <v/>
          </cell>
        </row>
        <row r="1869">
          <cell r="V1869" t="str">
            <v/>
          </cell>
        </row>
        <row r="1870">
          <cell r="V1870" t="str">
            <v/>
          </cell>
        </row>
        <row r="1871">
          <cell r="V1871" t="str">
            <v/>
          </cell>
        </row>
        <row r="1872">
          <cell r="V1872" t="str">
            <v/>
          </cell>
        </row>
        <row r="1873">
          <cell r="V1873" t="str">
            <v/>
          </cell>
        </row>
        <row r="1874">
          <cell r="V1874" t="str">
            <v/>
          </cell>
        </row>
        <row r="1875">
          <cell r="V1875" t="str">
            <v/>
          </cell>
        </row>
        <row r="1876">
          <cell r="V1876" t="str">
            <v/>
          </cell>
        </row>
        <row r="1877">
          <cell r="V1877" t="str">
            <v/>
          </cell>
        </row>
        <row r="1878">
          <cell r="V1878" t="str">
            <v/>
          </cell>
        </row>
        <row r="1879">
          <cell r="V1879" t="str">
            <v/>
          </cell>
        </row>
        <row r="1880">
          <cell r="V1880" t="str">
            <v/>
          </cell>
        </row>
        <row r="1881">
          <cell r="V1881" t="str">
            <v/>
          </cell>
        </row>
        <row r="1882">
          <cell r="V1882" t="str">
            <v/>
          </cell>
        </row>
        <row r="1883">
          <cell r="V1883" t="str">
            <v/>
          </cell>
        </row>
        <row r="1884">
          <cell r="V1884" t="str">
            <v/>
          </cell>
        </row>
        <row r="1885">
          <cell r="V1885" t="str">
            <v/>
          </cell>
        </row>
        <row r="1886">
          <cell r="V1886" t="str">
            <v/>
          </cell>
        </row>
        <row r="1887">
          <cell r="V1887" t="str">
            <v/>
          </cell>
        </row>
        <row r="1888">
          <cell r="V1888" t="str">
            <v/>
          </cell>
        </row>
        <row r="1889">
          <cell r="V1889" t="str">
            <v/>
          </cell>
        </row>
        <row r="1890">
          <cell r="V1890" t="str">
            <v/>
          </cell>
        </row>
        <row r="1891">
          <cell r="V1891" t="str">
            <v/>
          </cell>
        </row>
        <row r="1892">
          <cell r="V1892" t="str">
            <v/>
          </cell>
        </row>
        <row r="1893">
          <cell r="V1893" t="str">
            <v/>
          </cell>
        </row>
        <row r="1894">
          <cell r="V1894" t="str">
            <v/>
          </cell>
        </row>
        <row r="1895">
          <cell r="V1895" t="str">
            <v/>
          </cell>
        </row>
        <row r="1896">
          <cell r="V1896" t="str">
            <v/>
          </cell>
        </row>
        <row r="1897">
          <cell r="V1897" t="str">
            <v/>
          </cell>
        </row>
        <row r="1898">
          <cell r="V1898" t="str">
            <v/>
          </cell>
        </row>
        <row r="1899">
          <cell r="V1899" t="str">
            <v/>
          </cell>
        </row>
        <row r="1900">
          <cell r="V1900" t="str">
            <v/>
          </cell>
        </row>
        <row r="1901">
          <cell r="V1901" t="str">
            <v/>
          </cell>
        </row>
        <row r="1902">
          <cell r="V1902" t="str">
            <v/>
          </cell>
        </row>
        <row r="1903">
          <cell r="V1903" t="str">
            <v/>
          </cell>
        </row>
        <row r="1904">
          <cell r="V1904" t="str">
            <v/>
          </cell>
        </row>
        <row r="1905">
          <cell r="V1905" t="str">
            <v/>
          </cell>
        </row>
        <row r="1906">
          <cell r="V1906" t="str">
            <v/>
          </cell>
        </row>
        <row r="1907">
          <cell r="V1907" t="str">
            <v/>
          </cell>
        </row>
        <row r="1908">
          <cell r="V1908" t="str">
            <v/>
          </cell>
        </row>
        <row r="1909">
          <cell r="V1909" t="str">
            <v/>
          </cell>
        </row>
        <row r="1910">
          <cell r="V1910" t="str">
            <v/>
          </cell>
        </row>
        <row r="1911">
          <cell r="V1911" t="str">
            <v/>
          </cell>
        </row>
        <row r="1912">
          <cell r="V1912" t="str">
            <v/>
          </cell>
        </row>
        <row r="1913">
          <cell r="V1913" t="str">
            <v/>
          </cell>
        </row>
        <row r="1914">
          <cell r="V1914" t="str">
            <v/>
          </cell>
        </row>
        <row r="1915">
          <cell r="V1915" t="str">
            <v/>
          </cell>
        </row>
        <row r="1916">
          <cell r="V1916" t="str">
            <v/>
          </cell>
        </row>
        <row r="1917">
          <cell r="V1917" t="str">
            <v/>
          </cell>
        </row>
        <row r="1918">
          <cell r="V1918" t="str">
            <v/>
          </cell>
        </row>
        <row r="1919">
          <cell r="V1919" t="str">
            <v/>
          </cell>
        </row>
        <row r="1920">
          <cell r="V1920" t="str">
            <v/>
          </cell>
        </row>
        <row r="1921">
          <cell r="V1921" t="str">
            <v/>
          </cell>
        </row>
        <row r="1922">
          <cell r="V1922" t="str">
            <v/>
          </cell>
        </row>
        <row r="1923">
          <cell r="V1923" t="str">
            <v/>
          </cell>
        </row>
        <row r="1924">
          <cell r="V1924" t="str">
            <v/>
          </cell>
        </row>
        <row r="1925">
          <cell r="V1925" t="str">
            <v/>
          </cell>
        </row>
        <row r="1926">
          <cell r="V1926" t="str">
            <v/>
          </cell>
        </row>
        <row r="1927">
          <cell r="V1927" t="str">
            <v/>
          </cell>
        </row>
        <row r="1928">
          <cell r="V1928" t="str">
            <v/>
          </cell>
        </row>
        <row r="1929">
          <cell r="V1929" t="str">
            <v/>
          </cell>
        </row>
        <row r="1930">
          <cell r="V1930" t="str">
            <v/>
          </cell>
        </row>
        <row r="1931">
          <cell r="V1931" t="str">
            <v/>
          </cell>
        </row>
        <row r="1932">
          <cell r="V1932" t="str">
            <v/>
          </cell>
        </row>
        <row r="1933">
          <cell r="V1933" t="str">
            <v/>
          </cell>
        </row>
        <row r="1934">
          <cell r="V1934" t="str">
            <v/>
          </cell>
        </row>
        <row r="1935">
          <cell r="V1935" t="str">
            <v/>
          </cell>
        </row>
        <row r="1936">
          <cell r="V1936" t="str">
            <v/>
          </cell>
        </row>
        <row r="1937">
          <cell r="V1937" t="str">
            <v/>
          </cell>
        </row>
        <row r="1938">
          <cell r="V1938" t="str">
            <v/>
          </cell>
        </row>
        <row r="1939">
          <cell r="V1939" t="str">
            <v/>
          </cell>
        </row>
        <row r="1940">
          <cell r="V1940" t="str">
            <v/>
          </cell>
        </row>
        <row r="1941">
          <cell r="V1941" t="str">
            <v/>
          </cell>
        </row>
        <row r="1942">
          <cell r="V1942" t="str">
            <v/>
          </cell>
        </row>
        <row r="1943">
          <cell r="V1943" t="str">
            <v/>
          </cell>
        </row>
        <row r="1944">
          <cell r="V1944" t="str">
            <v/>
          </cell>
        </row>
        <row r="1945">
          <cell r="V1945" t="str">
            <v/>
          </cell>
        </row>
        <row r="1946">
          <cell r="V1946" t="str">
            <v/>
          </cell>
        </row>
        <row r="1947">
          <cell r="V1947" t="str">
            <v/>
          </cell>
        </row>
        <row r="1948">
          <cell r="V1948" t="str">
            <v/>
          </cell>
        </row>
        <row r="1949">
          <cell r="V1949" t="str">
            <v/>
          </cell>
        </row>
        <row r="1950">
          <cell r="V1950" t="str">
            <v/>
          </cell>
        </row>
        <row r="1951">
          <cell r="V1951" t="str">
            <v/>
          </cell>
        </row>
        <row r="1952">
          <cell r="V1952" t="str">
            <v/>
          </cell>
        </row>
        <row r="1953">
          <cell r="V1953" t="str">
            <v/>
          </cell>
        </row>
        <row r="1954">
          <cell r="V1954" t="str">
            <v/>
          </cell>
        </row>
        <row r="1955">
          <cell r="V1955" t="str">
            <v/>
          </cell>
        </row>
        <row r="1956">
          <cell r="V1956" t="str">
            <v/>
          </cell>
        </row>
        <row r="1957">
          <cell r="V1957" t="str">
            <v/>
          </cell>
        </row>
        <row r="1958">
          <cell r="V1958" t="str">
            <v/>
          </cell>
        </row>
        <row r="1959">
          <cell r="V1959" t="str">
            <v/>
          </cell>
        </row>
        <row r="1960">
          <cell r="V1960" t="str">
            <v/>
          </cell>
        </row>
        <row r="1961">
          <cell r="V1961" t="str">
            <v/>
          </cell>
        </row>
        <row r="1962">
          <cell r="V1962" t="str">
            <v/>
          </cell>
        </row>
        <row r="1963">
          <cell r="V1963" t="str">
            <v/>
          </cell>
        </row>
        <row r="1964">
          <cell r="V1964" t="str">
            <v/>
          </cell>
        </row>
        <row r="1965">
          <cell r="V1965" t="str">
            <v/>
          </cell>
        </row>
        <row r="1966">
          <cell r="V1966" t="str">
            <v/>
          </cell>
        </row>
        <row r="1967">
          <cell r="V1967" t="str">
            <v/>
          </cell>
        </row>
        <row r="1968">
          <cell r="V1968" t="str">
            <v/>
          </cell>
        </row>
        <row r="1969">
          <cell r="V1969" t="str">
            <v/>
          </cell>
        </row>
        <row r="1970">
          <cell r="V1970" t="str">
            <v/>
          </cell>
        </row>
        <row r="1971">
          <cell r="V1971" t="str">
            <v/>
          </cell>
        </row>
        <row r="1972">
          <cell r="V1972" t="str">
            <v/>
          </cell>
        </row>
        <row r="1973">
          <cell r="V1973" t="str">
            <v/>
          </cell>
        </row>
        <row r="1974">
          <cell r="V1974" t="str">
            <v/>
          </cell>
        </row>
        <row r="1975">
          <cell r="V1975" t="str">
            <v/>
          </cell>
        </row>
        <row r="1976">
          <cell r="V1976" t="str">
            <v/>
          </cell>
        </row>
        <row r="1977">
          <cell r="V1977" t="str">
            <v/>
          </cell>
        </row>
        <row r="1978">
          <cell r="V1978" t="str">
            <v/>
          </cell>
        </row>
        <row r="1979">
          <cell r="V1979" t="str">
            <v/>
          </cell>
        </row>
        <row r="1980">
          <cell r="V1980" t="str">
            <v/>
          </cell>
        </row>
        <row r="1981">
          <cell r="V1981" t="str">
            <v/>
          </cell>
        </row>
        <row r="1982">
          <cell r="V1982" t="str">
            <v/>
          </cell>
        </row>
        <row r="1983">
          <cell r="V1983" t="str">
            <v/>
          </cell>
        </row>
        <row r="1984">
          <cell r="V1984" t="str">
            <v/>
          </cell>
        </row>
        <row r="1985">
          <cell r="V1985" t="str">
            <v/>
          </cell>
        </row>
        <row r="1986">
          <cell r="V1986" t="str">
            <v/>
          </cell>
        </row>
        <row r="1987">
          <cell r="V1987" t="str">
            <v/>
          </cell>
        </row>
        <row r="1988">
          <cell r="V1988" t="str">
            <v/>
          </cell>
        </row>
        <row r="1989">
          <cell r="V1989" t="str">
            <v/>
          </cell>
        </row>
        <row r="1990">
          <cell r="V1990" t="str">
            <v/>
          </cell>
        </row>
        <row r="1991">
          <cell r="V1991" t="str">
            <v/>
          </cell>
        </row>
        <row r="1992">
          <cell r="V1992" t="str">
            <v/>
          </cell>
        </row>
        <row r="1993">
          <cell r="V1993" t="str">
            <v/>
          </cell>
        </row>
        <row r="1994">
          <cell r="V1994" t="str">
            <v/>
          </cell>
        </row>
        <row r="1995">
          <cell r="V1995" t="str">
            <v/>
          </cell>
        </row>
        <row r="1996">
          <cell r="V1996" t="str">
            <v/>
          </cell>
        </row>
        <row r="1997">
          <cell r="V1997" t="str">
            <v/>
          </cell>
        </row>
        <row r="1998">
          <cell r="V1998" t="str">
            <v/>
          </cell>
        </row>
        <row r="1999">
          <cell r="V1999" t="str">
            <v/>
          </cell>
        </row>
        <row r="2000">
          <cell r="V2000" t="str">
            <v/>
          </cell>
        </row>
        <row r="2001">
          <cell r="V2001" t="str">
            <v/>
          </cell>
        </row>
        <row r="2002">
          <cell r="V2002" t="str">
            <v/>
          </cell>
        </row>
        <row r="2003">
          <cell r="V2003" t="str">
            <v/>
          </cell>
        </row>
        <row r="2004">
          <cell r="V2004" t="str">
            <v/>
          </cell>
        </row>
        <row r="2005">
          <cell r="V2005" t="str">
            <v/>
          </cell>
        </row>
        <row r="2006">
          <cell r="V2006" t="str">
            <v/>
          </cell>
        </row>
        <row r="2007">
          <cell r="V2007" t="str">
            <v/>
          </cell>
        </row>
        <row r="2008">
          <cell r="V2008" t="str">
            <v/>
          </cell>
        </row>
        <row r="2009">
          <cell r="V2009" t="str">
            <v/>
          </cell>
        </row>
        <row r="2010">
          <cell r="V2010" t="str">
            <v/>
          </cell>
        </row>
        <row r="2011">
          <cell r="V2011" t="str">
            <v/>
          </cell>
        </row>
        <row r="2012">
          <cell r="V2012" t="str">
            <v/>
          </cell>
        </row>
        <row r="2013">
          <cell r="V2013" t="str">
            <v/>
          </cell>
        </row>
        <row r="2014">
          <cell r="V2014" t="str">
            <v/>
          </cell>
        </row>
        <row r="2015">
          <cell r="V2015" t="str">
            <v/>
          </cell>
        </row>
        <row r="2016">
          <cell r="V2016" t="str">
            <v/>
          </cell>
        </row>
        <row r="2017">
          <cell r="V2017" t="str">
            <v/>
          </cell>
        </row>
        <row r="2018">
          <cell r="V2018" t="str">
            <v/>
          </cell>
        </row>
        <row r="2019">
          <cell r="V2019" t="str">
            <v/>
          </cell>
        </row>
        <row r="2020">
          <cell r="V2020" t="str">
            <v/>
          </cell>
        </row>
        <row r="2021">
          <cell r="V2021" t="str">
            <v/>
          </cell>
        </row>
        <row r="2022">
          <cell r="V2022" t="str">
            <v/>
          </cell>
        </row>
        <row r="2023">
          <cell r="V2023" t="str">
            <v/>
          </cell>
        </row>
        <row r="2024">
          <cell r="V2024" t="str">
            <v/>
          </cell>
        </row>
        <row r="2025">
          <cell r="V2025" t="str">
            <v/>
          </cell>
        </row>
        <row r="2026">
          <cell r="V2026" t="str">
            <v/>
          </cell>
        </row>
        <row r="2027">
          <cell r="V2027" t="str">
            <v/>
          </cell>
        </row>
        <row r="2028">
          <cell r="V2028" t="str">
            <v/>
          </cell>
        </row>
        <row r="2029">
          <cell r="V2029" t="str">
            <v/>
          </cell>
        </row>
        <row r="2030">
          <cell r="V2030" t="str">
            <v/>
          </cell>
        </row>
        <row r="2031">
          <cell r="V2031" t="str">
            <v/>
          </cell>
        </row>
        <row r="2032">
          <cell r="V2032" t="str">
            <v/>
          </cell>
        </row>
        <row r="2033">
          <cell r="V2033" t="str">
            <v/>
          </cell>
        </row>
        <row r="2034">
          <cell r="V2034" t="str">
            <v/>
          </cell>
        </row>
        <row r="2035">
          <cell r="V2035" t="str">
            <v/>
          </cell>
        </row>
        <row r="2036">
          <cell r="V2036" t="str">
            <v/>
          </cell>
        </row>
        <row r="2037">
          <cell r="V2037" t="str">
            <v/>
          </cell>
        </row>
        <row r="2038">
          <cell r="V2038" t="str">
            <v/>
          </cell>
        </row>
        <row r="2039">
          <cell r="V2039" t="str">
            <v/>
          </cell>
        </row>
        <row r="2040">
          <cell r="V2040" t="str">
            <v/>
          </cell>
        </row>
        <row r="2041">
          <cell r="V2041" t="str">
            <v/>
          </cell>
        </row>
        <row r="2042">
          <cell r="V2042" t="str">
            <v/>
          </cell>
        </row>
        <row r="2043">
          <cell r="V2043" t="str">
            <v/>
          </cell>
        </row>
        <row r="2044">
          <cell r="V2044" t="str">
            <v/>
          </cell>
        </row>
        <row r="2045">
          <cell r="V2045" t="str">
            <v/>
          </cell>
        </row>
        <row r="2046">
          <cell r="V2046" t="str">
            <v/>
          </cell>
        </row>
        <row r="2047">
          <cell r="V2047" t="str">
            <v/>
          </cell>
        </row>
        <row r="2048">
          <cell r="V2048" t="str">
            <v/>
          </cell>
        </row>
        <row r="2049">
          <cell r="V2049" t="str">
            <v/>
          </cell>
        </row>
        <row r="2050">
          <cell r="V2050" t="str">
            <v/>
          </cell>
        </row>
        <row r="2051">
          <cell r="V2051" t="str">
            <v/>
          </cell>
        </row>
        <row r="2052">
          <cell r="V2052" t="str">
            <v/>
          </cell>
        </row>
        <row r="2053">
          <cell r="V2053" t="str">
            <v/>
          </cell>
        </row>
        <row r="2054">
          <cell r="V2054" t="str">
            <v/>
          </cell>
        </row>
        <row r="2055">
          <cell r="V2055" t="str">
            <v/>
          </cell>
        </row>
        <row r="2056">
          <cell r="V2056" t="str">
            <v/>
          </cell>
        </row>
        <row r="2057">
          <cell r="V2057" t="str">
            <v/>
          </cell>
        </row>
        <row r="2058">
          <cell r="V2058" t="str">
            <v/>
          </cell>
        </row>
        <row r="2059">
          <cell r="V2059" t="str">
            <v/>
          </cell>
        </row>
        <row r="2060">
          <cell r="V2060" t="str">
            <v/>
          </cell>
        </row>
        <row r="2061">
          <cell r="V2061" t="str">
            <v/>
          </cell>
        </row>
        <row r="2062">
          <cell r="V2062" t="str">
            <v/>
          </cell>
        </row>
        <row r="2063">
          <cell r="V2063" t="str">
            <v/>
          </cell>
        </row>
        <row r="2064">
          <cell r="V2064" t="str">
            <v/>
          </cell>
        </row>
        <row r="2065">
          <cell r="V2065" t="str">
            <v/>
          </cell>
        </row>
        <row r="2066">
          <cell r="V2066" t="str">
            <v/>
          </cell>
        </row>
        <row r="2067">
          <cell r="V2067" t="str">
            <v/>
          </cell>
        </row>
        <row r="2068">
          <cell r="V2068" t="str">
            <v/>
          </cell>
        </row>
        <row r="2069">
          <cell r="V2069" t="str">
            <v/>
          </cell>
        </row>
        <row r="2070">
          <cell r="V2070" t="str">
            <v/>
          </cell>
        </row>
        <row r="2071">
          <cell r="V2071" t="str">
            <v/>
          </cell>
        </row>
        <row r="2072">
          <cell r="V2072" t="str">
            <v/>
          </cell>
        </row>
        <row r="2073">
          <cell r="V2073" t="str">
            <v/>
          </cell>
        </row>
        <row r="2074">
          <cell r="V2074" t="str">
            <v/>
          </cell>
        </row>
        <row r="2075">
          <cell r="V2075" t="str">
            <v/>
          </cell>
        </row>
        <row r="2076">
          <cell r="V2076" t="str">
            <v/>
          </cell>
        </row>
        <row r="2077">
          <cell r="V2077" t="str">
            <v/>
          </cell>
        </row>
        <row r="2078">
          <cell r="V2078" t="str">
            <v/>
          </cell>
        </row>
        <row r="2079">
          <cell r="V2079" t="str">
            <v/>
          </cell>
        </row>
        <row r="2080">
          <cell r="V2080" t="str">
            <v/>
          </cell>
        </row>
        <row r="2081">
          <cell r="V2081" t="str">
            <v/>
          </cell>
        </row>
        <row r="2082">
          <cell r="V2082" t="str">
            <v/>
          </cell>
        </row>
        <row r="2083">
          <cell r="V2083" t="str">
            <v/>
          </cell>
        </row>
        <row r="2084">
          <cell r="V2084" t="str">
            <v/>
          </cell>
        </row>
        <row r="2085">
          <cell r="V2085" t="str">
            <v/>
          </cell>
        </row>
        <row r="2086">
          <cell r="V2086" t="str">
            <v/>
          </cell>
        </row>
        <row r="2087">
          <cell r="V2087" t="str">
            <v/>
          </cell>
        </row>
        <row r="2088">
          <cell r="V2088" t="str">
            <v/>
          </cell>
        </row>
        <row r="2089">
          <cell r="V2089" t="str">
            <v/>
          </cell>
        </row>
        <row r="2090">
          <cell r="V2090" t="str">
            <v/>
          </cell>
        </row>
        <row r="2091">
          <cell r="V2091" t="str">
            <v/>
          </cell>
        </row>
        <row r="2092">
          <cell r="V2092" t="str">
            <v/>
          </cell>
        </row>
        <row r="2093">
          <cell r="V2093" t="str">
            <v/>
          </cell>
        </row>
        <row r="2094">
          <cell r="V2094" t="str">
            <v/>
          </cell>
        </row>
        <row r="2095">
          <cell r="V2095" t="str">
            <v/>
          </cell>
        </row>
        <row r="2096">
          <cell r="V2096" t="str">
            <v/>
          </cell>
        </row>
        <row r="2097">
          <cell r="V2097" t="str">
            <v/>
          </cell>
        </row>
        <row r="2098">
          <cell r="V2098" t="str">
            <v/>
          </cell>
        </row>
        <row r="2099">
          <cell r="V2099" t="str">
            <v/>
          </cell>
        </row>
        <row r="2100">
          <cell r="V2100" t="str">
            <v/>
          </cell>
        </row>
        <row r="2101">
          <cell r="V2101" t="str">
            <v/>
          </cell>
        </row>
        <row r="2102">
          <cell r="V2102" t="str">
            <v/>
          </cell>
        </row>
        <row r="2103">
          <cell r="V2103" t="str">
            <v/>
          </cell>
        </row>
        <row r="2104">
          <cell r="V2104" t="str">
            <v/>
          </cell>
        </row>
        <row r="2105">
          <cell r="V2105" t="str">
            <v/>
          </cell>
        </row>
        <row r="2106">
          <cell r="V2106" t="str">
            <v/>
          </cell>
        </row>
        <row r="2107">
          <cell r="V2107" t="str">
            <v/>
          </cell>
        </row>
        <row r="2108">
          <cell r="V2108" t="str">
            <v/>
          </cell>
        </row>
        <row r="2109">
          <cell r="V2109" t="str">
            <v/>
          </cell>
        </row>
        <row r="2110">
          <cell r="V2110" t="str">
            <v/>
          </cell>
        </row>
        <row r="2111">
          <cell r="V2111" t="str">
            <v/>
          </cell>
        </row>
        <row r="2112">
          <cell r="V2112" t="str">
            <v/>
          </cell>
        </row>
        <row r="2113">
          <cell r="V2113" t="str">
            <v/>
          </cell>
        </row>
        <row r="2114">
          <cell r="V2114" t="str">
            <v/>
          </cell>
        </row>
        <row r="2115">
          <cell r="V2115" t="str">
            <v/>
          </cell>
        </row>
        <row r="2116">
          <cell r="V2116" t="str">
            <v/>
          </cell>
        </row>
        <row r="2117">
          <cell r="V2117" t="str">
            <v/>
          </cell>
        </row>
        <row r="2118">
          <cell r="V2118" t="str">
            <v/>
          </cell>
        </row>
        <row r="2119">
          <cell r="V2119" t="str">
            <v/>
          </cell>
        </row>
        <row r="2120">
          <cell r="V2120" t="str">
            <v/>
          </cell>
        </row>
        <row r="2121">
          <cell r="V2121" t="str">
            <v/>
          </cell>
        </row>
        <row r="2122">
          <cell r="V2122" t="str">
            <v/>
          </cell>
        </row>
        <row r="2123">
          <cell r="V2123" t="str">
            <v/>
          </cell>
        </row>
        <row r="2124">
          <cell r="V2124" t="str">
            <v/>
          </cell>
        </row>
        <row r="2125">
          <cell r="V2125" t="str">
            <v/>
          </cell>
        </row>
        <row r="2126">
          <cell r="V2126" t="str">
            <v/>
          </cell>
        </row>
        <row r="2127">
          <cell r="V2127" t="str">
            <v/>
          </cell>
        </row>
        <row r="2128">
          <cell r="V2128" t="str">
            <v/>
          </cell>
        </row>
        <row r="2129">
          <cell r="V2129" t="str">
            <v/>
          </cell>
        </row>
        <row r="2130">
          <cell r="V2130" t="str">
            <v/>
          </cell>
        </row>
        <row r="2131">
          <cell r="V2131" t="str">
            <v/>
          </cell>
        </row>
        <row r="2132">
          <cell r="V2132" t="str">
            <v/>
          </cell>
        </row>
        <row r="2133">
          <cell r="V2133" t="str">
            <v/>
          </cell>
        </row>
        <row r="2134">
          <cell r="V2134" t="str">
            <v/>
          </cell>
        </row>
        <row r="2135">
          <cell r="V2135" t="str">
            <v/>
          </cell>
        </row>
        <row r="2136">
          <cell r="V2136" t="str">
            <v/>
          </cell>
        </row>
        <row r="2137">
          <cell r="V2137" t="str">
            <v/>
          </cell>
        </row>
        <row r="2138">
          <cell r="V2138" t="str">
            <v/>
          </cell>
        </row>
        <row r="2139">
          <cell r="V2139" t="str">
            <v/>
          </cell>
        </row>
        <row r="2140">
          <cell r="V2140" t="str">
            <v/>
          </cell>
        </row>
        <row r="2141">
          <cell r="V2141" t="str">
            <v/>
          </cell>
        </row>
        <row r="2142">
          <cell r="V2142" t="str">
            <v/>
          </cell>
        </row>
        <row r="2143">
          <cell r="V2143" t="str">
            <v/>
          </cell>
        </row>
        <row r="2144">
          <cell r="V2144" t="str">
            <v/>
          </cell>
        </row>
        <row r="2145">
          <cell r="V2145" t="str">
            <v/>
          </cell>
        </row>
        <row r="2146">
          <cell r="V2146" t="str">
            <v/>
          </cell>
        </row>
        <row r="2147">
          <cell r="V2147" t="str">
            <v/>
          </cell>
        </row>
        <row r="2148">
          <cell r="V2148" t="str">
            <v/>
          </cell>
        </row>
        <row r="2149">
          <cell r="V2149" t="str">
            <v/>
          </cell>
        </row>
        <row r="2150">
          <cell r="V2150" t="str">
            <v/>
          </cell>
        </row>
        <row r="2151">
          <cell r="V2151" t="str">
            <v/>
          </cell>
        </row>
        <row r="2152">
          <cell r="V2152" t="str">
            <v/>
          </cell>
        </row>
        <row r="2153">
          <cell r="V2153" t="str">
            <v/>
          </cell>
        </row>
        <row r="2154">
          <cell r="V2154" t="str">
            <v/>
          </cell>
        </row>
        <row r="2155">
          <cell r="V2155" t="str">
            <v/>
          </cell>
        </row>
        <row r="2156">
          <cell r="V2156" t="str">
            <v/>
          </cell>
        </row>
        <row r="2157">
          <cell r="V2157" t="str">
            <v/>
          </cell>
        </row>
        <row r="2158">
          <cell r="V2158" t="str">
            <v/>
          </cell>
        </row>
        <row r="2159">
          <cell r="V2159" t="str">
            <v/>
          </cell>
        </row>
        <row r="2160">
          <cell r="V2160" t="str">
            <v/>
          </cell>
        </row>
        <row r="2161">
          <cell r="V2161" t="str">
            <v/>
          </cell>
        </row>
        <row r="2162">
          <cell r="V2162" t="str">
            <v/>
          </cell>
        </row>
        <row r="2163">
          <cell r="V2163" t="str">
            <v/>
          </cell>
        </row>
        <row r="2164">
          <cell r="V2164" t="str">
            <v/>
          </cell>
        </row>
        <row r="2165">
          <cell r="V2165" t="str">
            <v/>
          </cell>
        </row>
        <row r="2166">
          <cell r="V2166" t="str">
            <v/>
          </cell>
        </row>
        <row r="2167">
          <cell r="V2167" t="str">
            <v/>
          </cell>
        </row>
        <row r="2168">
          <cell r="V2168" t="str">
            <v/>
          </cell>
        </row>
        <row r="2169">
          <cell r="V2169" t="str">
            <v/>
          </cell>
        </row>
        <row r="2170">
          <cell r="V2170" t="str">
            <v/>
          </cell>
        </row>
        <row r="2171">
          <cell r="V2171" t="str">
            <v/>
          </cell>
        </row>
        <row r="2172">
          <cell r="V2172" t="str">
            <v/>
          </cell>
        </row>
        <row r="2173">
          <cell r="V2173" t="str">
            <v/>
          </cell>
        </row>
        <row r="2174">
          <cell r="V2174" t="str">
            <v/>
          </cell>
        </row>
        <row r="2175">
          <cell r="V2175" t="str">
            <v/>
          </cell>
        </row>
        <row r="2176">
          <cell r="V2176" t="str">
            <v/>
          </cell>
        </row>
        <row r="2177">
          <cell r="V2177" t="str">
            <v/>
          </cell>
        </row>
        <row r="2178">
          <cell r="V2178" t="str">
            <v/>
          </cell>
        </row>
        <row r="2179">
          <cell r="V2179" t="str">
            <v/>
          </cell>
        </row>
        <row r="2180">
          <cell r="V2180" t="str">
            <v/>
          </cell>
        </row>
        <row r="2181">
          <cell r="V2181" t="str">
            <v/>
          </cell>
        </row>
        <row r="2182">
          <cell r="V2182" t="str">
            <v/>
          </cell>
        </row>
        <row r="2183">
          <cell r="V2183" t="str">
            <v/>
          </cell>
        </row>
        <row r="2184">
          <cell r="V2184" t="str">
            <v/>
          </cell>
        </row>
        <row r="2185">
          <cell r="V2185" t="str">
            <v/>
          </cell>
        </row>
        <row r="2186">
          <cell r="V2186" t="str">
            <v/>
          </cell>
        </row>
        <row r="2187">
          <cell r="V2187" t="str">
            <v/>
          </cell>
        </row>
        <row r="2188">
          <cell r="V2188" t="str">
            <v/>
          </cell>
        </row>
        <row r="2189">
          <cell r="V2189" t="str">
            <v/>
          </cell>
        </row>
        <row r="2190">
          <cell r="V2190" t="str">
            <v/>
          </cell>
        </row>
        <row r="2191">
          <cell r="V2191" t="str">
            <v/>
          </cell>
        </row>
        <row r="2192">
          <cell r="V2192" t="str">
            <v/>
          </cell>
        </row>
        <row r="2193">
          <cell r="V2193" t="str">
            <v/>
          </cell>
        </row>
        <row r="2194">
          <cell r="V2194" t="str">
            <v/>
          </cell>
        </row>
        <row r="2195">
          <cell r="V2195" t="str">
            <v/>
          </cell>
        </row>
        <row r="2196">
          <cell r="V2196" t="str">
            <v/>
          </cell>
        </row>
        <row r="2197">
          <cell r="V2197" t="str">
            <v/>
          </cell>
        </row>
        <row r="2198">
          <cell r="V2198" t="str">
            <v/>
          </cell>
        </row>
        <row r="2199">
          <cell r="V2199" t="str">
            <v/>
          </cell>
        </row>
        <row r="2200">
          <cell r="V2200" t="str">
            <v/>
          </cell>
        </row>
        <row r="2201">
          <cell r="V2201" t="str">
            <v/>
          </cell>
        </row>
        <row r="2202">
          <cell r="V2202" t="str">
            <v/>
          </cell>
        </row>
        <row r="2203">
          <cell r="V2203" t="str">
            <v/>
          </cell>
        </row>
        <row r="2204">
          <cell r="V2204" t="str">
            <v/>
          </cell>
        </row>
        <row r="2205">
          <cell r="V2205" t="str">
            <v/>
          </cell>
        </row>
        <row r="2206">
          <cell r="V2206" t="str">
            <v/>
          </cell>
        </row>
        <row r="2207">
          <cell r="V2207" t="str">
            <v/>
          </cell>
        </row>
        <row r="2208">
          <cell r="V2208" t="str">
            <v/>
          </cell>
        </row>
        <row r="2209">
          <cell r="V2209" t="str">
            <v/>
          </cell>
        </row>
        <row r="2210">
          <cell r="V2210" t="str">
            <v/>
          </cell>
        </row>
        <row r="2211">
          <cell r="V2211" t="str">
            <v/>
          </cell>
        </row>
        <row r="2212">
          <cell r="V2212" t="str">
            <v/>
          </cell>
        </row>
        <row r="2213">
          <cell r="V2213" t="str">
            <v/>
          </cell>
        </row>
        <row r="2214">
          <cell r="V2214" t="str">
            <v/>
          </cell>
        </row>
        <row r="2215">
          <cell r="V2215" t="str">
            <v/>
          </cell>
        </row>
        <row r="2216">
          <cell r="V2216" t="str">
            <v/>
          </cell>
        </row>
        <row r="2217">
          <cell r="V2217" t="str">
            <v/>
          </cell>
        </row>
        <row r="2218">
          <cell r="V2218" t="str">
            <v/>
          </cell>
        </row>
        <row r="2219">
          <cell r="V2219" t="str">
            <v/>
          </cell>
        </row>
        <row r="2220">
          <cell r="V2220" t="str">
            <v/>
          </cell>
        </row>
        <row r="2221">
          <cell r="V2221" t="str">
            <v/>
          </cell>
        </row>
        <row r="2222">
          <cell r="V2222" t="str">
            <v/>
          </cell>
        </row>
        <row r="2223">
          <cell r="V2223" t="str">
            <v/>
          </cell>
        </row>
        <row r="2224">
          <cell r="V2224" t="str">
            <v/>
          </cell>
        </row>
        <row r="2225">
          <cell r="V2225" t="str">
            <v/>
          </cell>
        </row>
        <row r="2226">
          <cell r="V2226" t="str">
            <v/>
          </cell>
        </row>
        <row r="2227">
          <cell r="V2227" t="str">
            <v/>
          </cell>
        </row>
        <row r="2228">
          <cell r="V2228" t="str">
            <v/>
          </cell>
        </row>
        <row r="2229">
          <cell r="V2229" t="str">
            <v/>
          </cell>
        </row>
        <row r="2230">
          <cell r="V2230" t="str">
            <v/>
          </cell>
        </row>
        <row r="2231">
          <cell r="V2231" t="str">
            <v/>
          </cell>
        </row>
        <row r="2232">
          <cell r="V2232" t="str">
            <v/>
          </cell>
        </row>
        <row r="2233">
          <cell r="V2233" t="str">
            <v/>
          </cell>
        </row>
        <row r="2234">
          <cell r="V2234" t="str">
            <v/>
          </cell>
        </row>
        <row r="2235">
          <cell r="V2235" t="str">
            <v/>
          </cell>
        </row>
        <row r="2236">
          <cell r="V2236" t="str">
            <v/>
          </cell>
        </row>
        <row r="2237">
          <cell r="V2237" t="str">
            <v/>
          </cell>
        </row>
        <row r="2238">
          <cell r="V2238" t="str">
            <v/>
          </cell>
        </row>
        <row r="2239">
          <cell r="V2239" t="str">
            <v/>
          </cell>
        </row>
        <row r="2240">
          <cell r="V2240" t="str">
            <v/>
          </cell>
        </row>
        <row r="2241">
          <cell r="V2241" t="str">
            <v/>
          </cell>
        </row>
        <row r="2242">
          <cell r="V2242" t="str">
            <v/>
          </cell>
        </row>
        <row r="2243">
          <cell r="V2243" t="str">
            <v/>
          </cell>
        </row>
        <row r="2244">
          <cell r="V2244" t="str">
            <v/>
          </cell>
        </row>
        <row r="2245">
          <cell r="V2245" t="str">
            <v/>
          </cell>
        </row>
        <row r="2246">
          <cell r="V2246" t="str">
            <v/>
          </cell>
        </row>
        <row r="2247">
          <cell r="V2247" t="str">
            <v/>
          </cell>
        </row>
        <row r="2248">
          <cell r="V2248" t="str">
            <v/>
          </cell>
        </row>
        <row r="2249">
          <cell r="V2249" t="str">
            <v/>
          </cell>
        </row>
        <row r="2250">
          <cell r="V2250" t="str">
            <v/>
          </cell>
        </row>
        <row r="2251">
          <cell r="V2251" t="str">
            <v/>
          </cell>
        </row>
        <row r="2252">
          <cell r="V2252" t="str">
            <v/>
          </cell>
        </row>
        <row r="2253">
          <cell r="V2253" t="str">
            <v/>
          </cell>
        </row>
        <row r="2254">
          <cell r="V2254" t="str">
            <v/>
          </cell>
        </row>
        <row r="2255">
          <cell r="V2255" t="str">
            <v/>
          </cell>
        </row>
        <row r="2256">
          <cell r="V2256" t="str">
            <v/>
          </cell>
        </row>
        <row r="2257">
          <cell r="V2257" t="str">
            <v/>
          </cell>
        </row>
        <row r="2258">
          <cell r="V2258" t="str">
            <v/>
          </cell>
        </row>
        <row r="2259">
          <cell r="V2259" t="str">
            <v/>
          </cell>
        </row>
        <row r="2260">
          <cell r="V2260" t="str">
            <v/>
          </cell>
        </row>
        <row r="2261">
          <cell r="V2261" t="str">
            <v/>
          </cell>
        </row>
        <row r="2262">
          <cell r="V2262" t="str">
            <v/>
          </cell>
        </row>
        <row r="2263">
          <cell r="V2263" t="str">
            <v/>
          </cell>
        </row>
        <row r="2264">
          <cell r="V2264" t="str">
            <v/>
          </cell>
        </row>
        <row r="2265">
          <cell r="V2265" t="str">
            <v/>
          </cell>
        </row>
        <row r="2266">
          <cell r="V2266" t="str">
            <v/>
          </cell>
        </row>
        <row r="2267">
          <cell r="V2267" t="str">
            <v/>
          </cell>
        </row>
        <row r="2268">
          <cell r="V2268" t="str">
            <v/>
          </cell>
        </row>
        <row r="2269">
          <cell r="V2269" t="str">
            <v/>
          </cell>
        </row>
        <row r="2270">
          <cell r="V2270" t="str">
            <v/>
          </cell>
        </row>
        <row r="2271">
          <cell r="V2271" t="str">
            <v/>
          </cell>
        </row>
        <row r="2272">
          <cell r="V2272" t="str">
            <v/>
          </cell>
        </row>
        <row r="2273">
          <cell r="V2273" t="str">
            <v/>
          </cell>
        </row>
        <row r="2274">
          <cell r="V2274" t="str">
            <v/>
          </cell>
        </row>
        <row r="2275">
          <cell r="V2275" t="str">
            <v/>
          </cell>
        </row>
        <row r="2276">
          <cell r="V2276" t="str">
            <v/>
          </cell>
        </row>
        <row r="2277">
          <cell r="V2277" t="str">
            <v/>
          </cell>
        </row>
        <row r="2278">
          <cell r="V2278" t="str">
            <v/>
          </cell>
        </row>
        <row r="2279">
          <cell r="V2279" t="str">
            <v/>
          </cell>
        </row>
        <row r="2280">
          <cell r="V2280" t="str">
            <v/>
          </cell>
        </row>
        <row r="2281">
          <cell r="V2281" t="str">
            <v/>
          </cell>
        </row>
        <row r="2282">
          <cell r="V2282" t="str">
            <v/>
          </cell>
        </row>
        <row r="2283">
          <cell r="V2283" t="str">
            <v/>
          </cell>
        </row>
        <row r="2284">
          <cell r="V2284" t="str">
            <v/>
          </cell>
        </row>
        <row r="2285">
          <cell r="V2285" t="str">
            <v/>
          </cell>
        </row>
        <row r="2286">
          <cell r="V2286" t="str">
            <v/>
          </cell>
        </row>
        <row r="2287">
          <cell r="V2287" t="str">
            <v/>
          </cell>
        </row>
        <row r="2288">
          <cell r="V2288" t="str">
            <v/>
          </cell>
        </row>
        <row r="2289">
          <cell r="V2289" t="str">
            <v/>
          </cell>
        </row>
        <row r="2290">
          <cell r="V2290" t="str">
            <v/>
          </cell>
        </row>
        <row r="2291">
          <cell r="V2291" t="str">
            <v/>
          </cell>
        </row>
        <row r="2292">
          <cell r="V2292" t="str">
            <v/>
          </cell>
        </row>
        <row r="2293">
          <cell r="V2293" t="str">
            <v/>
          </cell>
        </row>
        <row r="2294">
          <cell r="V2294" t="str">
            <v/>
          </cell>
        </row>
        <row r="2295">
          <cell r="V2295" t="str">
            <v/>
          </cell>
        </row>
        <row r="2296">
          <cell r="V2296" t="str">
            <v/>
          </cell>
        </row>
        <row r="2297">
          <cell r="V2297" t="str">
            <v/>
          </cell>
        </row>
        <row r="2298">
          <cell r="V2298" t="str">
            <v/>
          </cell>
        </row>
        <row r="2299">
          <cell r="V2299" t="str">
            <v/>
          </cell>
        </row>
        <row r="2300">
          <cell r="V2300" t="str">
            <v/>
          </cell>
        </row>
        <row r="2301">
          <cell r="V2301" t="str">
            <v/>
          </cell>
        </row>
        <row r="2302">
          <cell r="V2302" t="str">
            <v/>
          </cell>
        </row>
        <row r="2303">
          <cell r="V2303" t="str">
            <v/>
          </cell>
        </row>
        <row r="2304">
          <cell r="V2304" t="str">
            <v/>
          </cell>
        </row>
        <row r="2305">
          <cell r="V2305" t="str">
            <v/>
          </cell>
        </row>
        <row r="2306">
          <cell r="V2306" t="str">
            <v/>
          </cell>
        </row>
        <row r="2307">
          <cell r="V2307" t="str">
            <v/>
          </cell>
        </row>
        <row r="2308">
          <cell r="V2308" t="str">
            <v/>
          </cell>
        </row>
        <row r="2309">
          <cell r="V2309" t="str">
            <v/>
          </cell>
        </row>
        <row r="2310">
          <cell r="V2310" t="str">
            <v/>
          </cell>
        </row>
        <row r="2311">
          <cell r="V2311" t="str">
            <v/>
          </cell>
        </row>
        <row r="2312">
          <cell r="V2312" t="str">
            <v/>
          </cell>
        </row>
        <row r="2313">
          <cell r="V2313" t="str">
            <v/>
          </cell>
        </row>
        <row r="2314">
          <cell r="V2314" t="str">
            <v/>
          </cell>
        </row>
        <row r="2315">
          <cell r="V2315" t="str">
            <v/>
          </cell>
        </row>
        <row r="2316">
          <cell r="V2316" t="str">
            <v/>
          </cell>
        </row>
        <row r="2317">
          <cell r="V2317" t="str">
            <v/>
          </cell>
        </row>
        <row r="2318">
          <cell r="V2318" t="str">
            <v/>
          </cell>
        </row>
        <row r="2319">
          <cell r="V2319" t="str">
            <v/>
          </cell>
        </row>
        <row r="2320">
          <cell r="V2320" t="str">
            <v/>
          </cell>
        </row>
        <row r="2321">
          <cell r="V2321" t="str">
            <v/>
          </cell>
        </row>
        <row r="2322">
          <cell r="V2322" t="str">
            <v/>
          </cell>
        </row>
        <row r="2323">
          <cell r="V2323" t="str">
            <v/>
          </cell>
        </row>
        <row r="2324">
          <cell r="V2324" t="str">
            <v/>
          </cell>
        </row>
        <row r="2325">
          <cell r="V2325" t="str">
            <v/>
          </cell>
        </row>
        <row r="2326">
          <cell r="V2326" t="str">
            <v/>
          </cell>
        </row>
        <row r="2327">
          <cell r="V2327" t="str">
            <v/>
          </cell>
        </row>
        <row r="2328">
          <cell r="V2328" t="str">
            <v/>
          </cell>
        </row>
        <row r="2329">
          <cell r="V2329" t="str">
            <v/>
          </cell>
        </row>
        <row r="2330">
          <cell r="V2330" t="str">
            <v/>
          </cell>
        </row>
        <row r="2331">
          <cell r="V2331" t="str">
            <v/>
          </cell>
        </row>
        <row r="2332">
          <cell r="V2332" t="str">
            <v/>
          </cell>
        </row>
        <row r="2333">
          <cell r="V2333" t="str">
            <v/>
          </cell>
        </row>
        <row r="2334">
          <cell r="V2334" t="str">
            <v/>
          </cell>
        </row>
        <row r="2335">
          <cell r="V2335" t="str">
            <v/>
          </cell>
        </row>
        <row r="2336">
          <cell r="V2336" t="str">
            <v/>
          </cell>
        </row>
        <row r="2337">
          <cell r="V2337" t="str">
            <v/>
          </cell>
        </row>
        <row r="2338">
          <cell r="V2338" t="str">
            <v/>
          </cell>
        </row>
        <row r="2339">
          <cell r="V2339" t="str">
            <v/>
          </cell>
        </row>
        <row r="2340">
          <cell r="V2340" t="str">
            <v/>
          </cell>
        </row>
        <row r="2341">
          <cell r="V2341" t="str">
            <v/>
          </cell>
        </row>
        <row r="2342">
          <cell r="V2342" t="str">
            <v/>
          </cell>
        </row>
        <row r="2343">
          <cell r="V2343" t="str">
            <v/>
          </cell>
        </row>
        <row r="2344">
          <cell r="V2344" t="str">
            <v/>
          </cell>
        </row>
        <row r="2345">
          <cell r="V2345" t="str">
            <v/>
          </cell>
        </row>
        <row r="2346">
          <cell r="V2346" t="str">
            <v/>
          </cell>
        </row>
        <row r="2347">
          <cell r="V2347" t="str">
            <v/>
          </cell>
        </row>
        <row r="2348">
          <cell r="V2348" t="str">
            <v/>
          </cell>
        </row>
        <row r="2349">
          <cell r="V2349" t="str">
            <v/>
          </cell>
        </row>
        <row r="2350">
          <cell r="V2350" t="str">
            <v/>
          </cell>
        </row>
        <row r="2351">
          <cell r="V2351" t="str">
            <v/>
          </cell>
        </row>
        <row r="2352">
          <cell r="V2352" t="str">
            <v/>
          </cell>
        </row>
        <row r="2353">
          <cell r="V2353" t="str">
            <v/>
          </cell>
        </row>
        <row r="2354">
          <cell r="V2354" t="str">
            <v/>
          </cell>
        </row>
        <row r="2355">
          <cell r="V2355" t="str">
            <v/>
          </cell>
        </row>
        <row r="2356">
          <cell r="V2356" t="str">
            <v/>
          </cell>
        </row>
        <row r="2357">
          <cell r="V2357" t="str">
            <v/>
          </cell>
        </row>
        <row r="2358">
          <cell r="V2358" t="str">
            <v/>
          </cell>
        </row>
        <row r="2359">
          <cell r="V2359" t="str">
            <v/>
          </cell>
        </row>
        <row r="2360">
          <cell r="V2360" t="str">
            <v/>
          </cell>
        </row>
        <row r="2361">
          <cell r="V2361" t="str">
            <v/>
          </cell>
        </row>
        <row r="2362">
          <cell r="V2362" t="str">
            <v/>
          </cell>
        </row>
        <row r="2363">
          <cell r="V2363" t="str">
            <v/>
          </cell>
        </row>
        <row r="2364">
          <cell r="V2364" t="str">
            <v/>
          </cell>
        </row>
        <row r="2365">
          <cell r="V2365" t="str">
            <v/>
          </cell>
        </row>
        <row r="2366">
          <cell r="V2366" t="str">
            <v/>
          </cell>
        </row>
        <row r="2367">
          <cell r="V2367" t="str">
            <v/>
          </cell>
        </row>
        <row r="2368">
          <cell r="V2368" t="str">
            <v/>
          </cell>
        </row>
        <row r="2369">
          <cell r="V2369" t="str">
            <v/>
          </cell>
        </row>
        <row r="2370">
          <cell r="V2370" t="str">
            <v/>
          </cell>
        </row>
        <row r="2371">
          <cell r="V2371" t="str">
            <v/>
          </cell>
        </row>
        <row r="2372">
          <cell r="V2372" t="str">
            <v/>
          </cell>
        </row>
        <row r="2373">
          <cell r="V2373" t="str">
            <v/>
          </cell>
        </row>
        <row r="2374">
          <cell r="V2374" t="str">
            <v/>
          </cell>
        </row>
        <row r="2375">
          <cell r="V2375" t="str">
            <v/>
          </cell>
        </row>
        <row r="2376">
          <cell r="V2376" t="str">
            <v/>
          </cell>
        </row>
        <row r="2377">
          <cell r="V2377" t="str">
            <v/>
          </cell>
        </row>
        <row r="2378">
          <cell r="V2378" t="str">
            <v/>
          </cell>
        </row>
        <row r="2379">
          <cell r="V2379" t="str">
            <v/>
          </cell>
        </row>
        <row r="2380">
          <cell r="V2380" t="str">
            <v/>
          </cell>
        </row>
        <row r="2381">
          <cell r="V2381" t="str">
            <v/>
          </cell>
        </row>
        <row r="2382">
          <cell r="V2382" t="str">
            <v/>
          </cell>
        </row>
        <row r="2383">
          <cell r="V2383" t="str">
            <v/>
          </cell>
        </row>
        <row r="2384">
          <cell r="V2384" t="str">
            <v/>
          </cell>
        </row>
        <row r="2385">
          <cell r="V2385" t="str">
            <v/>
          </cell>
        </row>
        <row r="2386">
          <cell r="V2386" t="str">
            <v/>
          </cell>
        </row>
        <row r="2387">
          <cell r="V2387" t="str">
            <v/>
          </cell>
        </row>
        <row r="2388">
          <cell r="V2388" t="str">
            <v/>
          </cell>
        </row>
        <row r="2389">
          <cell r="V2389" t="str">
            <v/>
          </cell>
        </row>
        <row r="2390">
          <cell r="V2390" t="str">
            <v/>
          </cell>
        </row>
        <row r="2391">
          <cell r="V2391" t="str">
            <v/>
          </cell>
        </row>
        <row r="2392">
          <cell r="V2392" t="str">
            <v/>
          </cell>
        </row>
        <row r="2393">
          <cell r="V2393" t="str">
            <v/>
          </cell>
        </row>
        <row r="2394">
          <cell r="V2394" t="str">
            <v/>
          </cell>
        </row>
        <row r="2395">
          <cell r="V2395" t="str">
            <v/>
          </cell>
        </row>
        <row r="2396">
          <cell r="V2396" t="str">
            <v/>
          </cell>
        </row>
        <row r="2397">
          <cell r="V2397" t="str">
            <v/>
          </cell>
        </row>
        <row r="2398">
          <cell r="V2398" t="str">
            <v/>
          </cell>
        </row>
        <row r="2399">
          <cell r="V2399" t="str">
            <v/>
          </cell>
        </row>
        <row r="2400">
          <cell r="V2400" t="str">
            <v/>
          </cell>
        </row>
        <row r="2401">
          <cell r="V2401" t="str">
            <v/>
          </cell>
        </row>
        <row r="2402">
          <cell r="V2402" t="str">
            <v/>
          </cell>
        </row>
        <row r="2403">
          <cell r="V2403" t="str">
            <v/>
          </cell>
        </row>
        <row r="2404">
          <cell r="V2404" t="str">
            <v/>
          </cell>
        </row>
        <row r="2405">
          <cell r="V2405" t="str">
            <v/>
          </cell>
        </row>
        <row r="2406">
          <cell r="V2406" t="str">
            <v/>
          </cell>
        </row>
        <row r="2407">
          <cell r="V2407" t="str">
            <v/>
          </cell>
        </row>
        <row r="2408">
          <cell r="V2408" t="str">
            <v/>
          </cell>
        </row>
        <row r="2409">
          <cell r="V2409" t="str">
            <v/>
          </cell>
        </row>
        <row r="2410">
          <cell r="V2410" t="str">
            <v/>
          </cell>
        </row>
        <row r="2411">
          <cell r="V2411" t="str">
            <v/>
          </cell>
        </row>
        <row r="2412">
          <cell r="V2412" t="str">
            <v/>
          </cell>
        </row>
        <row r="2413">
          <cell r="V2413" t="str">
            <v/>
          </cell>
        </row>
        <row r="2414">
          <cell r="V2414" t="str">
            <v/>
          </cell>
        </row>
        <row r="2415">
          <cell r="V2415" t="str">
            <v/>
          </cell>
        </row>
        <row r="2416">
          <cell r="V2416" t="str">
            <v/>
          </cell>
        </row>
        <row r="2417">
          <cell r="V2417" t="str">
            <v/>
          </cell>
        </row>
        <row r="2418">
          <cell r="V2418" t="str">
            <v/>
          </cell>
        </row>
        <row r="2419">
          <cell r="V2419" t="str">
            <v/>
          </cell>
        </row>
        <row r="2420">
          <cell r="V2420" t="str">
            <v/>
          </cell>
        </row>
        <row r="2421">
          <cell r="V2421" t="str">
            <v/>
          </cell>
        </row>
        <row r="2422">
          <cell r="V2422" t="str">
            <v/>
          </cell>
        </row>
        <row r="2423">
          <cell r="V2423" t="str">
            <v/>
          </cell>
        </row>
        <row r="2424">
          <cell r="V2424" t="str">
            <v/>
          </cell>
        </row>
        <row r="2425">
          <cell r="V2425" t="str">
            <v/>
          </cell>
        </row>
        <row r="2426">
          <cell r="V2426" t="str">
            <v/>
          </cell>
        </row>
        <row r="2427">
          <cell r="V2427" t="str">
            <v/>
          </cell>
        </row>
        <row r="2428">
          <cell r="V2428" t="str">
            <v/>
          </cell>
        </row>
        <row r="2429">
          <cell r="V2429" t="str">
            <v/>
          </cell>
        </row>
        <row r="2430">
          <cell r="V2430" t="str">
            <v/>
          </cell>
        </row>
        <row r="2431">
          <cell r="V2431" t="str">
            <v/>
          </cell>
        </row>
        <row r="2432">
          <cell r="V2432" t="str">
            <v/>
          </cell>
        </row>
        <row r="2433">
          <cell r="V2433" t="str">
            <v/>
          </cell>
        </row>
        <row r="2434">
          <cell r="V2434" t="str">
            <v/>
          </cell>
        </row>
        <row r="2435">
          <cell r="V2435" t="str">
            <v/>
          </cell>
        </row>
        <row r="2436">
          <cell r="V2436" t="str">
            <v/>
          </cell>
        </row>
        <row r="2437">
          <cell r="V2437" t="str">
            <v/>
          </cell>
        </row>
        <row r="2438">
          <cell r="V2438" t="str">
            <v/>
          </cell>
        </row>
        <row r="2439">
          <cell r="V2439" t="str">
            <v/>
          </cell>
        </row>
        <row r="2440">
          <cell r="V2440" t="str">
            <v/>
          </cell>
        </row>
        <row r="2441">
          <cell r="V2441" t="str">
            <v/>
          </cell>
        </row>
        <row r="2442">
          <cell r="V2442" t="str">
            <v/>
          </cell>
        </row>
        <row r="2443">
          <cell r="V2443" t="str">
            <v/>
          </cell>
        </row>
        <row r="2444">
          <cell r="V2444" t="str">
            <v/>
          </cell>
        </row>
        <row r="2445">
          <cell r="V2445" t="str">
            <v/>
          </cell>
        </row>
        <row r="2446">
          <cell r="V2446" t="str">
            <v/>
          </cell>
        </row>
        <row r="2447">
          <cell r="V2447" t="str">
            <v/>
          </cell>
        </row>
        <row r="2448">
          <cell r="V2448" t="str">
            <v/>
          </cell>
        </row>
        <row r="2449">
          <cell r="V2449" t="str">
            <v/>
          </cell>
        </row>
        <row r="2450">
          <cell r="V2450" t="str">
            <v/>
          </cell>
        </row>
        <row r="2451">
          <cell r="V2451" t="str">
            <v/>
          </cell>
        </row>
        <row r="2452">
          <cell r="V2452" t="str">
            <v/>
          </cell>
        </row>
        <row r="2453">
          <cell r="V2453" t="str">
            <v/>
          </cell>
        </row>
        <row r="2454">
          <cell r="V2454" t="str">
            <v/>
          </cell>
        </row>
        <row r="2455">
          <cell r="V2455" t="str">
            <v/>
          </cell>
        </row>
        <row r="2456">
          <cell r="V2456" t="str">
            <v/>
          </cell>
        </row>
        <row r="2457">
          <cell r="V2457" t="str">
            <v/>
          </cell>
        </row>
        <row r="2458">
          <cell r="V2458" t="str">
            <v/>
          </cell>
        </row>
        <row r="2459">
          <cell r="V2459" t="str">
            <v/>
          </cell>
        </row>
        <row r="2460">
          <cell r="V2460" t="str">
            <v/>
          </cell>
        </row>
        <row r="2461">
          <cell r="V2461" t="str">
            <v/>
          </cell>
        </row>
        <row r="2462">
          <cell r="V2462" t="str">
            <v/>
          </cell>
        </row>
        <row r="2463">
          <cell r="V2463" t="str">
            <v/>
          </cell>
        </row>
        <row r="2464">
          <cell r="V2464" t="str">
            <v/>
          </cell>
        </row>
        <row r="2465">
          <cell r="V2465" t="str">
            <v/>
          </cell>
        </row>
        <row r="2466">
          <cell r="V2466" t="str">
            <v/>
          </cell>
        </row>
        <row r="2467">
          <cell r="V2467" t="str">
            <v/>
          </cell>
        </row>
        <row r="2468">
          <cell r="V2468" t="str">
            <v/>
          </cell>
        </row>
        <row r="2469">
          <cell r="V2469" t="str">
            <v/>
          </cell>
        </row>
        <row r="2470">
          <cell r="V2470" t="str">
            <v/>
          </cell>
        </row>
        <row r="2471">
          <cell r="V2471" t="str">
            <v/>
          </cell>
        </row>
        <row r="2472">
          <cell r="V2472" t="str">
            <v/>
          </cell>
        </row>
        <row r="2473">
          <cell r="V2473" t="str">
            <v/>
          </cell>
        </row>
        <row r="2474">
          <cell r="V2474" t="str">
            <v/>
          </cell>
        </row>
        <row r="2475">
          <cell r="V2475" t="str">
            <v/>
          </cell>
        </row>
        <row r="2476">
          <cell r="V2476" t="str">
            <v/>
          </cell>
        </row>
        <row r="2477">
          <cell r="V2477" t="str">
            <v/>
          </cell>
        </row>
        <row r="2478">
          <cell r="V2478" t="str">
            <v/>
          </cell>
        </row>
        <row r="2479">
          <cell r="V2479" t="str">
            <v/>
          </cell>
        </row>
        <row r="2480">
          <cell r="V2480" t="str">
            <v/>
          </cell>
        </row>
        <row r="2481">
          <cell r="V2481" t="str">
            <v/>
          </cell>
        </row>
        <row r="2482">
          <cell r="V2482" t="str">
            <v/>
          </cell>
        </row>
        <row r="2483">
          <cell r="V2483" t="str">
            <v/>
          </cell>
        </row>
        <row r="2484">
          <cell r="V2484" t="str">
            <v/>
          </cell>
        </row>
        <row r="2485">
          <cell r="V2485" t="str">
            <v/>
          </cell>
        </row>
        <row r="2486">
          <cell r="V2486" t="str">
            <v/>
          </cell>
        </row>
        <row r="2487">
          <cell r="V2487" t="str">
            <v/>
          </cell>
        </row>
        <row r="2488">
          <cell r="V2488" t="str">
            <v/>
          </cell>
        </row>
        <row r="2489">
          <cell r="V2489" t="str">
            <v/>
          </cell>
        </row>
        <row r="2490">
          <cell r="V2490" t="str">
            <v/>
          </cell>
        </row>
        <row r="2491">
          <cell r="V2491" t="str">
            <v/>
          </cell>
        </row>
        <row r="2492">
          <cell r="V2492" t="str">
            <v/>
          </cell>
        </row>
        <row r="2493">
          <cell r="V2493" t="str">
            <v/>
          </cell>
        </row>
        <row r="2494">
          <cell r="V2494" t="str">
            <v/>
          </cell>
        </row>
        <row r="2495">
          <cell r="V2495" t="str">
            <v/>
          </cell>
        </row>
        <row r="2496">
          <cell r="V2496" t="str">
            <v/>
          </cell>
        </row>
        <row r="2497">
          <cell r="V2497" t="str">
            <v/>
          </cell>
        </row>
        <row r="2498">
          <cell r="V2498" t="str">
            <v/>
          </cell>
        </row>
        <row r="2499">
          <cell r="V2499" t="str">
            <v/>
          </cell>
        </row>
        <row r="2500">
          <cell r="V2500" t="str">
            <v/>
          </cell>
        </row>
        <row r="2501">
          <cell r="V2501" t="str">
            <v/>
          </cell>
        </row>
        <row r="2502">
          <cell r="V2502" t="str">
            <v/>
          </cell>
        </row>
        <row r="2503">
          <cell r="V2503" t="str">
            <v/>
          </cell>
        </row>
        <row r="2504">
          <cell r="V2504" t="str">
            <v/>
          </cell>
        </row>
        <row r="2505">
          <cell r="V2505" t="str">
            <v/>
          </cell>
        </row>
        <row r="2506">
          <cell r="V2506" t="str">
            <v/>
          </cell>
        </row>
        <row r="2507">
          <cell r="V2507" t="str">
            <v/>
          </cell>
        </row>
        <row r="2508">
          <cell r="V2508" t="str">
            <v/>
          </cell>
        </row>
        <row r="2509">
          <cell r="V2509" t="str">
            <v/>
          </cell>
        </row>
        <row r="2510">
          <cell r="V2510" t="str">
            <v/>
          </cell>
        </row>
        <row r="2511">
          <cell r="V2511" t="str">
            <v/>
          </cell>
        </row>
        <row r="2512">
          <cell r="V2512" t="str">
            <v/>
          </cell>
        </row>
        <row r="2513">
          <cell r="V2513" t="str">
            <v/>
          </cell>
        </row>
        <row r="2514">
          <cell r="V2514" t="str">
            <v/>
          </cell>
        </row>
        <row r="2515">
          <cell r="V2515" t="str">
            <v/>
          </cell>
        </row>
        <row r="2516">
          <cell r="V2516" t="str">
            <v/>
          </cell>
        </row>
        <row r="2517">
          <cell r="V2517" t="str">
            <v/>
          </cell>
        </row>
        <row r="2518">
          <cell r="V2518" t="str">
            <v/>
          </cell>
        </row>
        <row r="2519">
          <cell r="V2519" t="str">
            <v/>
          </cell>
        </row>
        <row r="2520">
          <cell r="V2520" t="str">
            <v/>
          </cell>
        </row>
        <row r="2521">
          <cell r="V2521" t="str">
            <v/>
          </cell>
        </row>
        <row r="2522">
          <cell r="V2522" t="str">
            <v/>
          </cell>
        </row>
        <row r="2523">
          <cell r="V2523" t="str">
            <v/>
          </cell>
        </row>
        <row r="2524">
          <cell r="V2524" t="str">
            <v/>
          </cell>
        </row>
        <row r="2525">
          <cell r="V2525" t="str">
            <v/>
          </cell>
        </row>
        <row r="2526">
          <cell r="V2526" t="str">
            <v/>
          </cell>
        </row>
        <row r="2527">
          <cell r="V2527" t="str">
            <v/>
          </cell>
        </row>
        <row r="2528">
          <cell r="V2528" t="str">
            <v/>
          </cell>
        </row>
        <row r="2529">
          <cell r="V2529" t="str">
            <v/>
          </cell>
        </row>
        <row r="2530">
          <cell r="V2530" t="str">
            <v/>
          </cell>
        </row>
        <row r="2531">
          <cell r="V2531" t="str">
            <v/>
          </cell>
        </row>
        <row r="2532">
          <cell r="V2532" t="str">
            <v/>
          </cell>
        </row>
        <row r="2533">
          <cell r="V2533" t="str">
            <v/>
          </cell>
        </row>
        <row r="2534">
          <cell r="V2534" t="str">
            <v/>
          </cell>
        </row>
        <row r="2535">
          <cell r="V2535" t="str">
            <v/>
          </cell>
        </row>
        <row r="2536">
          <cell r="V2536" t="str">
            <v/>
          </cell>
        </row>
        <row r="2537">
          <cell r="V2537" t="str">
            <v/>
          </cell>
        </row>
        <row r="2538">
          <cell r="V2538" t="str">
            <v/>
          </cell>
        </row>
        <row r="2539">
          <cell r="V2539" t="str">
            <v/>
          </cell>
        </row>
        <row r="2540">
          <cell r="V2540" t="str">
            <v/>
          </cell>
        </row>
        <row r="2541">
          <cell r="V2541" t="str">
            <v/>
          </cell>
        </row>
        <row r="2542">
          <cell r="V2542" t="str">
            <v/>
          </cell>
        </row>
        <row r="2543">
          <cell r="V2543" t="str">
            <v/>
          </cell>
        </row>
        <row r="2544">
          <cell r="V2544" t="str">
            <v/>
          </cell>
        </row>
        <row r="2545">
          <cell r="V2545" t="str">
            <v/>
          </cell>
        </row>
        <row r="2546">
          <cell r="V2546" t="str">
            <v/>
          </cell>
        </row>
        <row r="2547">
          <cell r="V2547" t="str">
            <v/>
          </cell>
        </row>
        <row r="2548">
          <cell r="V2548" t="str">
            <v/>
          </cell>
        </row>
        <row r="2549">
          <cell r="V2549" t="str">
            <v/>
          </cell>
        </row>
        <row r="2550">
          <cell r="V2550" t="str">
            <v/>
          </cell>
        </row>
        <row r="2551">
          <cell r="V2551" t="str">
            <v/>
          </cell>
        </row>
        <row r="2552">
          <cell r="V2552" t="str">
            <v/>
          </cell>
        </row>
        <row r="2553">
          <cell r="V2553" t="str">
            <v/>
          </cell>
        </row>
        <row r="2554">
          <cell r="V2554" t="str">
            <v/>
          </cell>
        </row>
        <row r="2555">
          <cell r="V2555" t="str">
            <v/>
          </cell>
        </row>
        <row r="2556">
          <cell r="V2556" t="str">
            <v/>
          </cell>
        </row>
        <row r="2557">
          <cell r="V2557" t="str">
            <v/>
          </cell>
        </row>
        <row r="2558">
          <cell r="V2558" t="str">
            <v/>
          </cell>
        </row>
        <row r="2559">
          <cell r="V2559" t="str">
            <v/>
          </cell>
        </row>
        <row r="2560">
          <cell r="V2560" t="str">
            <v/>
          </cell>
        </row>
        <row r="2561">
          <cell r="V2561" t="str">
            <v/>
          </cell>
        </row>
        <row r="2562">
          <cell r="V2562" t="str">
            <v/>
          </cell>
        </row>
        <row r="2563">
          <cell r="V2563" t="str">
            <v/>
          </cell>
        </row>
        <row r="2564">
          <cell r="V2564" t="str">
            <v/>
          </cell>
        </row>
        <row r="2565">
          <cell r="V2565" t="str">
            <v/>
          </cell>
        </row>
        <row r="2566">
          <cell r="V2566" t="str">
            <v/>
          </cell>
        </row>
        <row r="2567">
          <cell r="V2567" t="str">
            <v/>
          </cell>
        </row>
        <row r="2568">
          <cell r="V2568" t="str">
            <v/>
          </cell>
        </row>
        <row r="2569">
          <cell r="V2569" t="str">
            <v/>
          </cell>
        </row>
        <row r="2570">
          <cell r="V2570" t="str">
            <v/>
          </cell>
        </row>
        <row r="2571">
          <cell r="V2571" t="str">
            <v/>
          </cell>
        </row>
        <row r="2572">
          <cell r="V2572" t="str">
            <v/>
          </cell>
        </row>
        <row r="2573">
          <cell r="V2573" t="str">
            <v/>
          </cell>
        </row>
        <row r="2574">
          <cell r="V2574" t="str">
            <v/>
          </cell>
        </row>
        <row r="2575">
          <cell r="V2575" t="str">
            <v/>
          </cell>
        </row>
        <row r="2576">
          <cell r="V2576" t="str">
            <v/>
          </cell>
        </row>
        <row r="2577">
          <cell r="V2577" t="str">
            <v/>
          </cell>
        </row>
        <row r="2578">
          <cell r="V2578" t="str">
            <v/>
          </cell>
        </row>
        <row r="2579">
          <cell r="V2579" t="str">
            <v/>
          </cell>
        </row>
        <row r="2580">
          <cell r="V2580" t="str">
            <v/>
          </cell>
        </row>
        <row r="2581">
          <cell r="V2581" t="str">
            <v/>
          </cell>
        </row>
        <row r="2582">
          <cell r="V2582" t="str">
            <v/>
          </cell>
        </row>
        <row r="2583">
          <cell r="V2583" t="str">
            <v/>
          </cell>
        </row>
        <row r="2584">
          <cell r="V2584" t="str">
            <v/>
          </cell>
        </row>
        <row r="2585">
          <cell r="V2585" t="str">
            <v/>
          </cell>
        </row>
        <row r="2586">
          <cell r="V2586" t="str">
            <v/>
          </cell>
        </row>
        <row r="2587">
          <cell r="V2587" t="str">
            <v/>
          </cell>
        </row>
        <row r="2588">
          <cell r="V2588" t="str">
            <v/>
          </cell>
        </row>
        <row r="2589">
          <cell r="V2589" t="str">
            <v/>
          </cell>
        </row>
        <row r="2590">
          <cell r="V2590" t="str">
            <v/>
          </cell>
        </row>
        <row r="2591">
          <cell r="V2591" t="str">
            <v/>
          </cell>
        </row>
        <row r="2592">
          <cell r="V2592" t="str">
            <v/>
          </cell>
        </row>
        <row r="2593">
          <cell r="V2593" t="str">
            <v/>
          </cell>
        </row>
        <row r="2594">
          <cell r="V2594" t="str">
            <v/>
          </cell>
        </row>
        <row r="2595">
          <cell r="V2595" t="str">
            <v/>
          </cell>
        </row>
        <row r="2596">
          <cell r="V2596" t="str">
            <v/>
          </cell>
        </row>
        <row r="2597">
          <cell r="V2597" t="str">
            <v/>
          </cell>
        </row>
        <row r="2598">
          <cell r="V2598" t="str">
            <v/>
          </cell>
        </row>
        <row r="2599">
          <cell r="V2599" t="str">
            <v/>
          </cell>
        </row>
        <row r="2600">
          <cell r="V2600" t="str">
            <v/>
          </cell>
        </row>
        <row r="2601">
          <cell r="V2601" t="str">
            <v/>
          </cell>
        </row>
        <row r="2602">
          <cell r="V2602" t="str">
            <v/>
          </cell>
        </row>
        <row r="2603">
          <cell r="V2603" t="str">
            <v/>
          </cell>
        </row>
        <row r="2604">
          <cell r="V2604" t="str">
            <v/>
          </cell>
        </row>
        <row r="2605">
          <cell r="V2605" t="str">
            <v/>
          </cell>
        </row>
        <row r="2606">
          <cell r="V2606" t="str">
            <v/>
          </cell>
        </row>
        <row r="2607">
          <cell r="V2607" t="str">
            <v/>
          </cell>
        </row>
        <row r="2608">
          <cell r="V2608" t="str">
            <v/>
          </cell>
        </row>
        <row r="2609">
          <cell r="V2609" t="str">
            <v/>
          </cell>
        </row>
        <row r="2610">
          <cell r="V2610" t="str">
            <v/>
          </cell>
        </row>
        <row r="2611">
          <cell r="V2611" t="str">
            <v/>
          </cell>
        </row>
        <row r="2612">
          <cell r="V2612" t="str">
            <v/>
          </cell>
        </row>
        <row r="2613">
          <cell r="V2613" t="str">
            <v/>
          </cell>
        </row>
        <row r="2614">
          <cell r="V2614" t="str">
            <v/>
          </cell>
        </row>
        <row r="2615">
          <cell r="V2615" t="str">
            <v/>
          </cell>
        </row>
        <row r="2616">
          <cell r="V2616" t="str">
            <v/>
          </cell>
        </row>
        <row r="2617">
          <cell r="V2617" t="str">
            <v/>
          </cell>
        </row>
        <row r="2618">
          <cell r="V2618" t="str">
            <v/>
          </cell>
        </row>
        <row r="2619">
          <cell r="V2619" t="str">
            <v/>
          </cell>
        </row>
        <row r="2620">
          <cell r="V2620" t="str">
            <v/>
          </cell>
        </row>
        <row r="2621">
          <cell r="V2621" t="str">
            <v/>
          </cell>
        </row>
        <row r="2622">
          <cell r="V2622" t="str">
            <v/>
          </cell>
        </row>
        <row r="2623">
          <cell r="V2623" t="str">
            <v/>
          </cell>
        </row>
        <row r="2624">
          <cell r="V2624" t="str">
            <v/>
          </cell>
        </row>
        <row r="2625">
          <cell r="V2625" t="str">
            <v/>
          </cell>
        </row>
        <row r="2626">
          <cell r="V2626" t="str">
            <v/>
          </cell>
        </row>
        <row r="2627">
          <cell r="V2627" t="str">
            <v/>
          </cell>
        </row>
        <row r="2628">
          <cell r="V2628" t="str">
            <v/>
          </cell>
        </row>
        <row r="2629">
          <cell r="V2629" t="str">
            <v/>
          </cell>
        </row>
        <row r="2630">
          <cell r="V2630" t="str">
            <v/>
          </cell>
        </row>
        <row r="2631">
          <cell r="V2631" t="str">
            <v/>
          </cell>
        </row>
        <row r="2632">
          <cell r="V2632" t="str">
            <v/>
          </cell>
        </row>
        <row r="2633">
          <cell r="V2633" t="str">
            <v/>
          </cell>
        </row>
        <row r="2634">
          <cell r="V2634" t="str">
            <v/>
          </cell>
        </row>
        <row r="2635">
          <cell r="V2635" t="str">
            <v/>
          </cell>
        </row>
        <row r="2636">
          <cell r="V2636" t="str">
            <v/>
          </cell>
        </row>
        <row r="2637">
          <cell r="V2637" t="str">
            <v/>
          </cell>
        </row>
        <row r="2638">
          <cell r="V2638" t="str">
            <v/>
          </cell>
        </row>
        <row r="2639">
          <cell r="V2639" t="str">
            <v/>
          </cell>
        </row>
        <row r="2640">
          <cell r="V2640" t="str">
            <v/>
          </cell>
        </row>
        <row r="2641">
          <cell r="V2641" t="str">
            <v/>
          </cell>
        </row>
        <row r="2642">
          <cell r="V2642" t="str">
            <v/>
          </cell>
        </row>
        <row r="2643">
          <cell r="V2643" t="str">
            <v/>
          </cell>
        </row>
        <row r="2644">
          <cell r="V2644" t="str">
            <v/>
          </cell>
        </row>
        <row r="2645">
          <cell r="V2645" t="str">
            <v/>
          </cell>
        </row>
        <row r="2646">
          <cell r="V2646" t="str">
            <v/>
          </cell>
        </row>
        <row r="2647">
          <cell r="V2647" t="str">
            <v/>
          </cell>
        </row>
        <row r="2648">
          <cell r="V2648" t="str">
            <v/>
          </cell>
        </row>
        <row r="2649">
          <cell r="V2649" t="str">
            <v/>
          </cell>
        </row>
        <row r="2650">
          <cell r="V2650" t="str">
            <v/>
          </cell>
        </row>
        <row r="2651">
          <cell r="V2651" t="str">
            <v/>
          </cell>
        </row>
        <row r="2652">
          <cell r="V2652" t="str">
            <v/>
          </cell>
        </row>
        <row r="2653">
          <cell r="V2653" t="str">
            <v/>
          </cell>
        </row>
        <row r="2654">
          <cell r="V2654" t="str">
            <v/>
          </cell>
        </row>
        <row r="2655">
          <cell r="V2655" t="str">
            <v/>
          </cell>
        </row>
        <row r="2656">
          <cell r="V2656" t="str">
            <v/>
          </cell>
        </row>
        <row r="2657">
          <cell r="V2657" t="str">
            <v/>
          </cell>
        </row>
        <row r="2658">
          <cell r="V2658" t="str">
            <v/>
          </cell>
        </row>
        <row r="2659">
          <cell r="V2659" t="str">
            <v/>
          </cell>
        </row>
        <row r="2660">
          <cell r="V2660" t="str">
            <v/>
          </cell>
        </row>
        <row r="2661">
          <cell r="V2661" t="str">
            <v/>
          </cell>
        </row>
        <row r="2662">
          <cell r="V2662" t="str">
            <v/>
          </cell>
        </row>
        <row r="2663">
          <cell r="V2663" t="str">
            <v/>
          </cell>
        </row>
        <row r="2664">
          <cell r="V2664" t="str">
            <v/>
          </cell>
        </row>
        <row r="2665">
          <cell r="V2665" t="str">
            <v/>
          </cell>
        </row>
        <row r="2666">
          <cell r="V2666" t="str">
            <v/>
          </cell>
        </row>
        <row r="2667">
          <cell r="V2667" t="str">
            <v/>
          </cell>
        </row>
        <row r="2668">
          <cell r="V2668" t="str">
            <v/>
          </cell>
        </row>
        <row r="2669">
          <cell r="V2669" t="str">
            <v/>
          </cell>
        </row>
        <row r="2670">
          <cell r="V2670" t="str">
            <v/>
          </cell>
        </row>
        <row r="2671">
          <cell r="V2671" t="str">
            <v/>
          </cell>
        </row>
        <row r="2672">
          <cell r="V2672" t="str">
            <v/>
          </cell>
        </row>
        <row r="2673">
          <cell r="V2673" t="str">
            <v/>
          </cell>
        </row>
        <row r="2674">
          <cell r="V2674" t="str">
            <v/>
          </cell>
        </row>
        <row r="2675">
          <cell r="V2675" t="str">
            <v/>
          </cell>
        </row>
        <row r="2676">
          <cell r="V2676" t="str">
            <v/>
          </cell>
        </row>
        <row r="2677">
          <cell r="V2677" t="str">
            <v/>
          </cell>
        </row>
        <row r="2678">
          <cell r="V2678" t="str">
            <v/>
          </cell>
        </row>
        <row r="2679">
          <cell r="V2679" t="str">
            <v/>
          </cell>
        </row>
        <row r="2680">
          <cell r="V2680" t="str">
            <v/>
          </cell>
        </row>
        <row r="2681">
          <cell r="V2681" t="str">
            <v/>
          </cell>
        </row>
        <row r="2682">
          <cell r="V2682" t="str">
            <v/>
          </cell>
        </row>
        <row r="2683">
          <cell r="V2683" t="str">
            <v/>
          </cell>
        </row>
        <row r="2684">
          <cell r="V2684" t="str">
            <v/>
          </cell>
        </row>
        <row r="2685">
          <cell r="V2685" t="str">
            <v/>
          </cell>
        </row>
        <row r="2686">
          <cell r="V2686" t="str">
            <v/>
          </cell>
        </row>
        <row r="2687">
          <cell r="V2687" t="str">
            <v/>
          </cell>
        </row>
        <row r="2688">
          <cell r="V2688" t="str">
            <v/>
          </cell>
        </row>
        <row r="2689">
          <cell r="V2689" t="str">
            <v/>
          </cell>
        </row>
        <row r="2690">
          <cell r="V2690" t="str">
            <v/>
          </cell>
        </row>
        <row r="2691">
          <cell r="V2691" t="str">
            <v/>
          </cell>
        </row>
        <row r="2692">
          <cell r="V2692" t="str">
            <v/>
          </cell>
        </row>
        <row r="2693">
          <cell r="V2693" t="str">
            <v/>
          </cell>
        </row>
        <row r="2694">
          <cell r="V2694" t="str">
            <v/>
          </cell>
        </row>
        <row r="2695">
          <cell r="V2695" t="str">
            <v/>
          </cell>
        </row>
        <row r="2696">
          <cell r="V2696" t="str">
            <v/>
          </cell>
        </row>
        <row r="2697">
          <cell r="V2697" t="str">
            <v/>
          </cell>
        </row>
        <row r="2698">
          <cell r="V2698" t="str">
            <v/>
          </cell>
        </row>
        <row r="2699">
          <cell r="V2699" t="str">
            <v/>
          </cell>
        </row>
        <row r="2700">
          <cell r="V2700" t="str">
            <v/>
          </cell>
        </row>
        <row r="2701">
          <cell r="V2701" t="str">
            <v/>
          </cell>
        </row>
        <row r="2702">
          <cell r="V2702" t="str">
            <v/>
          </cell>
        </row>
        <row r="2703">
          <cell r="V2703" t="str">
            <v/>
          </cell>
        </row>
        <row r="2704">
          <cell r="V2704" t="str">
            <v/>
          </cell>
        </row>
        <row r="2705">
          <cell r="V2705" t="str">
            <v/>
          </cell>
        </row>
        <row r="2706">
          <cell r="V2706" t="str">
            <v/>
          </cell>
        </row>
        <row r="2707">
          <cell r="V2707" t="str">
            <v/>
          </cell>
        </row>
        <row r="2708">
          <cell r="V2708" t="str">
            <v/>
          </cell>
        </row>
        <row r="2709">
          <cell r="V2709" t="str">
            <v/>
          </cell>
        </row>
        <row r="2710">
          <cell r="V2710" t="str">
            <v/>
          </cell>
        </row>
        <row r="2711">
          <cell r="V2711" t="str">
            <v/>
          </cell>
        </row>
        <row r="2712">
          <cell r="V2712" t="str">
            <v/>
          </cell>
        </row>
        <row r="2713">
          <cell r="V2713" t="str">
            <v/>
          </cell>
        </row>
        <row r="2714">
          <cell r="V2714" t="str">
            <v/>
          </cell>
        </row>
        <row r="2715">
          <cell r="V2715" t="str">
            <v/>
          </cell>
        </row>
        <row r="2716">
          <cell r="V2716" t="str">
            <v/>
          </cell>
        </row>
        <row r="2717">
          <cell r="V2717" t="str">
            <v/>
          </cell>
        </row>
        <row r="2718">
          <cell r="V2718" t="str">
            <v/>
          </cell>
        </row>
        <row r="2719">
          <cell r="V2719" t="str">
            <v/>
          </cell>
        </row>
        <row r="2720">
          <cell r="V2720" t="str">
            <v/>
          </cell>
        </row>
        <row r="2721">
          <cell r="V2721" t="str">
            <v/>
          </cell>
        </row>
        <row r="2722">
          <cell r="V2722" t="str">
            <v/>
          </cell>
        </row>
        <row r="2723">
          <cell r="V2723" t="str">
            <v/>
          </cell>
        </row>
        <row r="2724">
          <cell r="V2724" t="str">
            <v/>
          </cell>
        </row>
        <row r="2725">
          <cell r="V2725" t="str">
            <v/>
          </cell>
        </row>
        <row r="2726">
          <cell r="V2726" t="str">
            <v/>
          </cell>
        </row>
        <row r="2727">
          <cell r="V2727" t="str">
            <v/>
          </cell>
        </row>
        <row r="2728">
          <cell r="V2728" t="str">
            <v/>
          </cell>
        </row>
        <row r="2729">
          <cell r="V2729" t="str">
            <v/>
          </cell>
        </row>
        <row r="2730">
          <cell r="V2730" t="str">
            <v/>
          </cell>
        </row>
        <row r="2731">
          <cell r="V2731" t="str">
            <v/>
          </cell>
        </row>
        <row r="2732">
          <cell r="V2732" t="str">
            <v/>
          </cell>
        </row>
        <row r="2733">
          <cell r="V2733" t="str">
            <v/>
          </cell>
        </row>
        <row r="2734">
          <cell r="V2734" t="str">
            <v/>
          </cell>
        </row>
        <row r="2735">
          <cell r="V2735" t="str">
            <v/>
          </cell>
        </row>
        <row r="2736">
          <cell r="V2736" t="str">
            <v/>
          </cell>
        </row>
        <row r="2737">
          <cell r="V2737" t="str">
            <v/>
          </cell>
        </row>
        <row r="2738">
          <cell r="V2738" t="str">
            <v/>
          </cell>
        </row>
        <row r="2739">
          <cell r="V2739" t="str">
            <v/>
          </cell>
        </row>
        <row r="2740">
          <cell r="V2740" t="str">
            <v/>
          </cell>
        </row>
        <row r="2741">
          <cell r="V2741" t="str">
            <v/>
          </cell>
        </row>
        <row r="2742">
          <cell r="V2742" t="str">
            <v/>
          </cell>
        </row>
        <row r="2743">
          <cell r="V2743" t="str">
            <v/>
          </cell>
        </row>
        <row r="2744">
          <cell r="V2744" t="str">
            <v/>
          </cell>
        </row>
        <row r="2745">
          <cell r="V2745" t="str">
            <v/>
          </cell>
        </row>
        <row r="2746">
          <cell r="V2746" t="str">
            <v/>
          </cell>
        </row>
        <row r="2747">
          <cell r="V2747" t="str">
            <v/>
          </cell>
        </row>
        <row r="2748">
          <cell r="V2748" t="str">
            <v/>
          </cell>
        </row>
        <row r="2749">
          <cell r="V2749" t="str">
            <v/>
          </cell>
        </row>
        <row r="2750">
          <cell r="V2750" t="str">
            <v/>
          </cell>
        </row>
        <row r="2751">
          <cell r="V2751" t="str">
            <v/>
          </cell>
        </row>
        <row r="2752">
          <cell r="V2752" t="str">
            <v/>
          </cell>
        </row>
        <row r="2753">
          <cell r="V2753" t="str">
            <v/>
          </cell>
        </row>
        <row r="2754">
          <cell r="V2754" t="str">
            <v/>
          </cell>
        </row>
        <row r="2755">
          <cell r="V2755" t="str">
            <v/>
          </cell>
        </row>
        <row r="2756">
          <cell r="V2756" t="str">
            <v/>
          </cell>
        </row>
        <row r="2757">
          <cell r="V2757" t="str">
            <v/>
          </cell>
        </row>
        <row r="2758">
          <cell r="V2758" t="str">
            <v/>
          </cell>
        </row>
        <row r="2759">
          <cell r="V2759" t="str">
            <v/>
          </cell>
        </row>
        <row r="2760">
          <cell r="V2760" t="str">
            <v/>
          </cell>
        </row>
        <row r="2761">
          <cell r="V2761" t="str">
            <v/>
          </cell>
        </row>
        <row r="2762">
          <cell r="V2762" t="str">
            <v/>
          </cell>
        </row>
        <row r="2763">
          <cell r="V2763" t="str">
            <v/>
          </cell>
        </row>
        <row r="2764">
          <cell r="V2764" t="str">
            <v/>
          </cell>
        </row>
        <row r="2765">
          <cell r="V2765" t="str">
            <v/>
          </cell>
        </row>
        <row r="2766">
          <cell r="V2766" t="str">
            <v/>
          </cell>
        </row>
        <row r="2767">
          <cell r="V2767" t="str">
            <v/>
          </cell>
        </row>
        <row r="2768">
          <cell r="V2768" t="str">
            <v/>
          </cell>
        </row>
        <row r="2769">
          <cell r="V2769" t="str">
            <v/>
          </cell>
        </row>
        <row r="2770">
          <cell r="V2770" t="str">
            <v/>
          </cell>
        </row>
        <row r="2771">
          <cell r="V2771" t="str">
            <v/>
          </cell>
        </row>
        <row r="2772">
          <cell r="V2772" t="str">
            <v/>
          </cell>
        </row>
        <row r="2773">
          <cell r="V2773" t="str">
            <v/>
          </cell>
        </row>
        <row r="2774">
          <cell r="V2774" t="str">
            <v/>
          </cell>
        </row>
        <row r="2775">
          <cell r="V2775" t="str">
            <v/>
          </cell>
        </row>
        <row r="2776">
          <cell r="V2776" t="str">
            <v/>
          </cell>
        </row>
        <row r="2777">
          <cell r="V2777" t="str">
            <v/>
          </cell>
        </row>
        <row r="2778">
          <cell r="V2778" t="str">
            <v/>
          </cell>
        </row>
        <row r="2779">
          <cell r="V2779" t="str">
            <v/>
          </cell>
        </row>
        <row r="2780">
          <cell r="V2780" t="str">
            <v/>
          </cell>
        </row>
        <row r="2781">
          <cell r="V2781" t="str">
            <v/>
          </cell>
        </row>
        <row r="2782">
          <cell r="V2782" t="str">
            <v/>
          </cell>
        </row>
        <row r="2783">
          <cell r="V2783" t="str">
            <v/>
          </cell>
        </row>
        <row r="2784">
          <cell r="V2784" t="str">
            <v/>
          </cell>
        </row>
        <row r="2785">
          <cell r="V2785" t="str">
            <v/>
          </cell>
        </row>
        <row r="2786">
          <cell r="V2786" t="str">
            <v/>
          </cell>
        </row>
        <row r="2787">
          <cell r="V2787" t="str">
            <v/>
          </cell>
        </row>
        <row r="2788">
          <cell r="V2788" t="str">
            <v/>
          </cell>
        </row>
        <row r="2789">
          <cell r="V2789" t="str">
            <v/>
          </cell>
        </row>
        <row r="2790">
          <cell r="V2790" t="str">
            <v/>
          </cell>
        </row>
        <row r="2791">
          <cell r="V2791" t="str">
            <v/>
          </cell>
        </row>
        <row r="2792">
          <cell r="V2792" t="str">
            <v/>
          </cell>
        </row>
        <row r="2793">
          <cell r="V2793" t="str">
            <v/>
          </cell>
        </row>
        <row r="2794">
          <cell r="V2794" t="str">
            <v/>
          </cell>
        </row>
        <row r="2795">
          <cell r="V2795" t="str">
            <v/>
          </cell>
        </row>
        <row r="2796">
          <cell r="V2796" t="str">
            <v/>
          </cell>
        </row>
        <row r="2797">
          <cell r="V2797" t="str">
            <v/>
          </cell>
        </row>
        <row r="2798">
          <cell r="V2798" t="str">
            <v/>
          </cell>
        </row>
        <row r="2799">
          <cell r="V2799" t="str">
            <v/>
          </cell>
        </row>
        <row r="2800">
          <cell r="V2800" t="str">
            <v/>
          </cell>
        </row>
        <row r="2801">
          <cell r="V2801" t="str">
            <v/>
          </cell>
        </row>
        <row r="2802">
          <cell r="V2802" t="str">
            <v/>
          </cell>
        </row>
        <row r="2803">
          <cell r="V2803" t="str">
            <v/>
          </cell>
        </row>
        <row r="2804">
          <cell r="V2804" t="str">
            <v/>
          </cell>
        </row>
        <row r="2805">
          <cell r="V2805" t="str">
            <v/>
          </cell>
        </row>
        <row r="2806">
          <cell r="V2806" t="str">
            <v/>
          </cell>
        </row>
        <row r="2807">
          <cell r="V2807" t="str">
            <v/>
          </cell>
        </row>
        <row r="2808">
          <cell r="V2808" t="str">
            <v/>
          </cell>
        </row>
        <row r="2809">
          <cell r="V2809" t="str">
            <v/>
          </cell>
        </row>
        <row r="2810">
          <cell r="V2810" t="str">
            <v/>
          </cell>
        </row>
        <row r="2811">
          <cell r="V2811" t="str">
            <v/>
          </cell>
        </row>
        <row r="2812">
          <cell r="V2812" t="str">
            <v/>
          </cell>
        </row>
        <row r="2813">
          <cell r="V2813" t="str">
            <v/>
          </cell>
        </row>
        <row r="2814">
          <cell r="V2814" t="str">
            <v/>
          </cell>
        </row>
        <row r="2815">
          <cell r="V2815" t="str">
            <v/>
          </cell>
        </row>
        <row r="2816">
          <cell r="V2816" t="str">
            <v/>
          </cell>
        </row>
        <row r="2817">
          <cell r="V2817" t="str">
            <v/>
          </cell>
        </row>
        <row r="2818">
          <cell r="V2818" t="str">
            <v/>
          </cell>
        </row>
        <row r="2819">
          <cell r="V2819" t="str">
            <v/>
          </cell>
        </row>
        <row r="2820">
          <cell r="V2820" t="str">
            <v/>
          </cell>
        </row>
        <row r="2821">
          <cell r="V2821" t="str">
            <v/>
          </cell>
        </row>
        <row r="2822">
          <cell r="V2822" t="str">
            <v/>
          </cell>
        </row>
        <row r="2823">
          <cell r="V2823" t="str">
            <v/>
          </cell>
        </row>
        <row r="2824">
          <cell r="V2824" t="str">
            <v/>
          </cell>
        </row>
        <row r="2825">
          <cell r="V2825" t="str">
            <v/>
          </cell>
        </row>
        <row r="2826">
          <cell r="V2826" t="str">
            <v/>
          </cell>
        </row>
        <row r="2827">
          <cell r="V2827" t="str">
            <v/>
          </cell>
        </row>
        <row r="2828">
          <cell r="V2828" t="str">
            <v/>
          </cell>
        </row>
        <row r="2829">
          <cell r="V2829" t="str">
            <v/>
          </cell>
        </row>
        <row r="2830">
          <cell r="V2830" t="str">
            <v/>
          </cell>
        </row>
        <row r="2831">
          <cell r="V2831" t="str">
            <v/>
          </cell>
        </row>
        <row r="2832">
          <cell r="V2832" t="str">
            <v/>
          </cell>
        </row>
        <row r="2833">
          <cell r="V2833" t="str">
            <v/>
          </cell>
        </row>
        <row r="2834">
          <cell r="V2834" t="str">
            <v/>
          </cell>
        </row>
        <row r="2835">
          <cell r="V2835" t="str">
            <v/>
          </cell>
        </row>
        <row r="2836">
          <cell r="V2836" t="str">
            <v/>
          </cell>
        </row>
        <row r="2837">
          <cell r="V2837" t="str">
            <v/>
          </cell>
        </row>
        <row r="2838">
          <cell r="V2838" t="str">
            <v/>
          </cell>
        </row>
        <row r="2839">
          <cell r="V2839" t="str">
            <v/>
          </cell>
        </row>
        <row r="2840">
          <cell r="V2840" t="str">
            <v/>
          </cell>
        </row>
        <row r="2841">
          <cell r="V2841" t="str">
            <v/>
          </cell>
        </row>
        <row r="2842">
          <cell r="V2842" t="str">
            <v/>
          </cell>
        </row>
        <row r="2843">
          <cell r="V2843" t="str">
            <v/>
          </cell>
        </row>
        <row r="2844">
          <cell r="V2844" t="str">
            <v/>
          </cell>
        </row>
        <row r="2845">
          <cell r="V2845" t="str">
            <v/>
          </cell>
        </row>
        <row r="2846">
          <cell r="V2846" t="str">
            <v/>
          </cell>
        </row>
        <row r="2847">
          <cell r="V2847" t="str">
            <v/>
          </cell>
        </row>
        <row r="2848">
          <cell r="V2848" t="str">
            <v/>
          </cell>
        </row>
        <row r="2849">
          <cell r="V2849" t="str">
            <v/>
          </cell>
        </row>
        <row r="2850">
          <cell r="V2850" t="str">
            <v/>
          </cell>
        </row>
        <row r="2851">
          <cell r="V2851" t="str">
            <v/>
          </cell>
        </row>
        <row r="2852">
          <cell r="V2852" t="str">
            <v/>
          </cell>
        </row>
        <row r="2853">
          <cell r="V2853" t="str">
            <v/>
          </cell>
        </row>
        <row r="2854">
          <cell r="V2854" t="str">
            <v/>
          </cell>
        </row>
        <row r="2855">
          <cell r="V2855" t="str">
            <v/>
          </cell>
        </row>
        <row r="2856">
          <cell r="V2856" t="str">
            <v/>
          </cell>
        </row>
        <row r="2857">
          <cell r="V2857" t="str">
            <v/>
          </cell>
        </row>
        <row r="2858">
          <cell r="V2858" t="str">
            <v/>
          </cell>
        </row>
        <row r="2859">
          <cell r="V2859" t="str">
            <v/>
          </cell>
        </row>
        <row r="2860">
          <cell r="V2860" t="str">
            <v/>
          </cell>
        </row>
        <row r="2861">
          <cell r="V2861" t="str">
            <v/>
          </cell>
        </row>
        <row r="2862">
          <cell r="V2862" t="str">
            <v/>
          </cell>
        </row>
        <row r="2863">
          <cell r="V2863" t="str">
            <v/>
          </cell>
        </row>
        <row r="2864">
          <cell r="V2864" t="str">
            <v/>
          </cell>
        </row>
        <row r="2865">
          <cell r="V2865" t="str">
            <v/>
          </cell>
        </row>
        <row r="2866">
          <cell r="V2866" t="str">
            <v/>
          </cell>
        </row>
        <row r="2867">
          <cell r="V2867" t="str">
            <v/>
          </cell>
        </row>
        <row r="2868">
          <cell r="V2868" t="str">
            <v/>
          </cell>
        </row>
        <row r="2869">
          <cell r="V2869" t="str">
            <v/>
          </cell>
        </row>
        <row r="2870">
          <cell r="V2870" t="str">
            <v/>
          </cell>
        </row>
        <row r="2871">
          <cell r="V2871" t="str">
            <v/>
          </cell>
        </row>
        <row r="2872">
          <cell r="V2872" t="str">
            <v/>
          </cell>
        </row>
        <row r="2873">
          <cell r="V2873" t="str">
            <v/>
          </cell>
        </row>
        <row r="2874">
          <cell r="V2874" t="str">
            <v/>
          </cell>
        </row>
        <row r="2875">
          <cell r="V2875" t="str">
            <v/>
          </cell>
        </row>
        <row r="2876">
          <cell r="V2876" t="str">
            <v/>
          </cell>
        </row>
        <row r="2877">
          <cell r="V2877" t="str">
            <v/>
          </cell>
        </row>
        <row r="2878">
          <cell r="V2878" t="str">
            <v/>
          </cell>
        </row>
        <row r="2879">
          <cell r="V2879" t="str">
            <v/>
          </cell>
        </row>
        <row r="2880">
          <cell r="V2880" t="str">
            <v/>
          </cell>
        </row>
        <row r="2881">
          <cell r="V2881" t="str">
            <v/>
          </cell>
        </row>
        <row r="2882">
          <cell r="V2882" t="str">
            <v/>
          </cell>
        </row>
        <row r="2883">
          <cell r="V2883" t="str">
            <v/>
          </cell>
        </row>
        <row r="2884">
          <cell r="V2884" t="str">
            <v/>
          </cell>
        </row>
        <row r="2885">
          <cell r="V2885" t="str">
            <v/>
          </cell>
        </row>
        <row r="2886">
          <cell r="V2886" t="str">
            <v/>
          </cell>
        </row>
        <row r="2887">
          <cell r="V2887" t="str">
            <v/>
          </cell>
        </row>
        <row r="2888">
          <cell r="V2888" t="str">
            <v/>
          </cell>
        </row>
        <row r="2889">
          <cell r="V2889" t="str">
            <v/>
          </cell>
        </row>
        <row r="2890">
          <cell r="V2890" t="str">
            <v/>
          </cell>
        </row>
        <row r="2891">
          <cell r="V2891" t="str">
            <v/>
          </cell>
        </row>
        <row r="2892">
          <cell r="V2892" t="str">
            <v/>
          </cell>
        </row>
        <row r="2893">
          <cell r="V2893" t="str">
            <v/>
          </cell>
        </row>
        <row r="2894">
          <cell r="V2894" t="str">
            <v/>
          </cell>
        </row>
        <row r="2895">
          <cell r="V2895" t="str">
            <v/>
          </cell>
        </row>
        <row r="2896">
          <cell r="V2896" t="str">
            <v/>
          </cell>
        </row>
        <row r="2897">
          <cell r="V2897" t="str">
            <v/>
          </cell>
        </row>
        <row r="2898">
          <cell r="V2898" t="str">
            <v/>
          </cell>
        </row>
        <row r="2899">
          <cell r="V2899" t="str">
            <v/>
          </cell>
        </row>
        <row r="2900">
          <cell r="V2900" t="str">
            <v/>
          </cell>
        </row>
        <row r="2901">
          <cell r="V2901" t="str">
            <v/>
          </cell>
        </row>
        <row r="2902">
          <cell r="V2902" t="str">
            <v/>
          </cell>
        </row>
        <row r="2903">
          <cell r="V2903" t="str">
            <v/>
          </cell>
        </row>
        <row r="2904">
          <cell r="V2904" t="str">
            <v/>
          </cell>
        </row>
        <row r="2905">
          <cell r="V2905" t="str">
            <v/>
          </cell>
        </row>
        <row r="2906">
          <cell r="V2906" t="str">
            <v/>
          </cell>
        </row>
        <row r="2907">
          <cell r="V2907" t="str">
            <v/>
          </cell>
        </row>
        <row r="2908">
          <cell r="V2908" t="str">
            <v/>
          </cell>
        </row>
        <row r="2909">
          <cell r="V2909" t="str">
            <v/>
          </cell>
        </row>
        <row r="2910">
          <cell r="V2910" t="str">
            <v/>
          </cell>
        </row>
        <row r="2911">
          <cell r="V2911" t="str">
            <v/>
          </cell>
        </row>
        <row r="2912">
          <cell r="V2912" t="str">
            <v/>
          </cell>
        </row>
        <row r="2913">
          <cell r="V2913" t="str">
            <v/>
          </cell>
        </row>
        <row r="2914">
          <cell r="V2914" t="str">
            <v/>
          </cell>
        </row>
        <row r="2915">
          <cell r="V2915" t="str">
            <v/>
          </cell>
        </row>
        <row r="2916">
          <cell r="V2916" t="str">
            <v/>
          </cell>
        </row>
        <row r="2917">
          <cell r="V2917" t="str">
            <v/>
          </cell>
        </row>
        <row r="2918">
          <cell r="V2918" t="str">
            <v/>
          </cell>
        </row>
        <row r="2919">
          <cell r="V2919" t="str">
            <v/>
          </cell>
        </row>
        <row r="2920">
          <cell r="V2920" t="str">
            <v/>
          </cell>
        </row>
        <row r="2921">
          <cell r="V2921" t="str">
            <v/>
          </cell>
        </row>
        <row r="2922">
          <cell r="V2922" t="str">
            <v/>
          </cell>
        </row>
        <row r="2923">
          <cell r="V2923" t="str">
            <v/>
          </cell>
        </row>
        <row r="2924">
          <cell r="V2924" t="str">
            <v/>
          </cell>
        </row>
        <row r="2925">
          <cell r="V2925" t="str">
            <v/>
          </cell>
        </row>
        <row r="2926">
          <cell r="V2926" t="str">
            <v/>
          </cell>
        </row>
        <row r="2927">
          <cell r="V2927" t="str">
            <v/>
          </cell>
        </row>
        <row r="2928">
          <cell r="V2928" t="str">
            <v/>
          </cell>
        </row>
        <row r="2929">
          <cell r="V2929" t="str">
            <v/>
          </cell>
        </row>
        <row r="2930">
          <cell r="V2930" t="str">
            <v/>
          </cell>
        </row>
        <row r="2931">
          <cell r="V2931" t="str">
            <v/>
          </cell>
        </row>
        <row r="2932">
          <cell r="V2932" t="str">
            <v/>
          </cell>
        </row>
        <row r="2933">
          <cell r="V2933" t="str">
            <v/>
          </cell>
        </row>
        <row r="2934">
          <cell r="V2934" t="str">
            <v/>
          </cell>
        </row>
        <row r="2935">
          <cell r="V2935" t="str">
            <v/>
          </cell>
        </row>
        <row r="2936">
          <cell r="V2936" t="str">
            <v/>
          </cell>
        </row>
        <row r="2937">
          <cell r="V2937" t="str">
            <v/>
          </cell>
        </row>
        <row r="2938">
          <cell r="V2938" t="str">
            <v/>
          </cell>
        </row>
        <row r="2939">
          <cell r="V2939" t="str">
            <v/>
          </cell>
        </row>
        <row r="2940">
          <cell r="V2940" t="str">
            <v/>
          </cell>
        </row>
        <row r="2941">
          <cell r="V2941" t="str">
            <v/>
          </cell>
        </row>
        <row r="2942">
          <cell r="V2942" t="str">
            <v/>
          </cell>
        </row>
        <row r="2943">
          <cell r="V2943" t="str">
            <v/>
          </cell>
        </row>
        <row r="2944">
          <cell r="V2944" t="str">
            <v/>
          </cell>
        </row>
        <row r="2945">
          <cell r="V2945" t="str">
            <v/>
          </cell>
        </row>
        <row r="2946">
          <cell r="V2946" t="str">
            <v/>
          </cell>
        </row>
        <row r="2947">
          <cell r="V2947" t="str">
            <v/>
          </cell>
        </row>
        <row r="2948">
          <cell r="V2948" t="str">
            <v/>
          </cell>
        </row>
        <row r="2949">
          <cell r="V2949" t="str">
            <v/>
          </cell>
        </row>
        <row r="2950">
          <cell r="V2950" t="str">
            <v/>
          </cell>
        </row>
        <row r="2951">
          <cell r="V2951" t="str">
            <v/>
          </cell>
        </row>
        <row r="2952">
          <cell r="V2952" t="str">
            <v/>
          </cell>
        </row>
        <row r="2953">
          <cell r="V2953" t="str">
            <v/>
          </cell>
        </row>
        <row r="2954">
          <cell r="V2954" t="str">
            <v/>
          </cell>
        </row>
        <row r="2955">
          <cell r="V2955" t="str">
            <v/>
          </cell>
        </row>
        <row r="2956">
          <cell r="V2956" t="str">
            <v/>
          </cell>
        </row>
        <row r="2957">
          <cell r="V2957" t="str">
            <v/>
          </cell>
        </row>
        <row r="2958">
          <cell r="V2958" t="str">
            <v/>
          </cell>
        </row>
        <row r="2959">
          <cell r="V2959" t="str">
            <v/>
          </cell>
        </row>
        <row r="2960">
          <cell r="V2960" t="str">
            <v/>
          </cell>
        </row>
        <row r="2961">
          <cell r="V2961" t="str">
            <v/>
          </cell>
        </row>
        <row r="2962">
          <cell r="V2962" t="str">
            <v/>
          </cell>
        </row>
        <row r="2963">
          <cell r="V2963" t="str">
            <v/>
          </cell>
        </row>
        <row r="2964">
          <cell r="V2964" t="str">
            <v/>
          </cell>
        </row>
        <row r="2965">
          <cell r="V2965" t="str">
            <v/>
          </cell>
        </row>
        <row r="2966">
          <cell r="V2966" t="str">
            <v/>
          </cell>
        </row>
        <row r="2967">
          <cell r="V2967" t="str">
            <v/>
          </cell>
        </row>
        <row r="2968">
          <cell r="V2968" t="str">
            <v/>
          </cell>
        </row>
        <row r="2969">
          <cell r="V2969" t="str">
            <v/>
          </cell>
        </row>
        <row r="2970">
          <cell r="V2970" t="str">
            <v/>
          </cell>
        </row>
        <row r="2971">
          <cell r="V2971" t="str">
            <v/>
          </cell>
        </row>
        <row r="2972">
          <cell r="V2972" t="str">
            <v/>
          </cell>
        </row>
        <row r="2973">
          <cell r="V2973" t="str">
            <v/>
          </cell>
        </row>
        <row r="2974">
          <cell r="V2974" t="str">
            <v/>
          </cell>
        </row>
        <row r="2975">
          <cell r="V2975" t="str">
            <v/>
          </cell>
        </row>
        <row r="2976">
          <cell r="V2976" t="str">
            <v/>
          </cell>
        </row>
        <row r="2977">
          <cell r="V2977" t="str">
            <v/>
          </cell>
        </row>
        <row r="2978">
          <cell r="V2978" t="str">
            <v/>
          </cell>
        </row>
        <row r="2979">
          <cell r="V2979" t="str">
            <v/>
          </cell>
        </row>
        <row r="2980">
          <cell r="V2980" t="str">
            <v/>
          </cell>
        </row>
        <row r="2981">
          <cell r="V2981" t="str">
            <v/>
          </cell>
        </row>
        <row r="2982">
          <cell r="V2982" t="str">
            <v/>
          </cell>
        </row>
        <row r="2983">
          <cell r="V2983" t="str">
            <v/>
          </cell>
        </row>
        <row r="2984">
          <cell r="V2984" t="str">
            <v/>
          </cell>
        </row>
        <row r="2985">
          <cell r="V2985" t="str">
            <v/>
          </cell>
        </row>
        <row r="2986">
          <cell r="V2986" t="str">
            <v/>
          </cell>
        </row>
        <row r="2987">
          <cell r="V2987" t="str">
            <v/>
          </cell>
        </row>
        <row r="2988">
          <cell r="V2988" t="str">
            <v/>
          </cell>
        </row>
        <row r="2989">
          <cell r="V2989" t="str">
            <v/>
          </cell>
        </row>
        <row r="2990">
          <cell r="V2990" t="str">
            <v/>
          </cell>
        </row>
        <row r="2991">
          <cell r="V2991" t="str">
            <v/>
          </cell>
        </row>
        <row r="2992">
          <cell r="V2992" t="str">
            <v/>
          </cell>
        </row>
        <row r="2993">
          <cell r="V2993" t="str">
            <v/>
          </cell>
        </row>
        <row r="2994">
          <cell r="V2994" t="str">
            <v/>
          </cell>
        </row>
        <row r="2995">
          <cell r="V2995" t="str">
            <v/>
          </cell>
        </row>
        <row r="2996">
          <cell r="V2996" t="str">
            <v/>
          </cell>
        </row>
        <row r="2997">
          <cell r="V2997" t="str">
            <v/>
          </cell>
        </row>
        <row r="2998">
          <cell r="V2998" t="str">
            <v/>
          </cell>
        </row>
        <row r="2999">
          <cell r="V2999" t="str">
            <v/>
          </cell>
        </row>
        <row r="3000">
          <cell r="V3000" t="str">
            <v/>
          </cell>
        </row>
        <row r="3001">
          <cell r="V3001" t="str">
            <v/>
          </cell>
        </row>
        <row r="3002">
          <cell r="V3002" t="str">
            <v/>
          </cell>
        </row>
        <row r="3003">
          <cell r="V3003" t="str">
            <v/>
          </cell>
        </row>
        <row r="3004">
          <cell r="V3004" t="str">
            <v/>
          </cell>
        </row>
        <row r="3005">
          <cell r="V3005" t="str">
            <v/>
          </cell>
        </row>
        <row r="3006">
          <cell r="V3006" t="str">
            <v/>
          </cell>
        </row>
        <row r="3007">
          <cell r="V3007" t="str">
            <v/>
          </cell>
        </row>
        <row r="3008">
          <cell r="V3008" t="str">
            <v/>
          </cell>
        </row>
        <row r="3009">
          <cell r="V3009" t="str">
            <v/>
          </cell>
        </row>
        <row r="3010">
          <cell r="V3010" t="str">
            <v/>
          </cell>
        </row>
        <row r="3011">
          <cell r="V3011" t="str">
            <v/>
          </cell>
        </row>
        <row r="3012">
          <cell r="V3012" t="str">
            <v/>
          </cell>
        </row>
        <row r="3013">
          <cell r="V3013" t="str">
            <v/>
          </cell>
        </row>
        <row r="3014">
          <cell r="V3014" t="str">
            <v/>
          </cell>
        </row>
        <row r="3015">
          <cell r="V3015" t="str">
            <v/>
          </cell>
        </row>
        <row r="3016">
          <cell r="V3016" t="str">
            <v/>
          </cell>
        </row>
        <row r="3017">
          <cell r="V3017" t="str">
            <v/>
          </cell>
        </row>
        <row r="3018">
          <cell r="V3018" t="str">
            <v/>
          </cell>
        </row>
        <row r="3019">
          <cell r="V3019" t="str">
            <v/>
          </cell>
        </row>
        <row r="3020">
          <cell r="V3020" t="str">
            <v/>
          </cell>
        </row>
        <row r="3021">
          <cell r="V3021" t="str">
            <v/>
          </cell>
        </row>
        <row r="3022">
          <cell r="V3022" t="str">
            <v/>
          </cell>
        </row>
        <row r="3023">
          <cell r="V3023" t="str">
            <v/>
          </cell>
        </row>
        <row r="3024">
          <cell r="V3024" t="str">
            <v/>
          </cell>
        </row>
        <row r="3025">
          <cell r="V3025" t="str">
            <v/>
          </cell>
        </row>
        <row r="3026">
          <cell r="V3026" t="str">
            <v/>
          </cell>
        </row>
        <row r="3027">
          <cell r="V3027" t="str">
            <v/>
          </cell>
        </row>
        <row r="3028">
          <cell r="V3028" t="str">
            <v/>
          </cell>
        </row>
        <row r="3029">
          <cell r="V3029" t="str">
            <v/>
          </cell>
        </row>
        <row r="3030">
          <cell r="V3030" t="str">
            <v/>
          </cell>
        </row>
        <row r="3031">
          <cell r="V3031" t="str">
            <v/>
          </cell>
        </row>
        <row r="3032">
          <cell r="V3032" t="str">
            <v/>
          </cell>
        </row>
        <row r="3033">
          <cell r="V3033" t="str">
            <v/>
          </cell>
        </row>
        <row r="3034">
          <cell r="V3034" t="str">
            <v/>
          </cell>
        </row>
        <row r="3035">
          <cell r="V3035" t="str">
            <v/>
          </cell>
        </row>
        <row r="3036">
          <cell r="V3036" t="str">
            <v/>
          </cell>
        </row>
        <row r="3037">
          <cell r="V3037" t="str">
            <v/>
          </cell>
        </row>
        <row r="3038">
          <cell r="V3038" t="str">
            <v/>
          </cell>
        </row>
        <row r="3039">
          <cell r="V3039" t="str">
            <v/>
          </cell>
        </row>
        <row r="3040">
          <cell r="V3040" t="str">
            <v/>
          </cell>
        </row>
        <row r="3041">
          <cell r="V3041" t="str">
            <v/>
          </cell>
        </row>
        <row r="3042">
          <cell r="V3042" t="str">
            <v/>
          </cell>
        </row>
        <row r="3043">
          <cell r="V3043" t="str">
            <v/>
          </cell>
        </row>
        <row r="3044">
          <cell r="V3044" t="str">
            <v/>
          </cell>
        </row>
        <row r="3045">
          <cell r="V3045" t="str">
            <v/>
          </cell>
        </row>
        <row r="3046">
          <cell r="V3046" t="str">
            <v/>
          </cell>
        </row>
        <row r="3047">
          <cell r="V3047" t="str">
            <v/>
          </cell>
        </row>
        <row r="3048">
          <cell r="V3048" t="str">
            <v/>
          </cell>
        </row>
        <row r="3049">
          <cell r="V3049" t="str">
            <v/>
          </cell>
        </row>
        <row r="3050">
          <cell r="V3050" t="str">
            <v/>
          </cell>
        </row>
        <row r="3051">
          <cell r="V3051" t="str">
            <v/>
          </cell>
        </row>
        <row r="3052">
          <cell r="V3052" t="str">
            <v/>
          </cell>
        </row>
        <row r="3053">
          <cell r="V3053" t="str">
            <v/>
          </cell>
        </row>
        <row r="3054">
          <cell r="V3054" t="str">
            <v/>
          </cell>
        </row>
        <row r="3055">
          <cell r="V3055" t="str">
            <v/>
          </cell>
        </row>
        <row r="3056">
          <cell r="V3056" t="str">
            <v/>
          </cell>
        </row>
        <row r="3057">
          <cell r="V3057" t="str">
            <v/>
          </cell>
        </row>
        <row r="3058">
          <cell r="V3058" t="str">
            <v/>
          </cell>
        </row>
        <row r="3059">
          <cell r="V3059" t="str">
            <v/>
          </cell>
        </row>
        <row r="3060">
          <cell r="V3060" t="str">
            <v/>
          </cell>
        </row>
        <row r="3061">
          <cell r="V3061" t="str">
            <v/>
          </cell>
        </row>
        <row r="3062">
          <cell r="V3062" t="str">
            <v/>
          </cell>
        </row>
        <row r="3063">
          <cell r="V3063" t="str">
            <v/>
          </cell>
        </row>
        <row r="3064">
          <cell r="V3064" t="str">
            <v/>
          </cell>
        </row>
        <row r="3065">
          <cell r="V3065" t="str">
            <v/>
          </cell>
        </row>
        <row r="3066">
          <cell r="V3066" t="str">
            <v/>
          </cell>
        </row>
        <row r="3067">
          <cell r="V3067" t="str">
            <v/>
          </cell>
        </row>
        <row r="3068">
          <cell r="V3068" t="str">
            <v/>
          </cell>
        </row>
        <row r="3069">
          <cell r="V3069" t="str">
            <v/>
          </cell>
        </row>
        <row r="3070">
          <cell r="V3070" t="str">
            <v/>
          </cell>
        </row>
        <row r="3071">
          <cell r="V3071" t="str">
            <v/>
          </cell>
        </row>
        <row r="3072">
          <cell r="V3072" t="str">
            <v/>
          </cell>
        </row>
        <row r="3073">
          <cell r="V3073" t="str">
            <v/>
          </cell>
        </row>
        <row r="3074">
          <cell r="V3074" t="str">
            <v/>
          </cell>
        </row>
        <row r="3075">
          <cell r="V3075" t="str">
            <v/>
          </cell>
        </row>
        <row r="3076">
          <cell r="V3076" t="str">
            <v/>
          </cell>
        </row>
        <row r="3077">
          <cell r="V3077" t="str">
            <v/>
          </cell>
        </row>
        <row r="3078">
          <cell r="V3078" t="str">
            <v/>
          </cell>
        </row>
        <row r="3079">
          <cell r="V3079" t="str">
            <v/>
          </cell>
        </row>
        <row r="3080">
          <cell r="V3080" t="str">
            <v/>
          </cell>
        </row>
        <row r="3081">
          <cell r="V3081" t="str">
            <v/>
          </cell>
        </row>
        <row r="3082">
          <cell r="V3082" t="str">
            <v/>
          </cell>
        </row>
        <row r="3083">
          <cell r="V3083" t="str">
            <v/>
          </cell>
        </row>
        <row r="3084">
          <cell r="V3084" t="str">
            <v/>
          </cell>
        </row>
        <row r="3085">
          <cell r="V3085" t="str">
            <v/>
          </cell>
        </row>
        <row r="3086">
          <cell r="V3086" t="str">
            <v/>
          </cell>
        </row>
        <row r="3087">
          <cell r="V3087" t="str">
            <v/>
          </cell>
        </row>
        <row r="3088">
          <cell r="V3088" t="str">
            <v/>
          </cell>
        </row>
        <row r="3089">
          <cell r="V3089" t="str">
            <v/>
          </cell>
        </row>
        <row r="3090">
          <cell r="V3090" t="str">
            <v/>
          </cell>
        </row>
        <row r="3091">
          <cell r="V3091" t="str">
            <v/>
          </cell>
        </row>
        <row r="3092">
          <cell r="V3092" t="str">
            <v/>
          </cell>
        </row>
        <row r="3093">
          <cell r="V3093" t="str">
            <v/>
          </cell>
        </row>
        <row r="3094">
          <cell r="V3094" t="str">
            <v/>
          </cell>
        </row>
        <row r="3095">
          <cell r="V3095" t="str">
            <v/>
          </cell>
        </row>
        <row r="3096">
          <cell r="V3096" t="str">
            <v/>
          </cell>
        </row>
        <row r="3097">
          <cell r="V3097" t="str">
            <v/>
          </cell>
        </row>
        <row r="3098">
          <cell r="V3098" t="str">
            <v/>
          </cell>
        </row>
        <row r="3099">
          <cell r="V3099" t="str">
            <v/>
          </cell>
        </row>
        <row r="3100">
          <cell r="V3100" t="str">
            <v/>
          </cell>
        </row>
        <row r="3101">
          <cell r="V3101" t="str">
            <v/>
          </cell>
        </row>
        <row r="3102">
          <cell r="V3102" t="str">
            <v/>
          </cell>
        </row>
        <row r="3103">
          <cell r="V3103" t="str">
            <v/>
          </cell>
        </row>
        <row r="3104">
          <cell r="V3104" t="str">
            <v/>
          </cell>
        </row>
        <row r="3105">
          <cell r="V3105" t="str">
            <v/>
          </cell>
        </row>
        <row r="3106">
          <cell r="V3106" t="str">
            <v/>
          </cell>
        </row>
        <row r="3107">
          <cell r="V3107" t="str">
            <v/>
          </cell>
        </row>
        <row r="3108">
          <cell r="V3108" t="str">
            <v/>
          </cell>
        </row>
        <row r="3109">
          <cell r="V3109" t="str">
            <v/>
          </cell>
        </row>
        <row r="3110">
          <cell r="V3110" t="str">
            <v/>
          </cell>
        </row>
        <row r="3111">
          <cell r="V3111" t="str">
            <v/>
          </cell>
        </row>
        <row r="3112">
          <cell r="V3112" t="str">
            <v/>
          </cell>
        </row>
        <row r="3113">
          <cell r="V3113" t="str">
            <v/>
          </cell>
        </row>
        <row r="3114">
          <cell r="V3114" t="str">
            <v/>
          </cell>
        </row>
        <row r="3115">
          <cell r="V3115" t="str">
            <v/>
          </cell>
        </row>
        <row r="3116">
          <cell r="V3116" t="str">
            <v/>
          </cell>
        </row>
        <row r="3117">
          <cell r="V3117" t="str">
            <v/>
          </cell>
        </row>
        <row r="3118">
          <cell r="V3118" t="str">
            <v/>
          </cell>
        </row>
        <row r="3119">
          <cell r="V3119" t="str">
            <v/>
          </cell>
        </row>
        <row r="3120">
          <cell r="V3120" t="str">
            <v/>
          </cell>
        </row>
        <row r="3121">
          <cell r="V3121" t="str">
            <v/>
          </cell>
        </row>
        <row r="3122">
          <cell r="V3122" t="str">
            <v/>
          </cell>
        </row>
        <row r="3123">
          <cell r="V3123" t="str">
            <v/>
          </cell>
        </row>
        <row r="3124">
          <cell r="V3124" t="str">
            <v/>
          </cell>
        </row>
        <row r="3125">
          <cell r="V3125" t="str">
            <v/>
          </cell>
        </row>
        <row r="3126">
          <cell r="V3126" t="str">
            <v/>
          </cell>
        </row>
        <row r="3127">
          <cell r="V3127" t="str">
            <v/>
          </cell>
        </row>
        <row r="3128">
          <cell r="V3128" t="str">
            <v/>
          </cell>
        </row>
        <row r="3129">
          <cell r="V3129" t="str">
            <v/>
          </cell>
        </row>
        <row r="3130">
          <cell r="V3130" t="str">
            <v/>
          </cell>
        </row>
        <row r="3131">
          <cell r="V3131" t="str">
            <v/>
          </cell>
        </row>
        <row r="3132">
          <cell r="V3132" t="str">
            <v/>
          </cell>
        </row>
        <row r="3133">
          <cell r="V3133" t="str">
            <v/>
          </cell>
        </row>
        <row r="3134">
          <cell r="V3134" t="str">
            <v/>
          </cell>
        </row>
        <row r="3135">
          <cell r="V3135" t="str">
            <v/>
          </cell>
        </row>
        <row r="3136">
          <cell r="V3136" t="str">
            <v/>
          </cell>
        </row>
        <row r="3137">
          <cell r="V3137" t="str">
            <v/>
          </cell>
        </row>
        <row r="3138">
          <cell r="V3138" t="str">
            <v/>
          </cell>
        </row>
        <row r="3139">
          <cell r="V3139" t="str">
            <v/>
          </cell>
        </row>
        <row r="3140">
          <cell r="V3140" t="str">
            <v/>
          </cell>
        </row>
        <row r="3141">
          <cell r="V3141" t="str">
            <v/>
          </cell>
        </row>
        <row r="3142">
          <cell r="V3142" t="str">
            <v/>
          </cell>
        </row>
        <row r="3143">
          <cell r="V3143" t="str">
            <v/>
          </cell>
        </row>
        <row r="3144">
          <cell r="V3144" t="str">
            <v/>
          </cell>
        </row>
        <row r="3145">
          <cell r="V3145" t="str">
            <v/>
          </cell>
        </row>
        <row r="3146">
          <cell r="V3146" t="str">
            <v/>
          </cell>
        </row>
        <row r="3147">
          <cell r="V3147" t="str">
            <v/>
          </cell>
        </row>
        <row r="3148">
          <cell r="V3148" t="str">
            <v/>
          </cell>
        </row>
        <row r="3149">
          <cell r="V3149" t="str">
            <v/>
          </cell>
        </row>
        <row r="3150">
          <cell r="V3150" t="str">
            <v/>
          </cell>
        </row>
        <row r="3151">
          <cell r="V3151" t="str">
            <v/>
          </cell>
        </row>
        <row r="3152">
          <cell r="V3152" t="str">
            <v/>
          </cell>
        </row>
        <row r="3153">
          <cell r="V3153" t="str">
            <v/>
          </cell>
        </row>
        <row r="3154">
          <cell r="V3154" t="str">
            <v/>
          </cell>
        </row>
        <row r="3155">
          <cell r="V3155" t="str">
            <v/>
          </cell>
        </row>
        <row r="3156">
          <cell r="V3156" t="str">
            <v/>
          </cell>
        </row>
        <row r="3157">
          <cell r="V3157" t="str">
            <v/>
          </cell>
        </row>
        <row r="3158">
          <cell r="V3158" t="str">
            <v/>
          </cell>
        </row>
        <row r="3159">
          <cell r="V3159" t="str">
            <v/>
          </cell>
        </row>
        <row r="3160">
          <cell r="V3160" t="str">
            <v/>
          </cell>
        </row>
        <row r="3161">
          <cell r="V3161" t="str">
            <v/>
          </cell>
        </row>
        <row r="3162">
          <cell r="V3162" t="str">
            <v/>
          </cell>
        </row>
        <row r="3163">
          <cell r="V3163" t="str">
            <v/>
          </cell>
        </row>
        <row r="3164">
          <cell r="V3164" t="str">
            <v/>
          </cell>
        </row>
        <row r="3165">
          <cell r="V3165" t="str">
            <v/>
          </cell>
        </row>
        <row r="3166">
          <cell r="V3166" t="str">
            <v/>
          </cell>
        </row>
        <row r="3167">
          <cell r="V3167" t="str">
            <v/>
          </cell>
        </row>
        <row r="3168">
          <cell r="V3168" t="str">
            <v/>
          </cell>
        </row>
        <row r="3169">
          <cell r="V3169" t="str">
            <v/>
          </cell>
        </row>
        <row r="3170">
          <cell r="V3170" t="str">
            <v/>
          </cell>
        </row>
        <row r="3171">
          <cell r="V3171" t="str">
            <v/>
          </cell>
        </row>
        <row r="3172">
          <cell r="V3172" t="str">
            <v/>
          </cell>
        </row>
        <row r="3173">
          <cell r="V3173" t="str">
            <v/>
          </cell>
        </row>
        <row r="3174">
          <cell r="V3174" t="str">
            <v/>
          </cell>
        </row>
        <row r="3175">
          <cell r="V3175" t="str">
            <v/>
          </cell>
        </row>
        <row r="3176">
          <cell r="V3176" t="str">
            <v/>
          </cell>
        </row>
        <row r="3177">
          <cell r="V3177" t="str">
            <v/>
          </cell>
        </row>
        <row r="3178">
          <cell r="V3178" t="str">
            <v/>
          </cell>
        </row>
        <row r="3179">
          <cell r="V3179" t="str">
            <v/>
          </cell>
        </row>
        <row r="3180">
          <cell r="V3180" t="str">
            <v/>
          </cell>
        </row>
        <row r="3181">
          <cell r="V3181" t="str">
            <v/>
          </cell>
        </row>
        <row r="3182">
          <cell r="V3182" t="str">
            <v/>
          </cell>
        </row>
        <row r="3183">
          <cell r="V3183" t="str">
            <v/>
          </cell>
        </row>
        <row r="3184">
          <cell r="V3184" t="str">
            <v/>
          </cell>
        </row>
        <row r="3185">
          <cell r="V3185" t="str">
            <v/>
          </cell>
        </row>
        <row r="3186">
          <cell r="V3186" t="str">
            <v/>
          </cell>
        </row>
        <row r="3187">
          <cell r="V3187" t="str">
            <v/>
          </cell>
        </row>
        <row r="3188">
          <cell r="V3188" t="str">
            <v/>
          </cell>
        </row>
        <row r="3189">
          <cell r="V3189" t="str">
            <v/>
          </cell>
        </row>
        <row r="3190">
          <cell r="V3190" t="str">
            <v/>
          </cell>
        </row>
        <row r="3191">
          <cell r="V3191" t="str">
            <v/>
          </cell>
        </row>
        <row r="3192">
          <cell r="V3192" t="str">
            <v/>
          </cell>
        </row>
        <row r="3193">
          <cell r="V3193" t="str">
            <v/>
          </cell>
        </row>
        <row r="3194">
          <cell r="V3194" t="str">
            <v/>
          </cell>
        </row>
        <row r="3195">
          <cell r="V3195" t="str">
            <v/>
          </cell>
        </row>
        <row r="3196">
          <cell r="V3196" t="str">
            <v/>
          </cell>
        </row>
        <row r="3197">
          <cell r="V3197" t="str">
            <v/>
          </cell>
        </row>
        <row r="3198">
          <cell r="V3198" t="str">
            <v/>
          </cell>
        </row>
        <row r="3199">
          <cell r="V3199" t="str">
            <v/>
          </cell>
        </row>
        <row r="3200">
          <cell r="V3200" t="str">
            <v/>
          </cell>
        </row>
        <row r="3201">
          <cell r="V3201" t="str">
            <v/>
          </cell>
        </row>
        <row r="3202">
          <cell r="V3202" t="str">
            <v/>
          </cell>
        </row>
        <row r="3203">
          <cell r="V3203" t="str">
            <v/>
          </cell>
        </row>
        <row r="3204">
          <cell r="V3204" t="str">
            <v/>
          </cell>
        </row>
        <row r="3205">
          <cell r="V3205" t="str">
            <v/>
          </cell>
        </row>
        <row r="3206">
          <cell r="V3206" t="str">
            <v/>
          </cell>
        </row>
        <row r="3207">
          <cell r="V3207" t="str">
            <v/>
          </cell>
        </row>
        <row r="3208">
          <cell r="V3208" t="str">
            <v/>
          </cell>
        </row>
        <row r="3209">
          <cell r="V3209" t="str">
            <v/>
          </cell>
        </row>
        <row r="3210">
          <cell r="V3210" t="str">
            <v/>
          </cell>
        </row>
        <row r="3211">
          <cell r="V3211" t="str">
            <v/>
          </cell>
        </row>
        <row r="3212">
          <cell r="V3212" t="str">
            <v/>
          </cell>
        </row>
        <row r="3213">
          <cell r="V3213" t="str">
            <v/>
          </cell>
        </row>
        <row r="3214">
          <cell r="V3214" t="str">
            <v/>
          </cell>
        </row>
        <row r="3215">
          <cell r="V3215" t="str">
            <v/>
          </cell>
        </row>
        <row r="3216">
          <cell r="V3216" t="str">
            <v/>
          </cell>
        </row>
        <row r="3217">
          <cell r="V3217" t="str">
            <v/>
          </cell>
        </row>
        <row r="3218">
          <cell r="V3218" t="str">
            <v/>
          </cell>
        </row>
        <row r="3219">
          <cell r="V3219" t="str">
            <v/>
          </cell>
        </row>
        <row r="3220">
          <cell r="V3220" t="str">
            <v/>
          </cell>
        </row>
        <row r="3221">
          <cell r="V3221" t="str">
            <v/>
          </cell>
        </row>
        <row r="3222">
          <cell r="V3222" t="str">
            <v/>
          </cell>
        </row>
        <row r="3223">
          <cell r="V3223" t="str">
            <v/>
          </cell>
        </row>
        <row r="3224">
          <cell r="V3224" t="str">
            <v/>
          </cell>
        </row>
        <row r="3225">
          <cell r="V3225" t="str">
            <v/>
          </cell>
        </row>
        <row r="3226">
          <cell r="V3226" t="str">
            <v/>
          </cell>
        </row>
        <row r="3227">
          <cell r="V3227" t="str">
            <v/>
          </cell>
        </row>
        <row r="3228">
          <cell r="V3228" t="str">
            <v/>
          </cell>
        </row>
        <row r="3229">
          <cell r="V3229" t="str">
            <v/>
          </cell>
        </row>
        <row r="3230">
          <cell r="V3230" t="str">
            <v/>
          </cell>
        </row>
        <row r="3231">
          <cell r="V3231" t="str">
            <v/>
          </cell>
        </row>
        <row r="3232">
          <cell r="V3232" t="str">
            <v/>
          </cell>
        </row>
        <row r="3233">
          <cell r="V3233" t="str">
            <v/>
          </cell>
        </row>
        <row r="3234">
          <cell r="V3234" t="str">
            <v/>
          </cell>
        </row>
        <row r="3235">
          <cell r="V3235" t="str">
            <v/>
          </cell>
        </row>
        <row r="3236">
          <cell r="V3236" t="str">
            <v/>
          </cell>
        </row>
        <row r="3237">
          <cell r="V3237" t="str">
            <v/>
          </cell>
        </row>
        <row r="3238">
          <cell r="V3238" t="str">
            <v/>
          </cell>
        </row>
        <row r="3239">
          <cell r="V3239" t="str">
            <v/>
          </cell>
        </row>
        <row r="3240">
          <cell r="V3240" t="str">
            <v/>
          </cell>
        </row>
        <row r="3241">
          <cell r="V3241" t="str">
            <v/>
          </cell>
        </row>
        <row r="3242">
          <cell r="V3242" t="str">
            <v/>
          </cell>
        </row>
        <row r="3243">
          <cell r="V3243" t="str">
            <v/>
          </cell>
        </row>
        <row r="3244">
          <cell r="V3244" t="str">
            <v/>
          </cell>
        </row>
        <row r="3245">
          <cell r="V3245" t="str">
            <v/>
          </cell>
        </row>
        <row r="3246">
          <cell r="V3246" t="str">
            <v/>
          </cell>
        </row>
        <row r="3247">
          <cell r="V3247" t="str">
            <v/>
          </cell>
        </row>
        <row r="3248">
          <cell r="V3248" t="str">
            <v/>
          </cell>
        </row>
        <row r="3249">
          <cell r="V3249" t="str">
            <v/>
          </cell>
        </row>
        <row r="3250">
          <cell r="V3250" t="str">
            <v/>
          </cell>
        </row>
        <row r="3251">
          <cell r="V3251" t="str">
            <v/>
          </cell>
        </row>
        <row r="3252">
          <cell r="V3252" t="str">
            <v/>
          </cell>
        </row>
        <row r="3253">
          <cell r="V3253" t="str">
            <v/>
          </cell>
        </row>
        <row r="3254">
          <cell r="V3254" t="str">
            <v/>
          </cell>
        </row>
        <row r="3255">
          <cell r="V3255" t="str">
            <v/>
          </cell>
        </row>
        <row r="3256">
          <cell r="V3256" t="str">
            <v/>
          </cell>
        </row>
        <row r="3257">
          <cell r="V3257" t="str">
            <v/>
          </cell>
        </row>
        <row r="3258">
          <cell r="V3258" t="str">
            <v/>
          </cell>
        </row>
        <row r="3259">
          <cell r="V3259" t="str">
            <v/>
          </cell>
        </row>
        <row r="3260">
          <cell r="V3260" t="str">
            <v/>
          </cell>
        </row>
        <row r="3261">
          <cell r="V3261" t="str">
            <v/>
          </cell>
        </row>
        <row r="3262">
          <cell r="V3262" t="str">
            <v/>
          </cell>
        </row>
        <row r="3263">
          <cell r="V3263" t="str">
            <v/>
          </cell>
        </row>
        <row r="3264">
          <cell r="V3264" t="str">
            <v/>
          </cell>
        </row>
        <row r="3265">
          <cell r="V3265" t="str">
            <v/>
          </cell>
        </row>
        <row r="3266">
          <cell r="V3266" t="str">
            <v/>
          </cell>
        </row>
        <row r="3267">
          <cell r="V3267" t="str">
            <v/>
          </cell>
        </row>
        <row r="3268">
          <cell r="V3268" t="str">
            <v/>
          </cell>
        </row>
        <row r="3269">
          <cell r="V3269" t="str">
            <v/>
          </cell>
        </row>
        <row r="3270">
          <cell r="V3270" t="str">
            <v/>
          </cell>
        </row>
        <row r="3271">
          <cell r="V3271" t="str">
            <v/>
          </cell>
        </row>
        <row r="3272">
          <cell r="V3272" t="str">
            <v/>
          </cell>
        </row>
        <row r="3273">
          <cell r="V3273" t="str">
            <v/>
          </cell>
        </row>
        <row r="3274">
          <cell r="V3274" t="str">
            <v/>
          </cell>
        </row>
        <row r="3275">
          <cell r="V3275" t="str">
            <v/>
          </cell>
        </row>
        <row r="3276">
          <cell r="V3276" t="str">
            <v/>
          </cell>
        </row>
        <row r="3277">
          <cell r="V3277" t="str">
            <v/>
          </cell>
        </row>
        <row r="3278">
          <cell r="V3278" t="str">
            <v/>
          </cell>
        </row>
        <row r="3279">
          <cell r="V3279" t="str">
            <v/>
          </cell>
        </row>
        <row r="3280">
          <cell r="V3280" t="str">
            <v/>
          </cell>
        </row>
        <row r="3281">
          <cell r="V3281" t="str">
            <v/>
          </cell>
        </row>
        <row r="3282">
          <cell r="V3282" t="str">
            <v/>
          </cell>
        </row>
        <row r="3283">
          <cell r="V3283" t="str">
            <v/>
          </cell>
        </row>
        <row r="3284">
          <cell r="V3284" t="str">
            <v/>
          </cell>
        </row>
        <row r="3285">
          <cell r="V3285" t="str">
            <v/>
          </cell>
        </row>
        <row r="3286">
          <cell r="V3286" t="str">
            <v/>
          </cell>
        </row>
        <row r="3287">
          <cell r="V3287" t="str">
            <v/>
          </cell>
        </row>
        <row r="3288">
          <cell r="V3288" t="str">
            <v/>
          </cell>
        </row>
        <row r="3289">
          <cell r="V3289" t="str">
            <v/>
          </cell>
        </row>
        <row r="3290">
          <cell r="V3290" t="str">
            <v/>
          </cell>
        </row>
        <row r="3291">
          <cell r="V3291" t="str">
            <v/>
          </cell>
        </row>
        <row r="3292">
          <cell r="V3292" t="str">
            <v/>
          </cell>
        </row>
        <row r="3293">
          <cell r="V3293" t="str">
            <v/>
          </cell>
        </row>
        <row r="3294">
          <cell r="V3294" t="str">
            <v/>
          </cell>
        </row>
        <row r="3295">
          <cell r="V3295" t="str">
            <v/>
          </cell>
        </row>
        <row r="3296">
          <cell r="V3296" t="str">
            <v/>
          </cell>
        </row>
        <row r="3297">
          <cell r="V3297" t="str">
            <v/>
          </cell>
        </row>
        <row r="3298">
          <cell r="V3298" t="str">
            <v/>
          </cell>
        </row>
        <row r="3299">
          <cell r="V3299" t="str">
            <v/>
          </cell>
        </row>
        <row r="3300">
          <cell r="V3300" t="str">
            <v/>
          </cell>
        </row>
        <row r="3301">
          <cell r="V3301" t="str">
            <v/>
          </cell>
        </row>
        <row r="3302">
          <cell r="V3302" t="str">
            <v/>
          </cell>
        </row>
        <row r="3303">
          <cell r="V3303" t="str">
            <v/>
          </cell>
        </row>
        <row r="3304">
          <cell r="V3304" t="str">
            <v/>
          </cell>
        </row>
        <row r="3305">
          <cell r="V3305" t="str">
            <v/>
          </cell>
        </row>
        <row r="3306">
          <cell r="V3306" t="str">
            <v/>
          </cell>
        </row>
        <row r="3307">
          <cell r="V3307" t="str">
            <v/>
          </cell>
        </row>
        <row r="3308">
          <cell r="V3308" t="str">
            <v/>
          </cell>
        </row>
        <row r="3309">
          <cell r="V3309" t="str">
            <v/>
          </cell>
        </row>
        <row r="3310">
          <cell r="V3310" t="str">
            <v/>
          </cell>
        </row>
        <row r="3311">
          <cell r="V3311" t="str">
            <v/>
          </cell>
        </row>
        <row r="3312">
          <cell r="V3312" t="str">
            <v/>
          </cell>
        </row>
        <row r="3313">
          <cell r="V3313" t="str">
            <v/>
          </cell>
        </row>
        <row r="3314">
          <cell r="V3314" t="str">
            <v/>
          </cell>
        </row>
        <row r="3315">
          <cell r="V3315" t="str">
            <v/>
          </cell>
        </row>
        <row r="3316">
          <cell r="V3316" t="str">
            <v/>
          </cell>
        </row>
        <row r="3317">
          <cell r="V3317" t="str">
            <v/>
          </cell>
        </row>
        <row r="3318">
          <cell r="V3318" t="str">
            <v/>
          </cell>
        </row>
        <row r="3319">
          <cell r="V3319" t="str">
            <v/>
          </cell>
        </row>
        <row r="3320">
          <cell r="V3320" t="str">
            <v/>
          </cell>
        </row>
        <row r="3321">
          <cell r="V3321" t="str">
            <v/>
          </cell>
        </row>
        <row r="3322">
          <cell r="V3322" t="str">
            <v/>
          </cell>
        </row>
        <row r="3323">
          <cell r="V3323" t="str">
            <v/>
          </cell>
        </row>
        <row r="3324">
          <cell r="V3324" t="str">
            <v/>
          </cell>
        </row>
        <row r="3325">
          <cell r="V3325" t="str">
            <v/>
          </cell>
        </row>
        <row r="3326">
          <cell r="V3326" t="str">
            <v/>
          </cell>
        </row>
        <row r="3327">
          <cell r="V3327" t="str">
            <v/>
          </cell>
        </row>
        <row r="3328">
          <cell r="V3328" t="str">
            <v/>
          </cell>
        </row>
        <row r="3329">
          <cell r="V3329" t="str">
            <v/>
          </cell>
        </row>
        <row r="3330">
          <cell r="V3330" t="str">
            <v/>
          </cell>
        </row>
        <row r="3331">
          <cell r="V3331" t="str">
            <v/>
          </cell>
        </row>
        <row r="3332">
          <cell r="V3332" t="str">
            <v/>
          </cell>
        </row>
        <row r="3333">
          <cell r="V3333" t="str">
            <v/>
          </cell>
        </row>
        <row r="3334">
          <cell r="V3334" t="str">
            <v/>
          </cell>
        </row>
        <row r="3335">
          <cell r="V3335" t="str">
            <v/>
          </cell>
        </row>
        <row r="3336">
          <cell r="V3336" t="str">
            <v/>
          </cell>
        </row>
        <row r="3337">
          <cell r="V3337" t="str">
            <v/>
          </cell>
        </row>
        <row r="3338">
          <cell r="V3338" t="str">
            <v/>
          </cell>
        </row>
        <row r="3339">
          <cell r="V3339" t="str">
            <v/>
          </cell>
        </row>
        <row r="3340">
          <cell r="V3340" t="str">
            <v/>
          </cell>
        </row>
        <row r="3341">
          <cell r="V3341" t="str">
            <v/>
          </cell>
        </row>
        <row r="3342">
          <cell r="V3342" t="str">
            <v/>
          </cell>
        </row>
        <row r="3343">
          <cell r="V3343" t="str">
            <v/>
          </cell>
        </row>
        <row r="3344">
          <cell r="V3344" t="str">
            <v/>
          </cell>
        </row>
        <row r="3345">
          <cell r="V3345" t="str">
            <v/>
          </cell>
        </row>
        <row r="3346">
          <cell r="V3346" t="str">
            <v/>
          </cell>
        </row>
        <row r="3347">
          <cell r="V3347" t="str">
            <v/>
          </cell>
        </row>
        <row r="3348">
          <cell r="V3348" t="str">
            <v/>
          </cell>
        </row>
        <row r="3349">
          <cell r="V3349" t="str">
            <v/>
          </cell>
        </row>
        <row r="3350">
          <cell r="V3350" t="str">
            <v/>
          </cell>
        </row>
        <row r="3351">
          <cell r="V3351" t="str">
            <v/>
          </cell>
        </row>
        <row r="3352">
          <cell r="V3352" t="str">
            <v/>
          </cell>
        </row>
        <row r="3353">
          <cell r="V3353" t="str">
            <v/>
          </cell>
        </row>
        <row r="3354">
          <cell r="V3354" t="str">
            <v/>
          </cell>
        </row>
        <row r="3355">
          <cell r="V3355" t="str">
            <v/>
          </cell>
        </row>
        <row r="3356">
          <cell r="V3356" t="str">
            <v/>
          </cell>
        </row>
        <row r="3357">
          <cell r="V3357" t="str">
            <v/>
          </cell>
        </row>
        <row r="3358">
          <cell r="V3358" t="str">
            <v/>
          </cell>
        </row>
        <row r="3359">
          <cell r="V3359" t="str">
            <v/>
          </cell>
        </row>
        <row r="3360">
          <cell r="V3360" t="str">
            <v/>
          </cell>
        </row>
        <row r="3361">
          <cell r="V3361" t="str">
            <v/>
          </cell>
        </row>
        <row r="3362">
          <cell r="V3362" t="str">
            <v/>
          </cell>
        </row>
        <row r="3363">
          <cell r="V3363" t="str">
            <v/>
          </cell>
        </row>
        <row r="3364">
          <cell r="V3364" t="str">
            <v/>
          </cell>
        </row>
        <row r="3365">
          <cell r="V3365" t="str">
            <v/>
          </cell>
        </row>
        <row r="3366">
          <cell r="V3366" t="str">
            <v/>
          </cell>
        </row>
        <row r="3367">
          <cell r="V3367" t="str">
            <v/>
          </cell>
        </row>
        <row r="3368">
          <cell r="V3368" t="str">
            <v/>
          </cell>
        </row>
        <row r="3369">
          <cell r="V3369" t="str">
            <v/>
          </cell>
        </row>
        <row r="3370">
          <cell r="V3370" t="str">
            <v/>
          </cell>
        </row>
        <row r="3371">
          <cell r="V3371" t="str">
            <v/>
          </cell>
        </row>
        <row r="3372">
          <cell r="V3372" t="str">
            <v/>
          </cell>
        </row>
        <row r="3373">
          <cell r="V3373" t="str">
            <v/>
          </cell>
        </row>
        <row r="3374">
          <cell r="V3374" t="str">
            <v/>
          </cell>
        </row>
        <row r="3375">
          <cell r="V3375" t="str">
            <v/>
          </cell>
        </row>
        <row r="3376">
          <cell r="V3376" t="str">
            <v/>
          </cell>
        </row>
        <row r="3377">
          <cell r="V3377" t="str">
            <v/>
          </cell>
        </row>
        <row r="3378">
          <cell r="V3378" t="str">
            <v/>
          </cell>
        </row>
        <row r="3379">
          <cell r="V3379" t="str">
            <v/>
          </cell>
        </row>
        <row r="3380">
          <cell r="V3380" t="str">
            <v/>
          </cell>
        </row>
        <row r="3381">
          <cell r="V3381" t="str">
            <v/>
          </cell>
        </row>
        <row r="3382">
          <cell r="V3382" t="str">
            <v/>
          </cell>
        </row>
        <row r="3383">
          <cell r="V3383" t="str">
            <v/>
          </cell>
        </row>
        <row r="3384">
          <cell r="V3384" t="str">
            <v/>
          </cell>
        </row>
        <row r="3385">
          <cell r="V3385" t="str">
            <v/>
          </cell>
        </row>
        <row r="3386">
          <cell r="V3386" t="str">
            <v/>
          </cell>
        </row>
        <row r="3387">
          <cell r="V3387" t="str">
            <v/>
          </cell>
        </row>
        <row r="3388">
          <cell r="V3388" t="str">
            <v/>
          </cell>
        </row>
        <row r="3389">
          <cell r="V3389" t="str">
            <v/>
          </cell>
        </row>
        <row r="3390">
          <cell r="V3390" t="str">
            <v/>
          </cell>
        </row>
        <row r="3391">
          <cell r="V3391" t="str">
            <v/>
          </cell>
        </row>
        <row r="3392">
          <cell r="V3392" t="str">
            <v/>
          </cell>
        </row>
        <row r="3393">
          <cell r="V3393" t="str">
            <v/>
          </cell>
        </row>
        <row r="3394">
          <cell r="V3394" t="str">
            <v/>
          </cell>
        </row>
        <row r="3395">
          <cell r="V3395" t="str">
            <v/>
          </cell>
        </row>
        <row r="3396">
          <cell r="V3396" t="str">
            <v/>
          </cell>
        </row>
        <row r="3397">
          <cell r="V3397" t="str">
            <v/>
          </cell>
        </row>
        <row r="3398">
          <cell r="V3398" t="str">
            <v/>
          </cell>
        </row>
        <row r="3399">
          <cell r="V3399" t="str">
            <v/>
          </cell>
        </row>
        <row r="3400">
          <cell r="V3400" t="str">
            <v/>
          </cell>
        </row>
        <row r="3401">
          <cell r="V3401" t="str">
            <v/>
          </cell>
        </row>
        <row r="3402">
          <cell r="V3402" t="str">
            <v/>
          </cell>
        </row>
        <row r="3403">
          <cell r="V3403" t="str">
            <v/>
          </cell>
        </row>
        <row r="3404">
          <cell r="V3404" t="str">
            <v/>
          </cell>
        </row>
        <row r="3405">
          <cell r="V3405" t="str">
            <v/>
          </cell>
        </row>
        <row r="3406">
          <cell r="V3406" t="str">
            <v/>
          </cell>
        </row>
        <row r="3407">
          <cell r="V3407" t="str">
            <v/>
          </cell>
        </row>
        <row r="3408">
          <cell r="V3408" t="str">
            <v/>
          </cell>
        </row>
        <row r="3409">
          <cell r="V3409" t="str">
            <v/>
          </cell>
        </row>
        <row r="3410">
          <cell r="V3410" t="str">
            <v/>
          </cell>
        </row>
        <row r="3411">
          <cell r="V3411" t="str">
            <v/>
          </cell>
        </row>
        <row r="3412">
          <cell r="V3412" t="str">
            <v/>
          </cell>
        </row>
        <row r="3413">
          <cell r="V3413" t="str">
            <v/>
          </cell>
        </row>
        <row r="3414">
          <cell r="V3414" t="str">
            <v/>
          </cell>
        </row>
        <row r="3415">
          <cell r="V3415" t="str">
            <v/>
          </cell>
        </row>
        <row r="3416">
          <cell r="V3416" t="str">
            <v/>
          </cell>
        </row>
        <row r="3417">
          <cell r="V3417" t="str">
            <v/>
          </cell>
        </row>
        <row r="3418">
          <cell r="V3418" t="str">
            <v/>
          </cell>
        </row>
        <row r="3419">
          <cell r="V3419" t="str">
            <v/>
          </cell>
        </row>
        <row r="3420">
          <cell r="V3420" t="str">
            <v/>
          </cell>
        </row>
        <row r="3421">
          <cell r="V3421" t="str">
            <v/>
          </cell>
        </row>
        <row r="3422">
          <cell r="V3422" t="str">
            <v/>
          </cell>
        </row>
        <row r="3423">
          <cell r="V3423" t="str">
            <v/>
          </cell>
        </row>
        <row r="3424">
          <cell r="V3424" t="str">
            <v/>
          </cell>
        </row>
        <row r="3425">
          <cell r="V3425" t="str">
            <v/>
          </cell>
        </row>
        <row r="3426">
          <cell r="V3426" t="str">
            <v/>
          </cell>
        </row>
        <row r="3427">
          <cell r="V3427" t="str">
            <v/>
          </cell>
        </row>
        <row r="3428">
          <cell r="V3428" t="str">
            <v/>
          </cell>
        </row>
        <row r="3429">
          <cell r="V3429" t="str">
            <v/>
          </cell>
        </row>
        <row r="3430">
          <cell r="V3430" t="str">
            <v/>
          </cell>
        </row>
        <row r="3431">
          <cell r="V3431" t="str">
            <v/>
          </cell>
        </row>
        <row r="3432">
          <cell r="V3432" t="str">
            <v/>
          </cell>
        </row>
        <row r="3433">
          <cell r="V3433" t="str">
            <v/>
          </cell>
        </row>
        <row r="3434">
          <cell r="V3434" t="str">
            <v/>
          </cell>
        </row>
        <row r="3435">
          <cell r="V3435" t="str">
            <v/>
          </cell>
        </row>
        <row r="3436">
          <cell r="V3436" t="str">
            <v/>
          </cell>
        </row>
        <row r="3437">
          <cell r="V3437" t="str">
            <v/>
          </cell>
        </row>
        <row r="3438">
          <cell r="V3438" t="str">
            <v/>
          </cell>
        </row>
        <row r="3439">
          <cell r="V3439" t="str">
            <v/>
          </cell>
        </row>
        <row r="3440">
          <cell r="V3440" t="str">
            <v/>
          </cell>
        </row>
        <row r="3441">
          <cell r="V3441" t="str">
            <v/>
          </cell>
        </row>
        <row r="3442">
          <cell r="V3442" t="str">
            <v/>
          </cell>
        </row>
        <row r="3443">
          <cell r="V3443" t="str">
            <v/>
          </cell>
        </row>
        <row r="3444">
          <cell r="V3444" t="str">
            <v/>
          </cell>
        </row>
        <row r="3445">
          <cell r="V3445" t="str">
            <v/>
          </cell>
        </row>
        <row r="3446">
          <cell r="V3446" t="str">
            <v/>
          </cell>
        </row>
        <row r="3447">
          <cell r="V3447" t="str">
            <v/>
          </cell>
        </row>
        <row r="3448">
          <cell r="V3448" t="str">
            <v/>
          </cell>
        </row>
        <row r="3449">
          <cell r="V3449" t="str">
            <v/>
          </cell>
        </row>
        <row r="3450">
          <cell r="V3450" t="str">
            <v/>
          </cell>
        </row>
        <row r="3451">
          <cell r="V3451" t="str">
            <v/>
          </cell>
        </row>
        <row r="3452">
          <cell r="V3452" t="str">
            <v/>
          </cell>
        </row>
        <row r="3453">
          <cell r="V3453" t="str">
            <v/>
          </cell>
        </row>
        <row r="3454">
          <cell r="V3454" t="str">
            <v/>
          </cell>
        </row>
        <row r="3455">
          <cell r="V3455" t="str">
            <v/>
          </cell>
        </row>
        <row r="3456">
          <cell r="V3456" t="str">
            <v/>
          </cell>
        </row>
        <row r="3457">
          <cell r="V3457" t="str">
            <v/>
          </cell>
        </row>
        <row r="3458">
          <cell r="V3458" t="str">
            <v/>
          </cell>
        </row>
        <row r="3459">
          <cell r="V3459" t="str">
            <v/>
          </cell>
        </row>
        <row r="3460">
          <cell r="V3460" t="str">
            <v/>
          </cell>
        </row>
        <row r="3461">
          <cell r="V3461" t="str">
            <v/>
          </cell>
        </row>
        <row r="3462">
          <cell r="V3462" t="str">
            <v/>
          </cell>
        </row>
        <row r="3463">
          <cell r="V3463" t="str">
            <v/>
          </cell>
        </row>
        <row r="3464">
          <cell r="V3464" t="str">
            <v/>
          </cell>
        </row>
        <row r="3465">
          <cell r="V3465" t="str">
            <v/>
          </cell>
        </row>
        <row r="3466">
          <cell r="V3466" t="str">
            <v/>
          </cell>
        </row>
        <row r="3467">
          <cell r="V3467" t="str">
            <v/>
          </cell>
        </row>
        <row r="3468">
          <cell r="V3468" t="str">
            <v/>
          </cell>
        </row>
        <row r="3469">
          <cell r="V3469" t="str">
            <v/>
          </cell>
        </row>
        <row r="3470">
          <cell r="V3470" t="str">
            <v/>
          </cell>
        </row>
        <row r="3471">
          <cell r="V3471" t="str">
            <v/>
          </cell>
        </row>
        <row r="3472">
          <cell r="V3472" t="str">
            <v/>
          </cell>
        </row>
        <row r="3473">
          <cell r="V3473" t="str">
            <v/>
          </cell>
        </row>
        <row r="3474">
          <cell r="V3474" t="str">
            <v/>
          </cell>
        </row>
        <row r="3475">
          <cell r="V3475" t="str">
            <v/>
          </cell>
        </row>
        <row r="3476">
          <cell r="V3476" t="str">
            <v/>
          </cell>
        </row>
        <row r="3477">
          <cell r="V3477" t="str">
            <v/>
          </cell>
        </row>
        <row r="3478">
          <cell r="V3478" t="str">
            <v/>
          </cell>
        </row>
        <row r="3479">
          <cell r="V3479" t="str">
            <v/>
          </cell>
        </row>
        <row r="3480">
          <cell r="V3480" t="str">
            <v/>
          </cell>
        </row>
        <row r="3481">
          <cell r="V3481" t="str">
            <v/>
          </cell>
        </row>
        <row r="3482">
          <cell r="V3482" t="str">
            <v/>
          </cell>
        </row>
        <row r="3483">
          <cell r="V3483" t="str">
            <v/>
          </cell>
        </row>
        <row r="3484">
          <cell r="V3484" t="str">
            <v/>
          </cell>
        </row>
        <row r="3485">
          <cell r="V3485" t="str">
            <v/>
          </cell>
        </row>
        <row r="3486">
          <cell r="V3486" t="str">
            <v/>
          </cell>
        </row>
        <row r="3487">
          <cell r="V3487" t="str">
            <v/>
          </cell>
        </row>
        <row r="3488">
          <cell r="V3488" t="str">
            <v/>
          </cell>
        </row>
        <row r="3489">
          <cell r="V3489" t="str">
            <v/>
          </cell>
        </row>
        <row r="3490">
          <cell r="V3490" t="str">
            <v/>
          </cell>
        </row>
        <row r="3491">
          <cell r="V3491" t="str">
            <v/>
          </cell>
        </row>
        <row r="3492">
          <cell r="V3492" t="str">
            <v/>
          </cell>
        </row>
        <row r="3493">
          <cell r="V3493" t="str">
            <v/>
          </cell>
        </row>
        <row r="3494">
          <cell r="V3494" t="str">
            <v/>
          </cell>
        </row>
        <row r="3495">
          <cell r="V3495" t="str">
            <v/>
          </cell>
        </row>
        <row r="3496">
          <cell r="V3496" t="str">
            <v/>
          </cell>
        </row>
        <row r="3497">
          <cell r="V3497" t="str">
            <v/>
          </cell>
        </row>
        <row r="3498">
          <cell r="V3498" t="str">
            <v/>
          </cell>
        </row>
        <row r="3499">
          <cell r="V3499" t="str">
            <v/>
          </cell>
        </row>
        <row r="3500">
          <cell r="V3500" t="str">
            <v/>
          </cell>
        </row>
        <row r="3501">
          <cell r="V3501" t="str">
            <v/>
          </cell>
        </row>
        <row r="3502">
          <cell r="V3502" t="str">
            <v/>
          </cell>
        </row>
        <row r="3503">
          <cell r="V3503" t="str">
            <v/>
          </cell>
        </row>
        <row r="3504">
          <cell r="V3504" t="str">
            <v/>
          </cell>
        </row>
        <row r="3505">
          <cell r="V3505" t="str">
            <v/>
          </cell>
        </row>
        <row r="3506">
          <cell r="V3506" t="str">
            <v/>
          </cell>
        </row>
        <row r="3507">
          <cell r="V3507" t="str">
            <v/>
          </cell>
        </row>
        <row r="3508">
          <cell r="V3508" t="str">
            <v/>
          </cell>
        </row>
        <row r="3509">
          <cell r="V3509" t="str">
            <v/>
          </cell>
        </row>
        <row r="3510">
          <cell r="V3510" t="str">
            <v/>
          </cell>
        </row>
        <row r="3511">
          <cell r="V3511" t="str">
            <v/>
          </cell>
        </row>
        <row r="3512">
          <cell r="V3512" t="str">
            <v/>
          </cell>
        </row>
        <row r="3513">
          <cell r="V3513" t="str">
            <v/>
          </cell>
        </row>
        <row r="3514">
          <cell r="V3514" t="str">
            <v/>
          </cell>
        </row>
        <row r="3515">
          <cell r="V3515" t="str">
            <v/>
          </cell>
        </row>
        <row r="3516">
          <cell r="V3516" t="str">
            <v/>
          </cell>
        </row>
        <row r="3517">
          <cell r="V3517" t="str">
            <v/>
          </cell>
        </row>
        <row r="3518">
          <cell r="V3518" t="str">
            <v/>
          </cell>
        </row>
        <row r="3519">
          <cell r="V3519" t="str">
            <v/>
          </cell>
        </row>
        <row r="3520">
          <cell r="V3520" t="str">
            <v/>
          </cell>
        </row>
        <row r="3521">
          <cell r="V3521" t="str">
            <v/>
          </cell>
        </row>
        <row r="3522">
          <cell r="V3522" t="str">
            <v/>
          </cell>
        </row>
        <row r="3523">
          <cell r="V3523" t="str">
            <v/>
          </cell>
        </row>
        <row r="3524">
          <cell r="V3524" t="str">
            <v/>
          </cell>
        </row>
        <row r="3525">
          <cell r="V3525" t="str">
            <v/>
          </cell>
        </row>
        <row r="3526">
          <cell r="V3526" t="str">
            <v/>
          </cell>
        </row>
        <row r="3527">
          <cell r="V3527" t="str">
            <v/>
          </cell>
        </row>
        <row r="3528">
          <cell r="V3528" t="str">
            <v/>
          </cell>
        </row>
        <row r="3529">
          <cell r="V3529" t="str">
            <v/>
          </cell>
        </row>
        <row r="3530">
          <cell r="V3530" t="str">
            <v/>
          </cell>
        </row>
        <row r="3531">
          <cell r="V3531" t="str">
            <v/>
          </cell>
        </row>
        <row r="3532">
          <cell r="V3532" t="str">
            <v/>
          </cell>
        </row>
        <row r="3533">
          <cell r="V3533" t="str">
            <v/>
          </cell>
        </row>
        <row r="3534">
          <cell r="V3534" t="str">
            <v/>
          </cell>
        </row>
        <row r="3535">
          <cell r="V3535" t="str">
            <v/>
          </cell>
        </row>
        <row r="3536">
          <cell r="V3536" t="str">
            <v/>
          </cell>
        </row>
        <row r="3537">
          <cell r="V3537" t="str">
            <v/>
          </cell>
        </row>
        <row r="3538">
          <cell r="V3538" t="str">
            <v/>
          </cell>
        </row>
        <row r="3539">
          <cell r="V3539" t="str">
            <v/>
          </cell>
        </row>
        <row r="3540">
          <cell r="V3540" t="str">
            <v/>
          </cell>
        </row>
        <row r="3541">
          <cell r="V3541" t="str">
            <v/>
          </cell>
        </row>
        <row r="3542">
          <cell r="V3542" t="str">
            <v/>
          </cell>
        </row>
        <row r="3543">
          <cell r="V3543" t="str">
            <v/>
          </cell>
        </row>
        <row r="3544">
          <cell r="V3544" t="str">
            <v/>
          </cell>
        </row>
        <row r="3545">
          <cell r="V3545" t="str">
            <v/>
          </cell>
        </row>
        <row r="3546">
          <cell r="V3546" t="str">
            <v/>
          </cell>
        </row>
        <row r="3547">
          <cell r="V3547" t="str">
            <v/>
          </cell>
        </row>
        <row r="3548">
          <cell r="V3548" t="str">
            <v/>
          </cell>
        </row>
        <row r="3549">
          <cell r="V3549" t="str">
            <v/>
          </cell>
        </row>
        <row r="3550">
          <cell r="V3550" t="str">
            <v/>
          </cell>
        </row>
        <row r="3551">
          <cell r="V3551" t="str">
            <v/>
          </cell>
        </row>
        <row r="3552">
          <cell r="V3552" t="str">
            <v/>
          </cell>
        </row>
        <row r="3553">
          <cell r="V3553" t="str">
            <v/>
          </cell>
        </row>
        <row r="3554">
          <cell r="V3554" t="str">
            <v/>
          </cell>
        </row>
        <row r="3555">
          <cell r="V3555" t="str">
            <v/>
          </cell>
        </row>
        <row r="3556">
          <cell r="V3556" t="str">
            <v/>
          </cell>
        </row>
        <row r="3557">
          <cell r="V3557" t="str">
            <v/>
          </cell>
        </row>
        <row r="3558">
          <cell r="V3558" t="str">
            <v/>
          </cell>
        </row>
        <row r="3559">
          <cell r="V3559" t="str">
            <v/>
          </cell>
        </row>
        <row r="3560">
          <cell r="V3560" t="str">
            <v/>
          </cell>
        </row>
        <row r="3561">
          <cell r="V3561" t="str">
            <v/>
          </cell>
        </row>
        <row r="3562">
          <cell r="V3562" t="str">
            <v/>
          </cell>
        </row>
        <row r="3563">
          <cell r="V3563" t="str">
            <v/>
          </cell>
        </row>
        <row r="3564">
          <cell r="V3564" t="str">
            <v/>
          </cell>
        </row>
        <row r="3565">
          <cell r="V3565" t="str">
            <v/>
          </cell>
        </row>
        <row r="3566">
          <cell r="V3566" t="str">
            <v/>
          </cell>
        </row>
        <row r="3567">
          <cell r="V3567" t="str">
            <v/>
          </cell>
        </row>
        <row r="3568">
          <cell r="V3568" t="str">
            <v/>
          </cell>
        </row>
        <row r="3569">
          <cell r="V3569" t="str">
            <v/>
          </cell>
        </row>
        <row r="3570">
          <cell r="V3570" t="str">
            <v/>
          </cell>
        </row>
        <row r="3571">
          <cell r="V3571" t="str">
            <v/>
          </cell>
        </row>
        <row r="3572">
          <cell r="V3572" t="str">
            <v/>
          </cell>
        </row>
        <row r="3573">
          <cell r="V3573" t="str">
            <v/>
          </cell>
        </row>
        <row r="3574">
          <cell r="V3574" t="str">
            <v/>
          </cell>
        </row>
        <row r="3575">
          <cell r="V3575" t="str">
            <v/>
          </cell>
        </row>
        <row r="3576">
          <cell r="V3576" t="str">
            <v/>
          </cell>
        </row>
        <row r="3577">
          <cell r="V3577" t="str">
            <v/>
          </cell>
        </row>
        <row r="3578">
          <cell r="V3578" t="str">
            <v/>
          </cell>
        </row>
        <row r="3579">
          <cell r="V3579" t="str">
            <v/>
          </cell>
        </row>
        <row r="3580">
          <cell r="V3580" t="str">
            <v/>
          </cell>
        </row>
        <row r="3581">
          <cell r="V3581" t="str">
            <v/>
          </cell>
        </row>
        <row r="3582">
          <cell r="V3582" t="str">
            <v/>
          </cell>
        </row>
        <row r="3583">
          <cell r="V3583" t="str">
            <v/>
          </cell>
        </row>
        <row r="3584">
          <cell r="V3584" t="str">
            <v/>
          </cell>
        </row>
        <row r="3585">
          <cell r="V3585" t="str">
            <v/>
          </cell>
        </row>
        <row r="3586">
          <cell r="V3586" t="str">
            <v/>
          </cell>
        </row>
        <row r="3587">
          <cell r="V3587" t="str">
            <v/>
          </cell>
        </row>
        <row r="3588">
          <cell r="V3588" t="str">
            <v/>
          </cell>
        </row>
        <row r="3589">
          <cell r="V3589" t="str">
            <v/>
          </cell>
        </row>
        <row r="3590">
          <cell r="V3590" t="str">
            <v/>
          </cell>
        </row>
        <row r="3591">
          <cell r="V3591" t="str">
            <v/>
          </cell>
        </row>
        <row r="3592">
          <cell r="V3592" t="str">
            <v/>
          </cell>
        </row>
        <row r="3593">
          <cell r="V3593" t="str">
            <v/>
          </cell>
        </row>
        <row r="3594">
          <cell r="V3594" t="str">
            <v/>
          </cell>
        </row>
        <row r="3595">
          <cell r="V3595" t="str">
            <v/>
          </cell>
        </row>
        <row r="3596">
          <cell r="V3596" t="str">
            <v/>
          </cell>
        </row>
        <row r="3597">
          <cell r="V3597" t="str">
            <v/>
          </cell>
        </row>
        <row r="3598">
          <cell r="V3598" t="str">
            <v/>
          </cell>
        </row>
        <row r="3599">
          <cell r="V3599" t="str">
            <v/>
          </cell>
        </row>
        <row r="3600">
          <cell r="V3600" t="str">
            <v/>
          </cell>
        </row>
        <row r="3601">
          <cell r="V3601" t="str">
            <v/>
          </cell>
        </row>
        <row r="3602">
          <cell r="V3602" t="str">
            <v/>
          </cell>
        </row>
        <row r="3603">
          <cell r="V3603" t="str">
            <v/>
          </cell>
        </row>
        <row r="3604">
          <cell r="V3604" t="str">
            <v/>
          </cell>
        </row>
        <row r="3605">
          <cell r="V3605" t="str">
            <v/>
          </cell>
        </row>
        <row r="3606">
          <cell r="V3606" t="str">
            <v/>
          </cell>
        </row>
        <row r="3607">
          <cell r="V3607" t="str">
            <v/>
          </cell>
        </row>
        <row r="3608">
          <cell r="V3608" t="str">
            <v/>
          </cell>
        </row>
        <row r="3609">
          <cell r="V3609" t="str">
            <v/>
          </cell>
        </row>
        <row r="3610">
          <cell r="V3610" t="str">
            <v/>
          </cell>
        </row>
        <row r="3611">
          <cell r="V3611" t="str">
            <v/>
          </cell>
        </row>
        <row r="3612">
          <cell r="V3612" t="str">
            <v/>
          </cell>
        </row>
        <row r="3613">
          <cell r="V3613" t="str">
            <v/>
          </cell>
        </row>
        <row r="3614">
          <cell r="V3614" t="str">
            <v/>
          </cell>
        </row>
        <row r="3615">
          <cell r="V3615" t="str">
            <v/>
          </cell>
        </row>
        <row r="3616">
          <cell r="V3616" t="str">
            <v/>
          </cell>
        </row>
        <row r="3617">
          <cell r="V3617" t="str">
            <v/>
          </cell>
        </row>
        <row r="3618">
          <cell r="V3618" t="str">
            <v/>
          </cell>
        </row>
        <row r="3619">
          <cell r="V3619" t="str">
            <v/>
          </cell>
        </row>
        <row r="3620">
          <cell r="V3620" t="str">
            <v/>
          </cell>
        </row>
        <row r="3621">
          <cell r="V3621" t="str">
            <v/>
          </cell>
        </row>
        <row r="3622">
          <cell r="V3622" t="str">
            <v/>
          </cell>
        </row>
        <row r="3623">
          <cell r="V3623" t="str">
            <v/>
          </cell>
        </row>
        <row r="3624">
          <cell r="V3624" t="str">
            <v/>
          </cell>
        </row>
        <row r="3625">
          <cell r="V3625" t="str">
            <v/>
          </cell>
        </row>
        <row r="3626">
          <cell r="V3626" t="str">
            <v/>
          </cell>
        </row>
        <row r="3627">
          <cell r="V3627" t="str">
            <v/>
          </cell>
        </row>
        <row r="3628">
          <cell r="V3628" t="str">
            <v/>
          </cell>
        </row>
        <row r="3629">
          <cell r="V3629" t="str">
            <v/>
          </cell>
        </row>
        <row r="3630">
          <cell r="V3630" t="str">
            <v/>
          </cell>
        </row>
        <row r="3631">
          <cell r="V3631" t="str">
            <v/>
          </cell>
        </row>
        <row r="3632">
          <cell r="V3632" t="str">
            <v/>
          </cell>
        </row>
        <row r="3633">
          <cell r="V3633" t="str">
            <v/>
          </cell>
        </row>
        <row r="3634">
          <cell r="V3634" t="str">
            <v/>
          </cell>
        </row>
        <row r="3635">
          <cell r="V3635" t="str">
            <v/>
          </cell>
        </row>
        <row r="3636">
          <cell r="V3636" t="str">
            <v/>
          </cell>
        </row>
        <row r="3637">
          <cell r="V3637" t="str">
            <v/>
          </cell>
        </row>
        <row r="3638">
          <cell r="V3638" t="str">
            <v/>
          </cell>
        </row>
        <row r="3639">
          <cell r="V3639" t="str">
            <v/>
          </cell>
        </row>
        <row r="3640">
          <cell r="V3640" t="str">
            <v/>
          </cell>
        </row>
        <row r="3641">
          <cell r="V3641" t="str">
            <v/>
          </cell>
        </row>
        <row r="3642">
          <cell r="V3642" t="str">
            <v/>
          </cell>
        </row>
        <row r="3643">
          <cell r="V3643" t="str">
            <v/>
          </cell>
        </row>
        <row r="3644">
          <cell r="V3644" t="str">
            <v/>
          </cell>
        </row>
        <row r="3645">
          <cell r="V3645" t="str">
            <v/>
          </cell>
        </row>
        <row r="3646">
          <cell r="V3646" t="str">
            <v/>
          </cell>
        </row>
        <row r="3647">
          <cell r="V3647" t="str">
            <v/>
          </cell>
        </row>
        <row r="3648">
          <cell r="V3648" t="str">
            <v/>
          </cell>
        </row>
        <row r="3649">
          <cell r="V3649" t="str">
            <v/>
          </cell>
        </row>
        <row r="3650">
          <cell r="V3650" t="str">
            <v/>
          </cell>
        </row>
        <row r="3651">
          <cell r="V3651" t="str">
            <v/>
          </cell>
        </row>
        <row r="3652">
          <cell r="V3652" t="str">
            <v/>
          </cell>
        </row>
        <row r="3653">
          <cell r="V3653" t="str">
            <v/>
          </cell>
        </row>
        <row r="3654">
          <cell r="V3654" t="str">
            <v/>
          </cell>
        </row>
        <row r="3655">
          <cell r="V3655" t="str">
            <v/>
          </cell>
        </row>
        <row r="3656">
          <cell r="V3656" t="str">
            <v/>
          </cell>
        </row>
        <row r="3657">
          <cell r="V3657" t="str">
            <v/>
          </cell>
        </row>
        <row r="3658">
          <cell r="V3658" t="str">
            <v/>
          </cell>
        </row>
        <row r="3659">
          <cell r="V3659" t="str">
            <v/>
          </cell>
        </row>
        <row r="3660">
          <cell r="V3660" t="str">
            <v/>
          </cell>
        </row>
        <row r="3661">
          <cell r="V3661" t="str">
            <v/>
          </cell>
        </row>
        <row r="3662">
          <cell r="V3662" t="str">
            <v/>
          </cell>
        </row>
        <row r="3663">
          <cell r="V3663" t="str">
            <v/>
          </cell>
        </row>
        <row r="3664">
          <cell r="V3664" t="str">
            <v/>
          </cell>
        </row>
        <row r="3665">
          <cell r="V3665" t="str">
            <v/>
          </cell>
        </row>
        <row r="3666">
          <cell r="V3666" t="str">
            <v/>
          </cell>
        </row>
        <row r="3667">
          <cell r="V3667" t="str">
            <v/>
          </cell>
        </row>
        <row r="3668">
          <cell r="V3668" t="str">
            <v/>
          </cell>
        </row>
        <row r="3669">
          <cell r="V3669" t="str">
            <v/>
          </cell>
        </row>
        <row r="3670">
          <cell r="V3670" t="str">
            <v/>
          </cell>
        </row>
        <row r="3671">
          <cell r="V3671" t="str">
            <v/>
          </cell>
        </row>
        <row r="3672">
          <cell r="V3672" t="str">
            <v/>
          </cell>
        </row>
        <row r="3673">
          <cell r="V3673" t="str">
            <v/>
          </cell>
        </row>
        <row r="3674">
          <cell r="V3674" t="str">
            <v/>
          </cell>
        </row>
        <row r="3675">
          <cell r="V3675" t="str">
            <v/>
          </cell>
        </row>
        <row r="3676">
          <cell r="V3676" t="str">
            <v/>
          </cell>
        </row>
        <row r="3677">
          <cell r="V3677" t="str">
            <v/>
          </cell>
        </row>
        <row r="3678">
          <cell r="V3678" t="str">
            <v/>
          </cell>
        </row>
        <row r="3679">
          <cell r="V3679" t="str">
            <v/>
          </cell>
        </row>
        <row r="3680">
          <cell r="V3680" t="str">
            <v/>
          </cell>
        </row>
        <row r="3681">
          <cell r="V3681" t="str">
            <v/>
          </cell>
        </row>
        <row r="3682">
          <cell r="V3682" t="str">
            <v/>
          </cell>
        </row>
        <row r="3683">
          <cell r="V3683" t="str">
            <v/>
          </cell>
        </row>
        <row r="3684">
          <cell r="V3684" t="str">
            <v/>
          </cell>
        </row>
        <row r="3685">
          <cell r="V3685" t="str">
            <v/>
          </cell>
        </row>
        <row r="3686">
          <cell r="V3686" t="str">
            <v/>
          </cell>
        </row>
        <row r="3687">
          <cell r="V3687" t="str">
            <v/>
          </cell>
        </row>
        <row r="3688">
          <cell r="V3688" t="str">
            <v/>
          </cell>
        </row>
        <row r="3689">
          <cell r="V3689" t="str">
            <v/>
          </cell>
        </row>
        <row r="3690">
          <cell r="V3690" t="str">
            <v/>
          </cell>
        </row>
        <row r="3691">
          <cell r="V3691" t="str">
            <v/>
          </cell>
        </row>
        <row r="3692">
          <cell r="V3692" t="str">
            <v/>
          </cell>
        </row>
        <row r="3693">
          <cell r="V3693" t="str">
            <v/>
          </cell>
        </row>
        <row r="3694">
          <cell r="V3694" t="str">
            <v/>
          </cell>
        </row>
        <row r="3695">
          <cell r="V3695" t="str">
            <v/>
          </cell>
        </row>
        <row r="3696">
          <cell r="V3696" t="str">
            <v/>
          </cell>
        </row>
        <row r="3697">
          <cell r="V3697" t="str">
            <v/>
          </cell>
        </row>
        <row r="3698">
          <cell r="V3698" t="str">
            <v/>
          </cell>
        </row>
        <row r="3699">
          <cell r="V3699" t="str">
            <v/>
          </cell>
        </row>
        <row r="3700">
          <cell r="V3700" t="str">
            <v/>
          </cell>
        </row>
        <row r="3701">
          <cell r="V3701" t="str">
            <v/>
          </cell>
        </row>
        <row r="3702">
          <cell r="V3702" t="str">
            <v/>
          </cell>
        </row>
        <row r="3703">
          <cell r="V3703" t="str">
            <v/>
          </cell>
        </row>
        <row r="3704">
          <cell r="V3704" t="str">
            <v/>
          </cell>
        </row>
        <row r="3705">
          <cell r="V3705" t="str">
            <v/>
          </cell>
        </row>
        <row r="3706">
          <cell r="V3706" t="str">
            <v/>
          </cell>
        </row>
        <row r="3707">
          <cell r="V3707" t="str">
            <v/>
          </cell>
        </row>
        <row r="3708">
          <cell r="V3708" t="str">
            <v/>
          </cell>
        </row>
        <row r="3709">
          <cell r="V3709" t="str">
            <v/>
          </cell>
        </row>
        <row r="3710">
          <cell r="V3710" t="str">
            <v/>
          </cell>
        </row>
        <row r="3711">
          <cell r="V3711" t="str">
            <v/>
          </cell>
        </row>
        <row r="3712">
          <cell r="V3712" t="str">
            <v/>
          </cell>
        </row>
        <row r="3713">
          <cell r="V3713" t="str">
            <v/>
          </cell>
        </row>
        <row r="3714">
          <cell r="V3714" t="str">
            <v/>
          </cell>
        </row>
        <row r="3715">
          <cell r="V3715" t="str">
            <v/>
          </cell>
        </row>
        <row r="3716">
          <cell r="V3716" t="str">
            <v/>
          </cell>
        </row>
        <row r="3717">
          <cell r="V3717" t="str">
            <v/>
          </cell>
        </row>
        <row r="3718">
          <cell r="V3718" t="str">
            <v/>
          </cell>
        </row>
        <row r="3719">
          <cell r="V3719" t="str">
            <v/>
          </cell>
        </row>
        <row r="3720">
          <cell r="V3720" t="str">
            <v/>
          </cell>
        </row>
        <row r="3721">
          <cell r="V3721" t="str">
            <v/>
          </cell>
        </row>
        <row r="3722">
          <cell r="V3722" t="str">
            <v/>
          </cell>
        </row>
        <row r="3723">
          <cell r="V3723" t="str">
            <v/>
          </cell>
        </row>
        <row r="3724">
          <cell r="V3724" t="str">
            <v/>
          </cell>
        </row>
        <row r="3725">
          <cell r="V3725" t="str">
            <v/>
          </cell>
        </row>
        <row r="3726">
          <cell r="V3726" t="str">
            <v/>
          </cell>
        </row>
        <row r="3727">
          <cell r="V3727" t="str">
            <v/>
          </cell>
        </row>
        <row r="3728">
          <cell r="V3728" t="str">
            <v/>
          </cell>
        </row>
        <row r="3729">
          <cell r="V3729" t="str">
            <v/>
          </cell>
        </row>
        <row r="3730">
          <cell r="V3730" t="str">
            <v/>
          </cell>
        </row>
        <row r="3731">
          <cell r="V3731" t="str">
            <v/>
          </cell>
        </row>
        <row r="3732">
          <cell r="V3732" t="str">
            <v/>
          </cell>
        </row>
        <row r="3733">
          <cell r="V3733" t="str">
            <v/>
          </cell>
        </row>
        <row r="3734">
          <cell r="V3734" t="str">
            <v/>
          </cell>
        </row>
        <row r="3735">
          <cell r="V3735" t="str">
            <v/>
          </cell>
        </row>
        <row r="3736">
          <cell r="V3736" t="str">
            <v/>
          </cell>
        </row>
        <row r="3737">
          <cell r="V3737" t="str">
            <v/>
          </cell>
        </row>
        <row r="3738">
          <cell r="V3738" t="str">
            <v/>
          </cell>
        </row>
        <row r="3739">
          <cell r="V3739" t="str">
            <v/>
          </cell>
        </row>
        <row r="3740">
          <cell r="V3740" t="str">
            <v/>
          </cell>
        </row>
        <row r="3741">
          <cell r="V3741" t="str">
            <v/>
          </cell>
        </row>
        <row r="3742">
          <cell r="V3742" t="str">
            <v/>
          </cell>
        </row>
        <row r="3743">
          <cell r="V3743" t="str">
            <v/>
          </cell>
        </row>
        <row r="3744">
          <cell r="V3744" t="str">
            <v/>
          </cell>
        </row>
        <row r="3745">
          <cell r="V3745" t="str">
            <v/>
          </cell>
        </row>
        <row r="3746">
          <cell r="V3746" t="str">
            <v/>
          </cell>
        </row>
        <row r="3747">
          <cell r="V3747" t="str">
            <v/>
          </cell>
        </row>
        <row r="3748">
          <cell r="V3748" t="str">
            <v/>
          </cell>
        </row>
        <row r="3749">
          <cell r="V3749" t="str">
            <v/>
          </cell>
        </row>
        <row r="3750">
          <cell r="V3750" t="str">
            <v/>
          </cell>
        </row>
        <row r="3751">
          <cell r="V3751" t="str">
            <v/>
          </cell>
        </row>
        <row r="3752">
          <cell r="V3752" t="str">
            <v/>
          </cell>
        </row>
        <row r="3753">
          <cell r="V3753" t="str">
            <v/>
          </cell>
        </row>
        <row r="3754">
          <cell r="V3754" t="str">
            <v/>
          </cell>
        </row>
        <row r="3755">
          <cell r="V3755" t="str">
            <v/>
          </cell>
        </row>
        <row r="3756">
          <cell r="V3756" t="str">
            <v/>
          </cell>
        </row>
        <row r="3757">
          <cell r="V3757" t="str">
            <v/>
          </cell>
        </row>
        <row r="3758">
          <cell r="V3758" t="str">
            <v/>
          </cell>
        </row>
        <row r="3759">
          <cell r="V3759" t="str">
            <v/>
          </cell>
        </row>
        <row r="3760">
          <cell r="V3760" t="str">
            <v/>
          </cell>
        </row>
        <row r="3761">
          <cell r="V3761" t="str">
            <v/>
          </cell>
        </row>
        <row r="3762">
          <cell r="V3762" t="str">
            <v/>
          </cell>
        </row>
        <row r="3763">
          <cell r="V3763" t="str">
            <v/>
          </cell>
        </row>
        <row r="3764">
          <cell r="V3764" t="str">
            <v/>
          </cell>
        </row>
        <row r="3765">
          <cell r="V3765" t="str">
            <v/>
          </cell>
        </row>
        <row r="3766">
          <cell r="V3766" t="str">
            <v/>
          </cell>
        </row>
        <row r="3767">
          <cell r="V3767" t="str">
            <v/>
          </cell>
        </row>
        <row r="3768">
          <cell r="V3768" t="str">
            <v/>
          </cell>
        </row>
        <row r="3769">
          <cell r="V3769" t="str">
            <v/>
          </cell>
        </row>
        <row r="3770">
          <cell r="V3770" t="str">
            <v/>
          </cell>
        </row>
        <row r="3771">
          <cell r="V3771" t="str">
            <v/>
          </cell>
        </row>
        <row r="3772">
          <cell r="V3772" t="str">
            <v/>
          </cell>
        </row>
        <row r="3773">
          <cell r="V3773" t="str">
            <v/>
          </cell>
        </row>
        <row r="3774">
          <cell r="V3774" t="str">
            <v/>
          </cell>
        </row>
        <row r="3775">
          <cell r="V3775" t="str">
            <v/>
          </cell>
        </row>
        <row r="3776">
          <cell r="V3776" t="str">
            <v/>
          </cell>
        </row>
        <row r="3777">
          <cell r="V3777" t="str">
            <v/>
          </cell>
        </row>
        <row r="3778">
          <cell r="V3778" t="str">
            <v/>
          </cell>
        </row>
        <row r="3779">
          <cell r="V3779" t="str">
            <v/>
          </cell>
        </row>
        <row r="3780">
          <cell r="V3780" t="str">
            <v/>
          </cell>
        </row>
        <row r="3781">
          <cell r="V3781" t="str">
            <v/>
          </cell>
        </row>
        <row r="3782">
          <cell r="V3782" t="str">
            <v/>
          </cell>
        </row>
        <row r="3783">
          <cell r="V3783" t="str">
            <v/>
          </cell>
        </row>
        <row r="3784">
          <cell r="V3784" t="str">
            <v/>
          </cell>
        </row>
        <row r="3785">
          <cell r="V3785" t="str">
            <v/>
          </cell>
        </row>
        <row r="3786">
          <cell r="V3786" t="str">
            <v/>
          </cell>
        </row>
        <row r="3787">
          <cell r="V3787" t="str">
            <v/>
          </cell>
        </row>
        <row r="3788">
          <cell r="V3788" t="str">
            <v/>
          </cell>
        </row>
        <row r="3789">
          <cell r="V3789" t="str">
            <v/>
          </cell>
        </row>
        <row r="3790">
          <cell r="V3790" t="str">
            <v/>
          </cell>
        </row>
        <row r="3791">
          <cell r="V3791" t="str">
            <v/>
          </cell>
        </row>
        <row r="3792">
          <cell r="V3792" t="str">
            <v/>
          </cell>
        </row>
        <row r="3793">
          <cell r="V3793" t="str">
            <v/>
          </cell>
        </row>
        <row r="3794">
          <cell r="V3794" t="str">
            <v/>
          </cell>
        </row>
        <row r="3795">
          <cell r="V3795" t="str">
            <v/>
          </cell>
        </row>
        <row r="3796">
          <cell r="V3796" t="str">
            <v/>
          </cell>
        </row>
        <row r="3797">
          <cell r="V3797" t="str">
            <v/>
          </cell>
        </row>
        <row r="3798">
          <cell r="V3798" t="str">
            <v/>
          </cell>
        </row>
        <row r="3799">
          <cell r="V3799" t="str">
            <v/>
          </cell>
        </row>
        <row r="3800">
          <cell r="V3800" t="str">
            <v/>
          </cell>
        </row>
        <row r="3801">
          <cell r="V3801" t="str">
            <v/>
          </cell>
        </row>
        <row r="3802">
          <cell r="V3802" t="str">
            <v/>
          </cell>
        </row>
        <row r="3803">
          <cell r="V3803" t="str">
            <v/>
          </cell>
        </row>
        <row r="3804">
          <cell r="V3804" t="str">
            <v/>
          </cell>
        </row>
        <row r="3805">
          <cell r="V3805" t="str">
            <v/>
          </cell>
        </row>
        <row r="3806">
          <cell r="V3806" t="str">
            <v/>
          </cell>
        </row>
        <row r="3807">
          <cell r="V3807" t="str">
            <v/>
          </cell>
        </row>
        <row r="3808">
          <cell r="V3808" t="str">
            <v/>
          </cell>
        </row>
        <row r="3809">
          <cell r="V3809" t="str">
            <v/>
          </cell>
        </row>
        <row r="3810">
          <cell r="V3810" t="str">
            <v/>
          </cell>
        </row>
        <row r="3811">
          <cell r="V3811" t="str">
            <v/>
          </cell>
        </row>
        <row r="3812">
          <cell r="V3812" t="str">
            <v/>
          </cell>
        </row>
        <row r="3813">
          <cell r="V3813" t="str">
            <v/>
          </cell>
        </row>
        <row r="3814">
          <cell r="V3814" t="str">
            <v/>
          </cell>
        </row>
        <row r="3815">
          <cell r="V3815" t="str">
            <v/>
          </cell>
        </row>
        <row r="3816">
          <cell r="V3816" t="str">
            <v/>
          </cell>
        </row>
        <row r="3817">
          <cell r="V3817" t="str">
            <v/>
          </cell>
        </row>
        <row r="3818">
          <cell r="V3818" t="str">
            <v/>
          </cell>
        </row>
        <row r="3819">
          <cell r="V3819" t="str">
            <v/>
          </cell>
        </row>
        <row r="3820">
          <cell r="V3820" t="str">
            <v/>
          </cell>
        </row>
        <row r="3821">
          <cell r="V3821" t="str">
            <v/>
          </cell>
        </row>
        <row r="3822">
          <cell r="V3822" t="str">
            <v/>
          </cell>
        </row>
        <row r="3823">
          <cell r="V3823" t="str">
            <v/>
          </cell>
        </row>
        <row r="3824">
          <cell r="V3824" t="str">
            <v/>
          </cell>
        </row>
        <row r="3825">
          <cell r="V3825" t="str">
            <v/>
          </cell>
        </row>
        <row r="3826">
          <cell r="V3826" t="str">
            <v/>
          </cell>
        </row>
        <row r="3827">
          <cell r="V3827" t="str">
            <v/>
          </cell>
        </row>
        <row r="3828">
          <cell r="V3828" t="str">
            <v/>
          </cell>
        </row>
        <row r="3829">
          <cell r="V3829" t="str">
            <v/>
          </cell>
        </row>
        <row r="3830">
          <cell r="V3830" t="str">
            <v/>
          </cell>
        </row>
        <row r="3831">
          <cell r="V3831" t="str">
            <v/>
          </cell>
        </row>
        <row r="3832">
          <cell r="V3832" t="str">
            <v/>
          </cell>
        </row>
        <row r="3833">
          <cell r="V3833" t="str">
            <v/>
          </cell>
        </row>
        <row r="3834">
          <cell r="V3834" t="str">
            <v/>
          </cell>
        </row>
        <row r="3835">
          <cell r="V3835" t="str">
            <v/>
          </cell>
        </row>
        <row r="3836">
          <cell r="V3836" t="str">
            <v/>
          </cell>
        </row>
        <row r="3837">
          <cell r="V3837" t="str">
            <v/>
          </cell>
        </row>
        <row r="3838">
          <cell r="V3838" t="str">
            <v/>
          </cell>
        </row>
        <row r="3839">
          <cell r="V3839" t="str">
            <v/>
          </cell>
        </row>
        <row r="3840">
          <cell r="V3840" t="str">
            <v/>
          </cell>
        </row>
        <row r="3841">
          <cell r="V3841" t="str">
            <v/>
          </cell>
        </row>
        <row r="3842">
          <cell r="V3842" t="str">
            <v/>
          </cell>
        </row>
        <row r="3843">
          <cell r="V3843" t="str">
            <v/>
          </cell>
        </row>
        <row r="3844">
          <cell r="V3844" t="str">
            <v/>
          </cell>
        </row>
        <row r="3845">
          <cell r="V3845" t="str">
            <v/>
          </cell>
        </row>
        <row r="3846">
          <cell r="V3846" t="str">
            <v/>
          </cell>
        </row>
        <row r="3847">
          <cell r="V3847" t="str">
            <v/>
          </cell>
        </row>
        <row r="3848">
          <cell r="V3848" t="str">
            <v/>
          </cell>
        </row>
        <row r="3849">
          <cell r="V3849" t="str">
            <v/>
          </cell>
        </row>
        <row r="3850">
          <cell r="V3850" t="str">
            <v/>
          </cell>
        </row>
        <row r="3851">
          <cell r="V3851" t="str">
            <v/>
          </cell>
        </row>
        <row r="3852">
          <cell r="V3852" t="str">
            <v/>
          </cell>
        </row>
        <row r="3853">
          <cell r="V3853" t="str">
            <v/>
          </cell>
        </row>
        <row r="3854">
          <cell r="V3854" t="str">
            <v/>
          </cell>
        </row>
        <row r="3855">
          <cell r="V3855" t="str">
            <v/>
          </cell>
        </row>
        <row r="3856">
          <cell r="V3856" t="str">
            <v/>
          </cell>
        </row>
        <row r="3857">
          <cell r="V3857" t="str">
            <v/>
          </cell>
        </row>
        <row r="3858">
          <cell r="V3858" t="str">
            <v/>
          </cell>
        </row>
        <row r="3859">
          <cell r="V3859" t="str">
            <v/>
          </cell>
        </row>
        <row r="3860">
          <cell r="V3860" t="str">
            <v/>
          </cell>
        </row>
        <row r="3861">
          <cell r="V3861" t="str">
            <v/>
          </cell>
        </row>
        <row r="3862">
          <cell r="V3862" t="str">
            <v/>
          </cell>
        </row>
        <row r="3863">
          <cell r="V3863" t="str">
            <v/>
          </cell>
        </row>
        <row r="3864">
          <cell r="V3864" t="str">
            <v/>
          </cell>
        </row>
        <row r="3865">
          <cell r="V3865" t="str">
            <v/>
          </cell>
        </row>
        <row r="3866">
          <cell r="V3866" t="str">
            <v/>
          </cell>
        </row>
        <row r="3867">
          <cell r="V3867" t="str">
            <v/>
          </cell>
        </row>
        <row r="3868">
          <cell r="V3868" t="str">
            <v/>
          </cell>
        </row>
        <row r="3869">
          <cell r="V3869" t="str">
            <v/>
          </cell>
        </row>
        <row r="3870">
          <cell r="V3870" t="str">
            <v/>
          </cell>
        </row>
        <row r="3871">
          <cell r="V3871" t="str">
            <v/>
          </cell>
        </row>
        <row r="3872">
          <cell r="V3872" t="str">
            <v/>
          </cell>
        </row>
        <row r="3873">
          <cell r="V3873" t="str">
            <v/>
          </cell>
        </row>
        <row r="3874">
          <cell r="V3874" t="str">
            <v/>
          </cell>
        </row>
        <row r="3875">
          <cell r="V3875" t="str">
            <v/>
          </cell>
        </row>
        <row r="3876">
          <cell r="V3876" t="str">
            <v/>
          </cell>
        </row>
        <row r="3877">
          <cell r="V3877" t="str">
            <v/>
          </cell>
        </row>
        <row r="3878">
          <cell r="V3878" t="str">
            <v/>
          </cell>
        </row>
        <row r="3879">
          <cell r="V3879" t="str">
            <v/>
          </cell>
        </row>
        <row r="3880">
          <cell r="V3880" t="str">
            <v/>
          </cell>
        </row>
        <row r="3881">
          <cell r="V3881" t="str">
            <v/>
          </cell>
        </row>
        <row r="3882">
          <cell r="V3882" t="str">
            <v/>
          </cell>
        </row>
        <row r="3883">
          <cell r="V3883" t="str">
            <v/>
          </cell>
        </row>
        <row r="3884">
          <cell r="V3884" t="str">
            <v/>
          </cell>
        </row>
        <row r="3885">
          <cell r="V3885" t="str">
            <v/>
          </cell>
        </row>
        <row r="3886">
          <cell r="V3886" t="str">
            <v/>
          </cell>
        </row>
        <row r="3887">
          <cell r="V3887" t="str">
            <v/>
          </cell>
        </row>
        <row r="3888">
          <cell r="V3888" t="str">
            <v/>
          </cell>
        </row>
        <row r="3889">
          <cell r="V3889" t="str">
            <v/>
          </cell>
        </row>
        <row r="3890">
          <cell r="V3890" t="str">
            <v/>
          </cell>
        </row>
        <row r="3891">
          <cell r="V3891" t="str">
            <v/>
          </cell>
        </row>
        <row r="3892">
          <cell r="V3892" t="str">
            <v/>
          </cell>
        </row>
        <row r="3893">
          <cell r="V3893" t="str">
            <v/>
          </cell>
        </row>
        <row r="3894">
          <cell r="V3894" t="str">
            <v/>
          </cell>
        </row>
        <row r="3895">
          <cell r="V3895" t="str">
            <v/>
          </cell>
        </row>
        <row r="3896">
          <cell r="V3896" t="str">
            <v/>
          </cell>
        </row>
        <row r="3897">
          <cell r="V3897" t="str">
            <v/>
          </cell>
        </row>
        <row r="3898">
          <cell r="V3898" t="str">
            <v/>
          </cell>
        </row>
        <row r="3899">
          <cell r="V3899" t="str">
            <v/>
          </cell>
        </row>
        <row r="3900">
          <cell r="V3900" t="str">
            <v/>
          </cell>
        </row>
        <row r="3901">
          <cell r="V3901" t="str">
            <v/>
          </cell>
        </row>
        <row r="3902">
          <cell r="V3902" t="str">
            <v/>
          </cell>
        </row>
        <row r="3903">
          <cell r="V3903" t="str">
            <v/>
          </cell>
        </row>
        <row r="3904">
          <cell r="V3904" t="str">
            <v/>
          </cell>
        </row>
        <row r="3905">
          <cell r="V3905" t="str">
            <v/>
          </cell>
        </row>
        <row r="3906">
          <cell r="V3906" t="str">
            <v/>
          </cell>
        </row>
        <row r="3907">
          <cell r="V3907" t="str">
            <v/>
          </cell>
        </row>
        <row r="3908">
          <cell r="V3908" t="str">
            <v/>
          </cell>
        </row>
        <row r="3909">
          <cell r="V3909" t="str">
            <v/>
          </cell>
        </row>
        <row r="3910">
          <cell r="V3910" t="str">
            <v/>
          </cell>
        </row>
        <row r="3911">
          <cell r="V3911" t="str">
            <v/>
          </cell>
        </row>
        <row r="3912">
          <cell r="V3912" t="str">
            <v/>
          </cell>
        </row>
        <row r="3913">
          <cell r="V3913" t="str">
            <v/>
          </cell>
        </row>
        <row r="3914">
          <cell r="V3914" t="str">
            <v/>
          </cell>
        </row>
        <row r="3915">
          <cell r="V3915" t="str">
            <v/>
          </cell>
        </row>
        <row r="3916">
          <cell r="V3916" t="str">
            <v/>
          </cell>
        </row>
        <row r="3917">
          <cell r="V3917" t="str">
            <v/>
          </cell>
        </row>
        <row r="3918">
          <cell r="V3918" t="str">
            <v/>
          </cell>
        </row>
        <row r="3919">
          <cell r="V3919" t="str">
            <v/>
          </cell>
        </row>
        <row r="3920">
          <cell r="V3920" t="str">
            <v/>
          </cell>
        </row>
        <row r="3921">
          <cell r="V3921" t="str">
            <v/>
          </cell>
        </row>
        <row r="3922">
          <cell r="V3922" t="str">
            <v/>
          </cell>
        </row>
        <row r="3923">
          <cell r="V3923" t="str">
            <v/>
          </cell>
        </row>
        <row r="3924">
          <cell r="V3924" t="str">
            <v/>
          </cell>
        </row>
        <row r="3925">
          <cell r="V3925" t="str">
            <v/>
          </cell>
        </row>
        <row r="3926">
          <cell r="V3926" t="str">
            <v/>
          </cell>
        </row>
        <row r="3927">
          <cell r="V3927" t="str">
            <v/>
          </cell>
        </row>
        <row r="3928">
          <cell r="V3928" t="str">
            <v/>
          </cell>
        </row>
        <row r="3929">
          <cell r="V3929" t="str">
            <v/>
          </cell>
        </row>
        <row r="3930">
          <cell r="V3930" t="str">
            <v/>
          </cell>
        </row>
        <row r="3931">
          <cell r="V3931" t="str">
            <v/>
          </cell>
        </row>
        <row r="3932">
          <cell r="V3932" t="str">
            <v/>
          </cell>
        </row>
        <row r="3933">
          <cell r="V3933" t="str">
            <v/>
          </cell>
        </row>
        <row r="3934">
          <cell r="V3934" t="str">
            <v/>
          </cell>
        </row>
        <row r="3935">
          <cell r="V3935" t="str">
            <v/>
          </cell>
        </row>
        <row r="3936">
          <cell r="V3936" t="str">
            <v/>
          </cell>
        </row>
        <row r="3937">
          <cell r="V3937" t="str">
            <v/>
          </cell>
        </row>
        <row r="3938">
          <cell r="V3938" t="str">
            <v/>
          </cell>
        </row>
        <row r="3939">
          <cell r="V3939" t="str">
            <v/>
          </cell>
        </row>
        <row r="3940">
          <cell r="V3940" t="str">
            <v/>
          </cell>
        </row>
        <row r="3941">
          <cell r="V3941" t="str">
            <v/>
          </cell>
        </row>
        <row r="3942">
          <cell r="V3942" t="str">
            <v/>
          </cell>
        </row>
        <row r="3943">
          <cell r="V3943" t="str">
            <v/>
          </cell>
        </row>
        <row r="3944">
          <cell r="V3944" t="str">
            <v/>
          </cell>
        </row>
        <row r="3945">
          <cell r="V3945" t="str">
            <v/>
          </cell>
        </row>
        <row r="3946">
          <cell r="V3946" t="str">
            <v/>
          </cell>
        </row>
        <row r="3947">
          <cell r="V3947" t="str">
            <v/>
          </cell>
        </row>
        <row r="3948">
          <cell r="V3948" t="str">
            <v/>
          </cell>
        </row>
        <row r="3949">
          <cell r="V3949" t="str">
            <v/>
          </cell>
        </row>
        <row r="3950">
          <cell r="V3950" t="str">
            <v/>
          </cell>
        </row>
        <row r="3951">
          <cell r="V3951" t="str">
            <v/>
          </cell>
        </row>
        <row r="3952">
          <cell r="V3952" t="str">
            <v/>
          </cell>
        </row>
        <row r="3953">
          <cell r="V3953" t="str">
            <v/>
          </cell>
        </row>
        <row r="3954">
          <cell r="V3954" t="str">
            <v/>
          </cell>
        </row>
        <row r="3955">
          <cell r="V3955" t="str">
            <v/>
          </cell>
        </row>
        <row r="3956">
          <cell r="V3956" t="str">
            <v/>
          </cell>
        </row>
        <row r="3957">
          <cell r="V3957" t="str">
            <v/>
          </cell>
        </row>
        <row r="3958">
          <cell r="V3958" t="str">
            <v/>
          </cell>
        </row>
        <row r="3959">
          <cell r="V3959" t="str">
            <v/>
          </cell>
        </row>
        <row r="3960">
          <cell r="V3960" t="str">
            <v/>
          </cell>
        </row>
        <row r="3961">
          <cell r="V3961" t="str">
            <v/>
          </cell>
        </row>
        <row r="3962">
          <cell r="V3962" t="str">
            <v/>
          </cell>
        </row>
        <row r="3963">
          <cell r="V3963" t="str">
            <v/>
          </cell>
        </row>
        <row r="3964">
          <cell r="V3964" t="str">
            <v/>
          </cell>
        </row>
        <row r="3965">
          <cell r="V3965" t="str">
            <v/>
          </cell>
        </row>
        <row r="3966">
          <cell r="V3966" t="str">
            <v/>
          </cell>
        </row>
        <row r="3967">
          <cell r="V3967" t="str">
            <v/>
          </cell>
        </row>
        <row r="3968">
          <cell r="V3968" t="str">
            <v/>
          </cell>
        </row>
        <row r="3969">
          <cell r="V3969" t="str">
            <v/>
          </cell>
        </row>
        <row r="3970">
          <cell r="V3970" t="str">
            <v/>
          </cell>
        </row>
        <row r="3971">
          <cell r="V3971" t="str">
            <v/>
          </cell>
        </row>
        <row r="3972">
          <cell r="V3972" t="str">
            <v/>
          </cell>
        </row>
        <row r="3973">
          <cell r="V3973" t="str">
            <v/>
          </cell>
        </row>
        <row r="3974">
          <cell r="V3974" t="str">
            <v/>
          </cell>
        </row>
        <row r="3975">
          <cell r="V3975" t="str">
            <v/>
          </cell>
        </row>
        <row r="3976">
          <cell r="V3976" t="str">
            <v/>
          </cell>
        </row>
        <row r="3977">
          <cell r="V3977" t="str">
            <v/>
          </cell>
        </row>
        <row r="3978">
          <cell r="V3978" t="str">
            <v/>
          </cell>
        </row>
        <row r="3979">
          <cell r="V3979" t="str">
            <v/>
          </cell>
        </row>
        <row r="3980">
          <cell r="V3980" t="str">
            <v/>
          </cell>
        </row>
        <row r="3981">
          <cell r="V3981" t="str">
            <v/>
          </cell>
        </row>
        <row r="3982">
          <cell r="V3982" t="str">
            <v/>
          </cell>
        </row>
        <row r="3983">
          <cell r="V3983" t="str">
            <v/>
          </cell>
        </row>
        <row r="3984">
          <cell r="V3984" t="str">
            <v/>
          </cell>
        </row>
        <row r="3985">
          <cell r="V3985" t="str">
            <v/>
          </cell>
        </row>
        <row r="3986">
          <cell r="V3986" t="str">
            <v/>
          </cell>
        </row>
        <row r="3987">
          <cell r="V3987" t="str">
            <v/>
          </cell>
        </row>
        <row r="3988">
          <cell r="V3988" t="str">
            <v/>
          </cell>
        </row>
        <row r="3989">
          <cell r="V3989" t="str">
            <v/>
          </cell>
        </row>
        <row r="3990">
          <cell r="V3990" t="str">
            <v/>
          </cell>
        </row>
        <row r="3991">
          <cell r="V3991" t="str">
            <v/>
          </cell>
        </row>
        <row r="3992">
          <cell r="V3992" t="str">
            <v/>
          </cell>
        </row>
        <row r="3993">
          <cell r="V3993" t="str">
            <v/>
          </cell>
        </row>
        <row r="3994">
          <cell r="V3994" t="str">
            <v/>
          </cell>
        </row>
        <row r="3995">
          <cell r="V3995" t="str">
            <v/>
          </cell>
        </row>
        <row r="3996">
          <cell r="V3996" t="str">
            <v/>
          </cell>
        </row>
        <row r="3997">
          <cell r="V3997" t="str">
            <v/>
          </cell>
        </row>
        <row r="3998">
          <cell r="V3998" t="str">
            <v/>
          </cell>
        </row>
        <row r="3999">
          <cell r="V3999" t="str">
            <v/>
          </cell>
        </row>
        <row r="4000">
          <cell r="V4000" t="str">
            <v/>
          </cell>
        </row>
        <row r="4001">
          <cell r="V4001" t="str">
            <v/>
          </cell>
        </row>
        <row r="4002">
          <cell r="V4002" t="str">
            <v/>
          </cell>
        </row>
        <row r="4003">
          <cell r="V4003" t="str">
            <v/>
          </cell>
        </row>
        <row r="4004">
          <cell r="V4004" t="str">
            <v/>
          </cell>
        </row>
        <row r="4005">
          <cell r="V4005" t="str">
            <v/>
          </cell>
        </row>
        <row r="4006">
          <cell r="V4006" t="str">
            <v/>
          </cell>
        </row>
        <row r="4007">
          <cell r="V4007" t="str">
            <v/>
          </cell>
        </row>
        <row r="4008">
          <cell r="V4008" t="str">
            <v/>
          </cell>
        </row>
        <row r="4009">
          <cell r="V4009" t="str">
            <v/>
          </cell>
        </row>
        <row r="4010">
          <cell r="V4010" t="str">
            <v/>
          </cell>
        </row>
        <row r="4011">
          <cell r="V4011" t="str">
            <v/>
          </cell>
        </row>
        <row r="4012">
          <cell r="V4012" t="str">
            <v/>
          </cell>
        </row>
        <row r="4013">
          <cell r="V4013" t="str">
            <v/>
          </cell>
        </row>
        <row r="4014">
          <cell r="V4014" t="str">
            <v/>
          </cell>
        </row>
        <row r="4015">
          <cell r="V4015" t="str">
            <v/>
          </cell>
        </row>
        <row r="4016">
          <cell r="V4016" t="str">
            <v/>
          </cell>
        </row>
        <row r="4017">
          <cell r="V4017" t="str">
            <v/>
          </cell>
        </row>
        <row r="4018">
          <cell r="V4018" t="str">
            <v/>
          </cell>
        </row>
        <row r="4019">
          <cell r="V4019" t="str">
            <v/>
          </cell>
        </row>
        <row r="4020">
          <cell r="V4020" t="str">
            <v/>
          </cell>
        </row>
        <row r="4021">
          <cell r="V4021" t="str">
            <v/>
          </cell>
        </row>
        <row r="4022">
          <cell r="V4022" t="str">
            <v/>
          </cell>
        </row>
        <row r="4023">
          <cell r="V4023" t="str">
            <v/>
          </cell>
        </row>
        <row r="4024">
          <cell r="V4024" t="str">
            <v/>
          </cell>
        </row>
        <row r="4025">
          <cell r="V4025" t="str">
            <v/>
          </cell>
        </row>
        <row r="4026">
          <cell r="V4026" t="str">
            <v/>
          </cell>
        </row>
        <row r="4027">
          <cell r="V4027" t="str">
            <v/>
          </cell>
        </row>
        <row r="4028">
          <cell r="V4028" t="str">
            <v/>
          </cell>
        </row>
        <row r="4029">
          <cell r="V4029" t="str">
            <v/>
          </cell>
        </row>
        <row r="4030">
          <cell r="V4030" t="str">
            <v/>
          </cell>
        </row>
        <row r="4031">
          <cell r="V4031" t="str">
            <v/>
          </cell>
        </row>
        <row r="4032">
          <cell r="V4032" t="str">
            <v/>
          </cell>
        </row>
        <row r="4033">
          <cell r="V4033" t="str">
            <v/>
          </cell>
        </row>
        <row r="4034">
          <cell r="V4034" t="str">
            <v/>
          </cell>
        </row>
        <row r="4035">
          <cell r="V4035" t="str">
            <v/>
          </cell>
        </row>
        <row r="4036">
          <cell r="V4036" t="str">
            <v/>
          </cell>
        </row>
        <row r="4037">
          <cell r="V4037" t="str">
            <v/>
          </cell>
        </row>
        <row r="4038">
          <cell r="V4038" t="str">
            <v/>
          </cell>
        </row>
        <row r="4039">
          <cell r="V4039" t="str">
            <v/>
          </cell>
        </row>
        <row r="4040">
          <cell r="V4040" t="str">
            <v/>
          </cell>
        </row>
        <row r="4041">
          <cell r="V4041" t="str">
            <v/>
          </cell>
        </row>
        <row r="4042">
          <cell r="V4042" t="str">
            <v/>
          </cell>
        </row>
        <row r="4043">
          <cell r="V4043" t="str">
            <v/>
          </cell>
        </row>
        <row r="4044">
          <cell r="V4044" t="str">
            <v/>
          </cell>
        </row>
        <row r="4045">
          <cell r="V4045" t="str">
            <v/>
          </cell>
        </row>
        <row r="4046">
          <cell r="V4046" t="str">
            <v/>
          </cell>
        </row>
        <row r="4047">
          <cell r="V4047" t="str">
            <v/>
          </cell>
        </row>
        <row r="4048">
          <cell r="V4048" t="str">
            <v/>
          </cell>
        </row>
        <row r="4049">
          <cell r="V4049" t="str">
            <v/>
          </cell>
        </row>
        <row r="4050">
          <cell r="V4050" t="str">
            <v/>
          </cell>
        </row>
        <row r="4051">
          <cell r="V4051" t="str">
            <v/>
          </cell>
        </row>
        <row r="4052">
          <cell r="V4052" t="str">
            <v/>
          </cell>
        </row>
        <row r="4053">
          <cell r="V4053" t="str">
            <v/>
          </cell>
        </row>
        <row r="4054">
          <cell r="V4054" t="str">
            <v/>
          </cell>
        </row>
        <row r="4055">
          <cell r="V4055" t="str">
            <v/>
          </cell>
        </row>
        <row r="4056">
          <cell r="V4056" t="str">
            <v/>
          </cell>
        </row>
        <row r="4057">
          <cell r="V4057" t="str">
            <v/>
          </cell>
        </row>
        <row r="4058">
          <cell r="V4058" t="str">
            <v/>
          </cell>
        </row>
        <row r="4059">
          <cell r="V4059" t="str">
            <v/>
          </cell>
        </row>
        <row r="4060">
          <cell r="V4060" t="str">
            <v/>
          </cell>
        </row>
        <row r="4061">
          <cell r="V4061" t="str">
            <v/>
          </cell>
        </row>
        <row r="4062">
          <cell r="V4062" t="str">
            <v/>
          </cell>
        </row>
        <row r="4063">
          <cell r="V4063" t="str">
            <v/>
          </cell>
        </row>
        <row r="4064">
          <cell r="V4064" t="str">
            <v/>
          </cell>
        </row>
        <row r="4065">
          <cell r="V4065" t="str">
            <v/>
          </cell>
        </row>
        <row r="4066">
          <cell r="V4066" t="str">
            <v/>
          </cell>
        </row>
        <row r="4067">
          <cell r="V4067" t="str">
            <v/>
          </cell>
        </row>
        <row r="4068">
          <cell r="V4068" t="str">
            <v/>
          </cell>
        </row>
        <row r="4069">
          <cell r="V4069" t="str">
            <v/>
          </cell>
        </row>
        <row r="4070">
          <cell r="V4070" t="str">
            <v/>
          </cell>
        </row>
        <row r="4071">
          <cell r="V4071" t="str">
            <v/>
          </cell>
        </row>
        <row r="4072">
          <cell r="V4072" t="str">
            <v/>
          </cell>
        </row>
        <row r="4073">
          <cell r="V4073" t="str">
            <v/>
          </cell>
        </row>
        <row r="4074">
          <cell r="V4074" t="str">
            <v/>
          </cell>
        </row>
        <row r="4075">
          <cell r="V4075" t="str">
            <v/>
          </cell>
        </row>
        <row r="4076">
          <cell r="V4076" t="str">
            <v/>
          </cell>
        </row>
        <row r="4077">
          <cell r="V4077" t="str">
            <v/>
          </cell>
        </row>
        <row r="4078">
          <cell r="V4078" t="str">
            <v/>
          </cell>
        </row>
        <row r="4079">
          <cell r="V4079" t="str">
            <v/>
          </cell>
        </row>
        <row r="4080">
          <cell r="V4080" t="str">
            <v/>
          </cell>
        </row>
        <row r="4081">
          <cell r="V4081" t="str">
            <v/>
          </cell>
        </row>
        <row r="4082">
          <cell r="V4082" t="str">
            <v/>
          </cell>
        </row>
        <row r="4083">
          <cell r="V4083" t="str">
            <v/>
          </cell>
        </row>
        <row r="4084">
          <cell r="V4084" t="str">
            <v/>
          </cell>
        </row>
        <row r="4085">
          <cell r="V4085" t="str">
            <v/>
          </cell>
        </row>
        <row r="4086">
          <cell r="V4086" t="str">
            <v/>
          </cell>
        </row>
        <row r="4087">
          <cell r="V4087" t="str">
            <v/>
          </cell>
        </row>
        <row r="4088">
          <cell r="V4088" t="str">
            <v/>
          </cell>
        </row>
        <row r="4089">
          <cell r="V4089" t="str">
            <v/>
          </cell>
        </row>
        <row r="4090">
          <cell r="V4090" t="str">
            <v/>
          </cell>
        </row>
        <row r="4091">
          <cell r="V4091" t="str">
            <v/>
          </cell>
        </row>
        <row r="4092">
          <cell r="V4092" t="str">
            <v/>
          </cell>
        </row>
        <row r="4093">
          <cell r="V4093" t="str">
            <v/>
          </cell>
        </row>
        <row r="4094">
          <cell r="V4094" t="str">
            <v/>
          </cell>
        </row>
        <row r="4095">
          <cell r="V4095" t="str">
            <v/>
          </cell>
        </row>
        <row r="4096">
          <cell r="V4096" t="str">
            <v/>
          </cell>
        </row>
        <row r="4097">
          <cell r="V4097" t="str">
            <v/>
          </cell>
        </row>
        <row r="4098">
          <cell r="V4098" t="str">
            <v/>
          </cell>
        </row>
        <row r="4099">
          <cell r="V4099" t="str">
            <v/>
          </cell>
        </row>
        <row r="4100">
          <cell r="V4100" t="str">
            <v/>
          </cell>
        </row>
        <row r="4101">
          <cell r="V4101" t="str">
            <v/>
          </cell>
        </row>
        <row r="4102">
          <cell r="V4102" t="str">
            <v/>
          </cell>
        </row>
        <row r="4103">
          <cell r="V4103" t="str">
            <v/>
          </cell>
        </row>
        <row r="4104">
          <cell r="V4104" t="str">
            <v/>
          </cell>
        </row>
        <row r="4105">
          <cell r="V4105" t="str">
            <v/>
          </cell>
        </row>
        <row r="4106">
          <cell r="V4106" t="str">
            <v/>
          </cell>
        </row>
        <row r="4107">
          <cell r="V4107" t="str">
            <v/>
          </cell>
        </row>
        <row r="4108">
          <cell r="V4108" t="str">
            <v/>
          </cell>
        </row>
        <row r="4109">
          <cell r="V4109" t="str">
            <v/>
          </cell>
        </row>
        <row r="4110">
          <cell r="V4110" t="str">
            <v/>
          </cell>
        </row>
        <row r="4111">
          <cell r="V4111" t="str">
            <v/>
          </cell>
        </row>
        <row r="4112">
          <cell r="V4112" t="str">
            <v/>
          </cell>
        </row>
        <row r="4113">
          <cell r="V4113" t="str">
            <v/>
          </cell>
        </row>
        <row r="4114">
          <cell r="V4114" t="str">
            <v/>
          </cell>
        </row>
        <row r="4115">
          <cell r="V4115" t="str">
            <v/>
          </cell>
        </row>
        <row r="4116">
          <cell r="V4116" t="str">
            <v/>
          </cell>
        </row>
        <row r="4117">
          <cell r="V4117" t="str">
            <v/>
          </cell>
        </row>
        <row r="4118">
          <cell r="V4118" t="str">
            <v/>
          </cell>
        </row>
        <row r="4119">
          <cell r="V4119" t="str">
            <v/>
          </cell>
        </row>
        <row r="4120">
          <cell r="V4120" t="str">
            <v/>
          </cell>
        </row>
        <row r="4121">
          <cell r="V4121" t="str">
            <v/>
          </cell>
        </row>
        <row r="4122">
          <cell r="V4122" t="str">
            <v/>
          </cell>
        </row>
        <row r="4123">
          <cell r="V4123" t="str">
            <v/>
          </cell>
        </row>
        <row r="4124">
          <cell r="V4124" t="str">
            <v/>
          </cell>
        </row>
        <row r="4125">
          <cell r="V4125" t="str">
            <v/>
          </cell>
        </row>
        <row r="4126">
          <cell r="V4126" t="str">
            <v/>
          </cell>
        </row>
        <row r="4127">
          <cell r="V4127" t="str">
            <v/>
          </cell>
        </row>
        <row r="4128">
          <cell r="V4128" t="str">
            <v/>
          </cell>
        </row>
        <row r="4129">
          <cell r="V4129" t="str">
            <v/>
          </cell>
        </row>
        <row r="4130">
          <cell r="V4130" t="str">
            <v/>
          </cell>
        </row>
        <row r="4131">
          <cell r="V4131" t="str">
            <v/>
          </cell>
        </row>
        <row r="4132">
          <cell r="V4132" t="str">
            <v/>
          </cell>
        </row>
        <row r="4133">
          <cell r="V4133" t="str">
            <v/>
          </cell>
        </row>
        <row r="4134">
          <cell r="V4134" t="str">
            <v/>
          </cell>
        </row>
        <row r="4135">
          <cell r="V4135" t="str">
            <v/>
          </cell>
        </row>
        <row r="4136">
          <cell r="V4136" t="str">
            <v/>
          </cell>
        </row>
        <row r="4137">
          <cell r="V4137" t="str">
            <v/>
          </cell>
        </row>
        <row r="4138">
          <cell r="V4138" t="str">
            <v/>
          </cell>
        </row>
        <row r="4139">
          <cell r="V4139" t="str">
            <v/>
          </cell>
        </row>
        <row r="4140">
          <cell r="V4140" t="str">
            <v/>
          </cell>
        </row>
        <row r="4141">
          <cell r="V4141" t="str">
            <v/>
          </cell>
        </row>
        <row r="4142">
          <cell r="V4142" t="str">
            <v/>
          </cell>
        </row>
        <row r="4143">
          <cell r="V4143" t="str">
            <v/>
          </cell>
        </row>
        <row r="4144">
          <cell r="V4144" t="str">
            <v/>
          </cell>
        </row>
        <row r="4145">
          <cell r="V4145" t="str">
            <v/>
          </cell>
        </row>
        <row r="4146">
          <cell r="V4146" t="str">
            <v/>
          </cell>
        </row>
        <row r="4147">
          <cell r="V4147" t="str">
            <v/>
          </cell>
        </row>
        <row r="4148">
          <cell r="V4148" t="str">
            <v/>
          </cell>
        </row>
        <row r="4149">
          <cell r="V4149" t="str">
            <v/>
          </cell>
        </row>
        <row r="4150">
          <cell r="V4150" t="str">
            <v/>
          </cell>
        </row>
        <row r="4151">
          <cell r="V4151" t="str">
            <v/>
          </cell>
        </row>
        <row r="4152">
          <cell r="V4152" t="str">
            <v/>
          </cell>
        </row>
        <row r="4153">
          <cell r="V4153" t="str">
            <v/>
          </cell>
        </row>
        <row r="4154">
          <cell r="V4154" t="str">
            <v/>
          </cell>
        </row>
        <row r="4155">
          <cell r="V4155" t="str">
            <v/>
          </cell>
        </row>
        <row r="4156">
          <cell r="V4156" t="str">
            <v/>
          </cell>
        </row>
        <row r="4157">
          <cell r="V4157" t="str">
            <v/>
          </cell>
        </row>
        <row r="4158">
          <cell r="V4158" t="str">
            <v/>
          </cell>
        </row>
        <row r="4159">
          <cell r="V4159" t="str">
            <v/>
          </cell>
        </row>
        <row r="4160">
          <cell r="V4160" t="str">
            <v/>
          </cell>
        </row>
        <row r="4161">
          <cell r="V4161" t="str">
            <v/>
          </cell>
        </row>
        <row r="4162">
          <cell r="V4162" t="str">
            <v/>
          </cell>
        </row>
        <row r="4163">
          <cell r="V4163" t="str">
            <v/>
          </cell>
        </row>
        <row r="4164">
          <cell r="V4164" t="str">
            <v/>
          </cell>
        </row>
        <row r="4165">
          <cell r="V4165" t="str">
            <v/>
          </cell>
        </row>
        <row r="4166">
          <cell r="V4166" t="str">
            <v/>
          </cell>
        </row>
        <row r="4167">
          <cell r="V4167" t="str">
            <v/>
          </cell>
        </row>
        <row r="4168">
          <cell r="V4168" t="str">
            <v/>
          </cell>
        </row>
        <row r="4169">
          <cell r="V4169" t="str">
            <v/>
          </cell>
        </row>
        <row r="4170">
          <cell r="V4170" t="str">
            <v/>
          </cell>
        </row>
        <row r="4171">
          <cell r="V4171" t="str">
            <v/>
          </cell>
        </row>
        <row r="4172">
          <cell r="V4172" t="str">
            <v/>
          </cell>
        </row>
        <row r="4173">
          <cell r="V4173" t="str">
            <v/>
          </cell>
        </row>
        <row r="4174">
          <cell r="V4174" t="str">
            <v/>
          </cell>
        </row>
        <row r="4175">
          <cell r="V4175" t="str">
            <v/>
          </cell>
        </row>
        <row r="4176">
          <cell r="V4176" t="str">
            <v/>
          </cell>
        </row>
        <row r="4177">
          <cell r="V4177" t="str">
            <v/>
          </cell>
        </row>
        <row r="4178">
          <cell r="V4178" t="str">
            <v/>
          </cell>
        </row>
        <row r="4179">
          <cell r="V4179" t="str">
            <v/>
          </cell>
        </row>
        <row r="4180">
          <cell r="V4180" t="str">
            <v/>
          </cell>
        </row>
        <row r="4181">
          <cell r="V4181" t="str">
            <v/>
          </cell>
        </row>
        <row r="4182">
          <cell r="V4182" t="str">
            <v/>
          </cell>
        </row>
        <row r="4183">
          <cell r="V4183" t="str">
            <v/>
          </cell>
        </row>
        <row r="4184">
          <cell r="V4184" t="str">
            <v/>
          </cell>
        </row>
        <row r="4185">
          <cell r="V4185" t="str">
            <v/>
          </cell>
        </row>
        <row r="4186">
          <cell r="V4186" t="str">
            <v/>
          </cell>
        </row>
        <row r="4187">
          <cell r="V4187" t="str">
            <v/>
          </cell>
        </row>
        <row r="4188">
          <cell r="V4188" t="str">
            <v/>
          </cell>
        </row>
        <row r="4189">
          <cell r="V4189" t="str">
            <v/>
          </cell>
        </row>
        <row r="4190">
          <cell r="V4190" t="str">
            <v/>
          </cell>
        </row>
        <row r="4191">
          <cell r="V4191" t="str">
            <v/>
          </cell>
        </row>
        <row r="4192">
          <cell r="V4192" t="str">
            <v/>
          </cell>
        </row>
        <row r="4193">
          <cell r="V4193" t="str">
            <v/>
          </cell>
        </row>
        <row r="4194">
          <cell r="V4194" t="str">
            <v/>
          </cell>
        </row>
        <row r="4195">
          <cell r="V4195" t="str">
            <v/>
          </cell>
        </row>
        <row r="4196">
          <cell r="V4196" t="str">
            <v/>
          </cell>
        </row>
        <row r="4197">
          <cell r="V4197" t="str">
            <v/>
          </cell>
        </row>
        <row r="4198">
          <cell r="V4198" t="str">
            <v/>
          </cell>
        </row>
        <row r="4199">
          <cell r="V4199" t="str">
            <v/>
          </cell>
        </row>
        <row r="4200">
          <cell r="V4200" t="str">
            <v/>
          </cell>
        </row>
        <row r="4201">
          <cell r="V4201" t="str">
            <v/>
          </cell>
        </row>
        <row r="4202">
          <cell r="V4202" t="str">
            <v/>
          </cell>
        </row>
        <row r="4203">
          <cell r="V4203" t="str">
            <v/>
          </cell>
        </row>
        <row r="4204">
          <cell r="V4204" t="str">
            <v/>
          </cell>
        </row>
        <row r="4205">
          <cell r="V4205" t="str">
            <v/>
          </cell>
        </row>
        <row r="4206">
          <cell r="V4206" t="str">
            <v/>
          </cell>
        </row>
        <row r="4207">
          <cell r="V4207" t="str">
            <v/>
          </cell>
        </row>
        <row r="4208">
          <cell r="V4208" t="str">
            <v/>
          </cell>
        </row>
        <row r="4209">
          <cell r="V4209" t="str">
            <v/>
          </cell>
        </row>
        <row r="4210">
          <cell r="V4210" t="str">
            <v/>
          </cell>
        </row>
        <row r="4211">
          <cell r="V4211" t="str">
            <v/>
          </cell>
        </row>
        <row r="4212">
          <cell r="V4212" t="str">
            <v/>
          </cell>
        </row>
        <row r="4213">
          <cell r="V4213" t="str">
            <v/>
          </cell>
        </row>
        <row r="4214">
          <cell r="V4214" t="str">
            <v/>
          </cell>
        </row>
        <row r="4215">
          <cell r="V4215" t="str">
            <v/>
          </cell>
        </row>
        <row r="4216">
          <cell r="V4216" t="str">
            <v/>
          </cell>
        </row>
        <row r="4217">
          <cell r="V4217" t="str">
            <v/>
          </cell>
        </row>
        <row r="4218">
          <cell r="V4218" t="str">
            <v/>
          </cell>
        </row>
        <row r="4219">
          <cell r="V4219" t="str">
            <v/>
          </cell>
        </row>
        <row r="4220">
          <cell r="V4220" t="str">
            <v/>
          </cell>
        </row>
        <row r="4221">
          <cell r="V4221" t="str">
            <v/>
          </cell>
        </row>
        <row r="4222">
          <cell r="V4222" t="str">
            <v/>
          </cell>
        </row>
        <row r="4223">
          <cell r="V4223" t="str">
            <v/>
          </cell>
        </row>
        <row r="4224">
          <cell r="V4224" t="str">
            <v/>
          </cell>
        </row>
        <row r="4225">
          <cell r="V4225" t="str">
            <v/>
          </cell>
        </row>
        <row r="4226">
          <cell r="V4226" t="str">
            <v/>
          </cell>
        </row>
        <row r="4227">
          <cell r="V4227" t="str">
            <v/>
          </cell>
        </row>
        <row r="4228">
          <cell r="V4228" t="str">
            <v/>
          </cell>
        </row>
        <row r="4229">
          <cell r="V4229" t="str">
            <v/>
          </cell>
        </row>
        <row r="4230">
          <cell r="V4230" t="str">
            <v/>
          </cell>
        </row>
        <row r="4231">
          <cell r="V4231" t="str">
            <v/>
          </cell>
        </row>
        <row r="4232">
          <cell r="V4232" t="str">
            <v/>
          </cell>
        </row>
        <row r="4233">
          <cell r="V4233" t="str">
            <v/>
          </cell>
        </row>
        <row r="4234">
          <cell r="V4234" t="str">
            <v/>
          </cell>
        </row>
        <row r="4235">
          <cell r="V4235" t="str">
            <v/>
          </cell>
        </row>
        <row r="4236">
          <cell r="V4236" t="str">
            <v/>
          </cell>
        </row>
        <row r="4237">
          <cell r="V4237" t="str">
            <v/>
          </cell>
        </row>
        <row r="4238">
          <cell r="V4238" t="str">
            <v/>
          </cell>
        </row>
        <row r="4239">
          <cell r="V4239" t="str">
            <v/>
          </cell>
        </row>
        <row r="4240">
          <cell r="V4240" t="str">
            <v/>
          </cell>
        </row>
        <row r="4241">
          <cell r="V4241" t="str">
            <v/>
          </cell>
        </row>
        <row r="4242">
          <cell r="V4242" t="str">
            <v/>
          </cell>
        </row>
        <row r="4243">
          <cell r="V4243" t="str">
            <v/>
          </cell>
        </row>
        <row r="4244">
          <cell r="V4244" t="str">
            <v/>
          </cell>
        </row>
        <row r="4245">
          <cell r="V4245" t="str">
            <v/>
          </cell>
        </row>
        <row r="4246">
          <cell r="V4246" t="str">
            <v/>
          </cell>
        </row>
        <row r="4247">
          <cell r="V4247" t="str">
            <v/>
          </cell>
        </row>
        <row r="4248">
          <cell r="V4248" t="str">
            <v/>
          </cell>
        </row>
        <row r="4249">
          <cell r="V4249" t="str">
            <v/>
          </cell>
        </row>
        <row r="4250">
          <cell r="V4250" t="str">
            <v/>
          </cell>
        </row>
        <row r="4251">
          <cell r="V4251" t="str">
            <v/>
          </cell>
        </row>
        <row r="4252">
          <cell r="V4252" t="str">
            <v/>
          </cell>
        </row>
        <row r="4253">
          <cell r="V4253" t="str">
            <v/>
          </cell>
        </row>
        <row r="4254">
          <cell r="V4254" t="str">
            <v/>
          </cell>
        </row>
        <row r="4255">
          <cell r="V4255" t="str">
            <v/>
          </cell>
        </row>
        <row r="4256">
          <cell r="V4256" t="str">
            <v/>
          </cell>
        </row>
        <row r="4257">
          <cell r="V4257" t="str">
            <v/>
          </cell>
        </row>
        <row r="4258">
          <cell r="V4258" t="str">
            <v/>
          </cell>
        </row>
        <row r="4259">
          <cell r="V4259" t="str">
            <v/>
          </cell>
        </row>
        <row r="4260">
          <cell r="V4260" t="str">
            <v/>
          </cell>
        </row>
        <row r="4261">
          <cell r="V4261" t="str">
            <v/>
          </cell>
        </row>
        <row r="4262">
          <cell r="V4262" t="str">
            <v/>
          </cell>
        </row>
        <row r="4263">
          <cell r="V4263" t="str">
            <v/>
          </cell>
        </row>
        <row r="4264">
          <cell r="V4264" t="str">
            <v/>
          </cell>
        </row>
        <row r="4265">
          <cell r="V4265" t="str">
            <v/>
          </cell>
        </row>
        <row r="4266">
          <cell r="V4266" t="str">
            <v/>
          </cell>
        </row>
        <row r="4267">
          <cell r="V4267" t="str">
            <v/>
          </cell>
        </row>
        <row r="4268">
          <cell r="V4268" t="str">
            <v/>
          </cell>
        </row>
        <row r="4269">
          <cell r="V4269" t="str">
            <v/>
          </cell>
        </row>
        <row r="4270">
          <cell r="V4270" t="str">
            <v/>
          </cell>
        </row>
        <row r="4271">
          <cell r="V4271" t="str">
            <v/>
          </cell>
        </row>
        <row r="4272">
          <cell r="V4272" t="str">
            <v/>
          </cell>
        </row>
        <row r="4273">
          <cell r="V4273" t="str">
            <v/>
          </cell>
        </row>
        <row r="4274">
          <cell r="V4274" t="str">
            <v/>
          </cell>
        </row>
        <row r="4275">
          <cell r="V4275" t="str">
            <v/>
          </cell>
        </row>
        <row r="4276">
          <cell r="V4276" t="str">
            <v/>
          </cell>
        </row>
        <row r="4277">
          <cell r="V4277" t="str">
            <v/>
          </cell>
        </row>
        <row r="4278">
          <cell r="V4278" t="str">
            <v/>
          </cell>
        </row>
        <row r="4279">
          <cell r="V4279" t="str">
            <v/>
          </cell>
        </row>
        <row r="4280">
          <cell r="V4280" t="str">
            <v/>
          </cell>
        </row>
        <row r="4281">
          <cell r="V4281" t="str">
            <v/>
          </cell>
        </row>
        <row r="4282">
          <cell r="V4282" t="str">
            <v/>
          </cell>
        </row>
        <row r="4283">
          <cell r="V4283" t="str">
            <v/>
          </cell>
        </row>
        <row r="4284">
          <cell r="V4284" t="str">
            <v/>
          </cell>
        </row>
        <row r="4285">
          <cell r="V4285" t="str">
            <v/>
          </cell>
        </row>
        <row r="4286">
          <cell r="V4286" t="str">
            <v/>
          </cell>
        </row>
        <row r="4287">
          <cell r="V4287" t="str">
            <v/>
          </cell>
        </row>
        <row r="4288">
          <cell r="V4288" t="str">
            <v/>
          </cell>
        </row>
        <row r="4289">
          <cell r="V4289" t="str">
            <v/>
          </cell>
        </row>
        <row r="4290">
          <cell r="V4290" t="str">
            <v/>
          </cell>
        </row>
        <row r="4291">
          <cell r="V4291" t="str">
            <v/>
          </cell>
        </row>
        <row r="4292">
          <cell r="V4292" t="str">
            <v/>
          </cell>
        </row>
        <row r="4293">
          <cell r="V4293" t="str">
            <v/>
          </cell>
        </row>
        <row r="4294">
          <cell r="V4294" t="str">
            <v/>
          </cell>
        </row>
        <row r="4295">
          <cell r="V4295" t="str">
            <v/>
          </cell>
        </row>
        <row r="4296">
          <cell r="V4296" t="str">
            <v/>
          </cell>
        </row>
        <row r="4297">
          <cell r="V4297" t="str">
            <v/>
          </cell>
        </row>
        <row r="4298">
          <cell r="V4298" t="str">
            <v/>
          </cell>
        </row>
        <row r="4299">
          <cell r="V4299" t="str">
            <v/>
          </cell>
        </row>
        <row r="4300">
          <cell r="V4300" t="str">
            <v/>
          </cell>
        </row>
        <row r="4301">
          <cell r="V4301" t="str">
            <v/>
          </cell>
        </row>
        <row r="4302">
          <cell r="V4302" t="str">
            <v/>
          </cell>
        </row>
        <row r="4303">
          <cell r="V4303" t="str">
            <v/>
          </cell>
        </row>
        <row r="4304">
          <cell r="V4304" t="str">
            <v/>
          </cell>
        </row>
        <row r="4305">
          <cell r="V4305" t="str">
            <v/>
          </cell>
        </row>
        <row r="4306">
          <cell r="V4306" t="str">
            <v/>
          </cell>
        </row>
        <row r="4307">
          <cell r="V4307" t="str">
            <v/>
          </cell>
        </row>
        <row r="4308">
          <cell r="V4308" t="str">
            <v/>
          </cell>
        </row>
        <row r="4309">
          <cell r="V4309" t="str">
            <v/>
          </cell>
        </row>
        <row r="4310">
          <cell r="V4310" t="str">
            <v/>
          </cell>
        </row>
        <row r="4311">
          <cell r="V4311" t="str">
            <v/>
          </cell>
        </row>
        <row r="4312">
          <cell r="V4312" t="str">
            <v/>
          </cell>
        </row>
        <row r="4313">
          <cell r="V4313" t="str">
            <v/>
          </cell>
        </row>
        <row r="4314">
          <cell r="V4314" t="str">
            <v/>
          </cell>
        </row>
        <row r="4315">
          <cell r="V4315" t="str">
            <v/>
          </cell>
        </row>
        <row r="4316">
          <cell r="V4316" t="str">
            <v/>
          </cell>
        </row>
        <row r="4317">
          <cell r="V4317" t="str">
            <v/>
          </cell>
        </row>
        <row r="4318">
          <cell r="V4318" t="str">
            <v/>
          </cell>
        </row>
        <row r="4319">
          <cell r="V4319" t="str">
            <v/>
          </cell>
        </row>
        <row r="4320">
          <cell r="V4320" t="str">
            <v/>
          </cell>
        </row>
        <row r="4321">
          <cell r="V4321" t="str">
            <v/>
          </cell>
        </row>
        <row r="4322">
          <cell r="V4322" t="str">
            <v/>
          </cell>
        </row>
        <row r="4323">
          <cell r="V4323" t="str">
            <v/>
          </cell>
        </row>
        <row r="4324">
          <cell r="V4324" t="str">
            <v/>
          </cell>
        </row>
        <row r="4325">
          <cell r="V4325" t="str">
            <v/>
          </cell>
        </row>
        <row r="4326">
          <cell r="V4326" t="str">
            <v/>
          </cell>
        </row>
        <row r="4327">
          <cell r="V4327" t="str">
            <v/>
          </cell>
        </row>
        <row r="4328">
          <cell r="V4328" t="str">
            <v/>
          </cell>
        </row>
        <row r="4329">
          <cell r="V4329" t="str">
            <v/>
          </cell>
        </row>
        <row r="4330">
          <cell r="V4330" t="str">
            <v/>
          </cell>
        </row>
        <row r="4331">
          <cell r="V4331" t="str">
            <v/>
          </cell>
        </row>
        <row r="4332">
          <cell r="V4332" t="str">
            <v/>
          </cell>
        </row>
        <row r="4333">
          <cell r="V4333" t="str">
            <v/>
          </cell>
        </row>
        <row r="4334">
          <cell r="V4334" t="str">
            <v/>
          </cell>
        </row>
        <row r="4335">
          <cell r="V4335" t="str">
            <v/>
          </cell>
        </row>
        <row r="4336">
          <cell r="V4336" t="str">
            <v/>
          </cell>
        </row>
        <row r="4337">
          <cell r="V4337" t="str">
            <v/>
          </cell>
        </row>
        <row r="4338">
          <cell r="V4338" t="str">
            <v/>
          </cell>
        </row>
        <row r="4339">
          <cell r="V4339" t="str">
            <v/>
          </cell>
        </row>
        <row r="4340">
          <cell r="V4340" t="str">
            <v/>
          </cell>
        </row>
        <row r="4341">
          <cell r="V4341" t="str">
            <v/>
          </cell>
        </row>
        <row r="4342">
          <cell r="V4342" t="str">
            <v/>
          </cell>
        </row>
        <row r="4343">
          <cell r="V4343" t="str">
            <v/>
          </cell>
        </row>
        <row r="4344">
          <cell r="V4344" t="str">
            <v/>
          </cell>
        </row>
        <row r="4345">
          <cell r="V4345" t="str">
            <v/>
          </cell>
        </row>
        <row r="4346">
          <cell r="V4346" t="str">
            <v/>
          </cell>
        </row>
        <row r="4347">
          <cell r="V4347" t="str">
            <v/>
          </cell>
        </row>
        <row r="4348">
          <cell r="V4348" t="str">
            <v/>
          </cell>
        </row>
        <row r="4349">
          <cell r="V4349" t="str">
            <v/>
          </cell>
        </row>
        <row r="4350">
          <cell r="V4350" t="str">
            <v/>
          </cell>
        </row>
        <row r="4351">
          <cell r="V4351" t="str">
            <v/>
          </cell>
        </row>
        <row r="4352">
          <cell r="V4352" t="str">
            <v/>
          </cell>
        </row>
        <row r="4353">
          <cell r="V4353" t="str">
            <v/>
          </cell>
        </row>
        <row r="4354">
          <cell r="V4354" t="str">
            <v/>
          </cell>
        </row>
        <row r="4355">
          <cell r="V4355" t="str">
            <v/>
          </cell>
        </row>
        <row r="4356">
          <cell r="V4356" t="str">
            <v/>
          </cell>
        </row>
        <row r="4357">
          <cell r="V4357" t="str">
            <v/>
          </cell>
        </row>
        <row r="4358">
          <cell r="V4358" t="str">
            <v/>
          </cell>
        </row>
        <row r="4359">
          <cell r="V4359" t="str">
            <v/>
          </cell>
        </row>
        <row r="4360">
          <cell r="V4360" t="str">
            <v/>
          </cell>
        </row>
        <row r="4361">
          <cell r="V4361" t="str">
            <v/>
          </cell>
        </row>
        <row r="4362">
          <cell r="V4362" t="str">
            <v/>
          </cell>
        </row>
        <row r="4363">
          <cell r="V4363" t="str">
            <v/>
          </cell>
        </row>
        <row r="4364">
          <cell r="V4364" t="str">
            <v/>
          </cell>
        </row>
        <row r="4365">
          <cell r="V4365" t="str">
            <v/>
          </cell>
        </row>
        <row r="4366">
          <cell r="V4366" t="str">
            <v/>
          </cell>
        </row>
        <row r="4367">
          <cell r="V4367" t="str">
            <v/>
          </cell>
        </row>
        <row r="4368">
          <cell r="V4368" t="str">
            <v/>
          </cell>
        </row>
        <row r="4369">
          <cell r="V4369" t="str">
            <v/>
          </cell>
        </row>
        <row r="4370">
          <cell r="V4370" t="str">
            <v/>
          </cell>
        </row>
        <row r="4371">
          <cell r="V4371" t="str">
            <v/>
          </cell>
        </row>
        <row r="4372">
          <cell r="V4372" t="str">
            <v/>
          </cell>
        </row>
        <row r="4373">
          <cell r="V4373" t="str">
            <v/>
          </cell>
        </row>
        <row r="4374">
          <cell r="V4374" t="str">
            <v/>
          </cell>
        </row>
        <row r="4375">
          <cell r="V4375" t="str">
            <v/>
          </cell>
        </row>
        <row r="4376">
          <cell r="V4376" t="str">
            <v/>
          </cell>
        </row>
        <row r="4377">
          <cell r="V4377" t="str">
            <v/>
          </cell>
        </row>
        <row r="4378">
          <cell r="V4378" t="str">
            <v/>
          </cell>
        </row>
        <row r="4379">
          <cell r="V4379" t="str">
            <v/>
          </cell>
        </row>
        <row r="4380">
          <cell r="V4380" t="str">
            <v/>
          </cell>
        </row>
        <row r="4381">
          <cell r="V4381" t="str">
            <v/>
          </cell>
        </row>
        <row r="4382">
          <cell r="V4382" t="str">
            <v/>
          </cell>
        </row>
        <row r="4383">
          <cell r="V4383" t="str">
            <v/>
          </cell>
        </row>
        <row r="4384">
          <cell r="V4384" t="str">
            <v/>
          </cell>
        </row>
        <row r="4385">
          <cell r="V4385" t="str">
            <v/>
          </cell>
        </row>
        <row r="4386">
          <cell r="V4386" t="str">
            <v/>
          </cell>
        </row>
        <row r="4387">
          <cell r="V4387" t="str">
            <v/>
          </cell>
        </row>
        <row r="4388">
          <cell r="V4388" t="str">
            <v/>
          </cell>
        </row>
        <row r="4389">
          <cell r="V4389" t="str">
            <v/>
          </cell>
        </row>
        <row r="4390">
          <cell r="V4390" t="str">
            <v/>
          </cell>
        </row>
        <row r="4391">
          <cell r="V4391" t="str">
            <v/>
          </cell>
        </row>
        <row r="4392">
          <cell r="V4392" t="str">
            <v/>
          </cell>
        </row>
        <row r="4393">
          <cell r="V4393" t="str">
            <v/>
          </cell>
        </row>
        <row r="4394">
          <cell r="V4394" t="str">
            <v/>
          </cell>
        </row>
        <row r="4395">
          <cell r="V4395" t="str">
            <v/>
          </cell>
        </row>
        <row r="4396">
          <cell r="V4396" t="str">
            <v/>
          </cell>
        </row>
        <row r="4397">
          <cell r="V4397" t="str">
            <v/>
          </cell>
        </row>
        <row r="4398">
          <cell r="V4398" t="str">
            <v/>
          </cell>
        </row>
        <row r="4399">
          <cell r="V4399" t="str">
            <v/>
          </cell>
        </row>
        <row r="4400">
          <cell r="V4400" t="str">
            <v/>
          </cell>
        </row>
        <row r="4401">
          <cell r="V4401" t="str">
            <v/>
          </cell>
        </row>
        <row r="4402">
          <cell r="V4402" t="str">
            <v/>
          </cell>
        </row>
        <row r="4403">
          <cell r="V4403" t="str">
            <v/>
          </cell>
        </row>
        <row r="4404">
          <cell r="V4404" t="str">
            <v/>
          </cell>
        </row>
        <row r="4405">
          <cell r="V4405" t="str">
            <v/>
          </cell>
        </row>
        <row r="4406">
          <cell r="V4406" t="str">
            <v/>
          </cell>
        </row>
        <row r="4407">
          <cell r="V4407" t="str">
            <v/>
          </cell>
        </row>
        <row r="4408">
          <cell r="V4408" t="str">
            <v/>
          </cell>
        </row>
        <row r="4409">
          <cell r="V4409" t="str">
            <v/>
          </cell>
        </row>
        <row r="4410">
          <cell r="V4410" t="str">
            <v/>
          </cell>
        </row>
        <row r="4411">
          <cell r="V4411" t="str">
            <v/>
          </cell>
        </row>
        <row r="4412">
          <cell r="V4412" t="str">
            <v/>
          </cell>
        </row>
        <row r="4413">
          <cell r="V4413" t="str">
            <v/>
          </cell>
        </row>
        <row r="4414">
          <cell r="V4414" t="str">
            <v/>
          </cell>
        </row>
        <row r="4415">
          <cell r="V4415" t="str">
            <v/>
          </cell>
        </row>
        <row r="4416">
          <cell r="V4416" t="str">
            <v/>
          </cell>
        </row>
        <row r="4417">
          <cell r="V4417" t="str">
            <v/>
          </cell>
        </row>
        <row r="4418">
          <cell r="V4418" t="str">
            <v/>
          </cell>
        </row>
        <row r="4419">
          <cell r="V4419" t="str">
            <v/>
          </cell>
        </row>
        <row r="4420">
          <cell r="V4420" t="str">
            <v/>
          </cell>
        </row>
        <row r="4421">
          <cell r="V4421" t="str">
            <v/>
          </cell>
        </row>
        <row r="4422">
          <cell r="V4422" t="str">
            <v/>
          </cell>
        </row>
        <row r="4423">
          <cell r="V4423" t="str">
            <v/>
          </cell>
        </row>
        <row r="4424">
          <cell r="V4424" t="str">
            <v/>
          </cell>
        </row>
        <row r="4425">
          <cell r="V4425" t="str">
            <v/>
          </cell>
        </row>
        <row r="4426">
          <cell r="V4426" t="str">
            <v/>
          </cell>
        </row>
        <row r="4427">
          <cell r="V4427" t="str">
            <v/>
          </cell>
        </row>
        <row r="4428">
          <cell r="V4428" t="str">
            <v/>
          </cell>
        </row>
        <row r="4429">
          <cell r="V4429" t="str">
            <v/>
          </cell>
        </row>
        <row r="4430">
          <cell r="V4430" t="str">
            <v/>
          </cell>
        </row>
        <row r="4431">
          <cell r="V4431" t="str">
            <v/>
          </cell>
        </row>
        <row r="4432">
          <cell r="V4432" t="str">
            <v/>
          </cell>
        </row>
        <row r="4433">
          <cell r="V4433" t="str">
            <v/>
          </cell>
        </row>
        <row r="4434">
          <cell r="V4434" t="str">
            <v/>
          </cell>
        </row>
        <row r="4435">
          <cell r="V4435" t="str">
            <v/>
          </cell>
        </row>
        <row r="4436">
          <cell r="V4436" t="str">
            <v/>
          </cell>
        </row>
        <row r="4437">
          <cell r="V4437" t="str">
            <v/>
          </cell>
        </row>
        <row r="4438">
          <cell r="V4438" t="str">
            <v/>
          </cell>
        </row>
        <row r="4439">
          <cell r="V4439" t="str">
            <v/>
          </cell>
        </row>
        <row r="4440">
          <cell r="V4440" t="str">
            <v/>
          </cell>
        </row>
        <row r="4441">
          <cell r="V4441" t="str">
            <v/>
          </cell>
        </row>
        <row r="4442">
          <cell r="V4442" t="str">
            <v/>
          </cell>
        </row>
        <row r="4443">
          <cell r="V4443" t="str">
            <v/>
          </cell>
        </row>
        <row r="4444">
          <cell r="V4444" t="str">
            <v/>
          </cell>
        </row>
        <row r="4445">
          <cell r="V4445" t="str">
            <v/>
          </cell>
        </row>
        <row r="4446">
          <cell r="V4446" t="str">
            <v/>
          </cell>
        </row>
        <row r="4447">
          <cell r="V4447" t="str">
            <v/>
          </cell>
        </row>
        <row r="4448">
          <cell r="V4448" t="str">
            <v/>
          </cell>
        </row>
        <row r="4449">
          <cell r="V4449" t="str">
            <v/>
          </cell>
        </row>
        <row r="4450">
          <cell r="V4450" t="str">
            <v/>
          </cell>
        </row>
        <row r="4451">
          <cell r="V4451" t="str">
            <v/>
          </cell>
        </row>
        <row r="4452">
          <cell r="V4452" t="str">
            <v/>
          </cell>
        </row>
        <row r="4453">
          <cell r="V4453" t="str">
            <v/>
          </cell>
        </row>
        <row r="4454">
          <cell r="V4454" t="str">
            <v/>
          </cell>
        </row>
        <row r="4455">
          <cell r="V4455" t="str">
            <v/>
          </cell>
        </row>
        <row r="4456">
          <cell r="V4456" t="str">
            <v/>
          </cell>
        </row>
        <row r="4457">
          <cell r="V4457" t="str">
            <v/>
          </cell>
        </row>
        <row r="4458">
          <cell r="V4458" t="str">
            <v/>
          </cell>
        </row>
        <row r="4459">
          <cell r="V4459" t="str">
            <v/>
          </cell>
        </row>
        <row r="4460">
          <cell r="V4460" t="str">
            <v/>
          </cell>
        </row>
        <row r="4461">
          <cell r="V4461" t="str">
            <v/>
          </cell>
        </row>
        <row r="4462">
          <cell r="V4462" t="str">
            <v/>
          </cell>
        </row>
        <row r="4463">
          <cell r="V4463" t="str">
            <v/>
          </cell>
        </row>
        <row r="4464">
          <cell r="V4464" t="str">
            <v/>
          </cell>
        </row>
        <row r="4465">
          <cell r="V4465" t="str">
            <v/>
          </cell>
        </row>
        <row r="4466">
          <cell r="V4466" t="str">
            <v/>
          </cell>
        </row>
        <row r="4467">
          <cell r="V4467" t="str">
            <v/>
          </cell>
        </row>
        <row r="4468">
          <cell r="V4468" t="str">
            <v/>
          </cell>
        </row>
        <row r="4469">
          <cell r="V4469" t="str">
            <v/>
          </cell>
        </row>
        <row r="4470">
          <cell r="V4470" t="str">
            <v/>
          </cell>
        </row>
        <row r="4471">
          <cell r="V4471" t="str">
            <v/>
          </cell>
        </row>
        <row r="4472">
          <cell r="V4472" t="str">
            <v/>
          </cell>
        </row>
        <row r="4473">
          <cell r="V4473" t="str">
            <v/>
          </cell>
        </row>
        <row r="4474">
          <cell r="V4474" t="str">
            <v/>
          </cell>
        </row>
        <row r="4475">
          <cell r="V4475" t="str">
            <v/>
          </cell>
        </row>
        <row r="4476">
          <cell r="V4476" t="str">
            <v/>
          </cell>
        </row>
        <row r="4477">
          <cell r="V4477" t="str">
            <v/>
          </cell>
        </row>
        <row r="4478">
          <cell r="V4478" t="str">
            <v/>
          </cell>
        </row>
        <row r="4479">
          <cell r="V4479" t="str">
            <v/>
          </cell>
        </row>
        <row r="4480">
          <cell r="V4480" t="str">
            <v/>
          </cell>
        </row>
        <row r="4481">
          <cell r="V4481" t="str">
            <v/>
          </cell>
        </row>
        <row r="4482">
          <cell r="V4482" t="str">
            <v/>
          </cell>
        </row>
        <row r="4483">
          <cell r="V4483" t="str">
            <v/>
          </cell>
        </row>
        <row r="4484">
          <cell r="V4484" t="str">
            <v/>
          </cell>
        </row>
        <row r="4485">
          <cell r="V4485" t="str">
            <v/>
          </cell>
        </row>
        <row r="4486">
          <cell r="V4486" t="str">
            <v/>
          </cell>
        </row>
        <row r="4487">
          <cell r="V4487" t="str">
            <v/>
          </cell>
        </row>
        <row r="4488">
          <cell r="V4488" t="str">
            <v/>
          </cell>
        </row>
        <row r="4489">
          <cell r="V4489" t="str">
            <v/>
          </cell>
        </row>
        <row r="4490">
          <cell r="V4490" t="str">
            <v/>
          </cell>
        </row>
        <row r="4491">
          <cell r="V4491" t="str">
            <v/>
          </cell>
        </row>
        <row r="4492">
          <cell r="V4492" t="str">
            <v/>
          </cell>
        </row>
        <row r="4493">
          <cell r="V4493" t="str">
            <v/>
          </cell>
        </row>
        <row r="4494">
          <cell r="V4494" t="str">
            <v/>
          </cell>
        </row>
        <row r="4495">
          <cell r="V4495" t="str">
            <v/>
          </cell>
        </row>
        <row r="4496">
          <cell r="V4496" t="str">
            <v/>
          </cell>
        </row>
        <row r="4497">
          <cell r="V4497" t="str">
            <v/>
          </cell>
        </row>
        <row r="4498">
          <cell r="V4498" t="str">
            <v/>
          </cell>
        </row>
        <row r="4499">
          <cell r="V4499" t="str">
            <v/>
          </cell>
        </row>
        <row r="4500">
          <cell r="V4500" t="str">
            <v/>
          </cell>
        </row>
        <row r="4501">
          <cell r="V4501" t="str">
            <v/>
          </cell>
        </row>
        <row r="4502">
          <cell r="V4502" t="str">
            <v/>
          </cell>
        </row>
        <row r="4503">
          <cell r="V4503" t="str">
            <v/>
          </cell>
        </row>
        <row r="4504">
          <cell r="V4504" t="str">
            <v/>
          </cell>
        </row>
        <row r="4505">
          <cell r="V4505" t="str">
            <v/>
          </cell>
        </row>
        <row r="4506">
          <cell r="V4506" t="str">
            <v/>
          </cell>
        </row>
        <row r="4507">
          <cell r="V4507" t="str">
            <v/>
          </cell>
        </row>
        <row r="4508">
          <cell r="V4508" t="str">
            <v/>
          </cell>
        </row>
        <row r="4509">
          <cell r="V4509" t="str">
            <v/>
          </cell>
        </row>
        <row r="4510">
          <cell r="V4510" t="str">
            <v/>
          </cell>
        </row>
        <row r="4511">
          <cell r="V4511" t="str">
            <v/>
          </cell>
        </row>
        <row r="4512">
          <cell r="V4512" t="str">
            <v/>
          </cell>
        </row>
        <row r="4513">
          <cell r="V4513" t="str">
            <v/>
          </cell>
        </row>
        <row r="4514">
          <cell r="V4514" t="str">
            <v/>
          </cell>
        </row>
        <row r="4515">
          <cell r="V4515" t="str">
            <v/>
          </cell>
        </row>
        <row r="4516">
          <cell r="V4516" t="str">
            <v/>
          </cell>
        </row>
        <row r="4517">
          <cell r="V4517" t="str">
            <v/>
          </cell>
        </row>
        <row r="4518">
          <cell r="V4518" t="str">
            <v/>
          </cell>
        </row>
        <row r="4519">
          <cell r="V4519" t="str">
            <v/>
          </cell>
        </row>
        <row r="4520">
          <cell r="V4520" t="str">
            <v/>
          </cell>
        </row>
        <row r="4521">
          <cell r="V4521" t="str">
            <v/>
          </cell>
        </row>
        <row r="4522">
          <cell r="V4522" t="str">
            <v/>
          </cell>
        </row>
        <row r="4523">
          <cell r="V4523" t="str">
            <v/>
          </cell>
        </row>
        <row r="4524">
          <cell r="V4524" t="str">
            <v/>
          </cell>
        </row>
        <row r="4525">
          <cell r="V4525" t="str">
            <v/>
          </cell>
        </row>
        <row r="4526">
          <cell r="V4526" t="str">
            <v/>
          </cell>
        </row>
        <row r="4527">
          <cell r="V4527" t="str">
            <v/>
          </cell>
        </row>
        <row r="4528">
          <cell r="V4528" t="str">
            <v/>
          </cell>
        </row>
        <row r="4529">
          <cell r="V4529" t="str">
            <v/>
          </cell>
        </row>
        <row r="4530">
          <cell r="V4530" t="str">
            <v/>
          </cell>
        </row>
        <row r="4531">
          <cell r="V4531" t="str">
            <v/>
          </cell>
        </row>
        <row r="4532">
          <cell r="V4532" t="str">
            <v/>
          </cell>
        </row>
        <row r="4533">
          <cell r="V4533" t="str">
            <v/>
          </cell>
        </row>
        <row r="4534">
          <cell r="V4534" t="str">
            <v/>
          </cell>
        </row>
        <row r="4535">
          <cell r="V4535" t="str">
            <v/>
          </cell>
        </row>
        <row r="4536">
          <cell r="V4536" t="str">
            <v/>
          </cell>
        </row>
        <row r="4537">
          <cell r="V4537" t="str">
            <v/>
          </cell>
        </row>
        <row r="4538">
          <cell r="V4538" t="str">
            <v/>
          </cell>
        </row>
        <row r="4539">
          <cell r="V4539" t="str">
            <v/>
          </cell>
        </row>
        <row r="4540">
          <cell r="V4540" t="str">
            <v/>
          </cell>
        </row>
        <row r="4541">
          <cell r="V4541" t="str">
            <v/>
          </cell>
        </row>
        <row r="4542">
          <cell r="V4542" t="str">
            <v/>
          </cell>
        </row>
        <row r="4543">
          <cell r="V4543" t="str">
            <v/>
          </cell>
        </row>
        <row r="4544">
          <cell r="V4544" t="str">
            <v/>
          </cell>
        </row>
        <row r="4545">
          <cell r="V4545" t="str">
            <v/>
          </cell>
        </row>
        <row r="4546">
          <cell r="V4546" t="str">
            <v/>
          </cell>
        </row>
        <row r="4547">
          <cell r="V4547" t="str">
            <v/>
          </cell>
        </row>
        <row r="4548">
          <cell r="V4548" t="str">
            <v/>
          </cell>
        </row>
        <row r="4549">
          <cell r="V4549" t="str">
            <v/>
          </cell>
        </row>
        <row r="4550">
          <cell r="V4550" t="str">
            <v/>
          </cell>
        </row>
        <row r="4551">
          <cell r="V4551" t="str">
            <v/>
          </cell>
        </row>
        <row r="4552">
          <cell r="V4552" t="str">
            <v/>
          </cell>
        </row>
        <row r="4553">
          <cell r="V4553" t="str">
            <v/>
          </cell>
        </row>
        <row r="4554">
          <cell r="V4554" t="str">
            <v/>
          </cell>
        </row>
        <row r="4555">
          <cell r="V4555" t="str">
            <v/>
          </cell>
        </row>
        <row r="4556">
          <cell r="V4556" t="str">
            <v/>
          </cell>
        </row>
        <row r="4557">
          <cell r="V4557" t="str">
            <v/>
          </cell>
        </row>
        <row r="4558">
          <cell r="V4558" t="str">
            <v/>
          </cell>
        </row>
        <row r="4559">
          <cell r="V4559" t="str">
            <v/>
          </cell>
        </row>
        <row r="4560">
          <cell r="V4560" t="str">
            <v/>
          </cell>
        </row>
        <row r="4561">
          <cell r="V4561" t="str">
            <v/>
          </cell>
        </row>
        <row r="4562">
          <cell r="V4562" t="str">
            <v/>
          </cell>
        </row>
        <row r="4563">
          <cell r="V4563" t="str">
            <v/>
          </cell>
        </row>
        <row r="4564">
          <cell r="V4564" t="str">
            <v/>
          </cell>
        </row>
        <row r="4565">
          <cell r="V4565" t="str">
            <v/>
          </cell>
        </row>
        <row r="4566">
          <cell r="V4566" t="str">
            <v/>
          </cell>
        </row>
        <row r="4567">
          <cell r="V4567" t="str">
            <v/>
          </cell>
        </row>
        <row r="4568">
          <cell r="V4568" t="str">
            <v/>
          </cell>
        </row>
        <row r="4569">
          <cell r="V4569" t="str">
            <v/>
          </cell>
        </row>
        <row r="4570">
          <cell r="V4570" t="str">
            <v/>
          </cell>
        </row>
        <row r="4571">
          <cell r="V4571" t="str">
            <v/>
          </cell>
        </row>
        <row r="4572">
          <cell r="V4572" t="str">
            <v/>
          </cell>
        </row>
        <row r="4573">
          <cell r="V4573" t="str">
            <v/>
          </cell>
        </row>
        <row r="4574">
          <cell r="V4574" t="str">
            <v/>
          </cell>
        </row>
        <row r="4575">
          <cell r="V4575" t="str">
            <v/>
          </cell>
        </row>
        <row r="4576">
          <cell r="V4576" t="str">
            <v/>
          </cell>
        </row>
        <row r="4577">
          <cell r="V4577" t="str">
            <v/>
          </cell>
        </row>
        <row r="4578">
          <cell r="V4578" t="str">
            <v/>
          </cell>
        </row>
        <row r="4579">
          <cell r="V4579" t="str">
            <v/>
          </cell>
        </row>
        <row r="4580">
          <cell r="V4580" t="str">
            <v/>
          </cell>
        </row>
        <row r="4581">
          <cell r="V4581" t="str">
            <v/>
          </cell>
        </row>
        <row r="4582">
          <cell r="V4582" t="str">
            <v/>
          </cell>
        </row>
        <row r="4583">
          <cell r="V4583" t="str">
            <v/>
          </cell>
        </row>
        <row r="4584">
          <cell r="V4584" t="str">
            <v/>
          </cell>
        </row>
        <row r="4585">
          <cell r="V4585" t="str">
            <v/>
          </cell>
        </row>
        <row r="4586">
          <cell r="V4586" t="str">
            <v/>
          </cell>
        </row>
        <row r="4587">
          <cell r="V4587" t="str">
            <v/>
          </cell>
        </row>
        <row r="4588">
          <cell r="V4588" t="str">
            <v/>
          </cell>
        </row>
        <row r="4589">
          <cell r="V4589" t="str">
            <v/>
          </cell>
        </row>
        <row r="4590">
          <cell r="V4590" t="str">
            <v/>
          </cell>
        </row>
        <row r="4591">
          <cell r="V4591" t="str">
            <v/>
          </cell>
        </row>
        <row r="4592">
          <cell r="V4592" t="str">
            <v/>
          </cell>
        </row>
        <row r="4593">
          <cell r="V4593" t="str">
            <v/>
          </cell>
        </row>
        <row r="4594">
          <cell r="V4594" t="str">
            <v/>
          </cell>
        </row>
        <row r="4595">
          <cell r="V4595" t="str">
            <v/>
          </cell>
        </row>
        <row r="4596">
          <cell r="V4596" t="str">
            <v/>
          </cell>
        </row>
        <row r="4597">
          <cell r="V4597" t="str">
            <v/>
          </cell>
        </row>
        <row r="4598">
          <cell r="V4598" t="str">
            <v/>
          </cell>
        </row>
        <row r="4599">
          <cell r="V4599" t="str">
            <v/>
          </cell>
        </row>
        <row r="4600">
          <cell r="V4600" t="str">
            <v/>
          </cell>
        </row>
        <row r="4601">
          <cell r="V4601" t="str">
            <v/>
          </cell>
        </row>
        <row r="4602">
          <cell r="V4602" t="str">
            <v/>
          </cell>
        </row>
        <row r="4603">
          <cell r="V4603" t="str">
            <v/>
          </cell>
        </row>
        <row r="4604">
          <cell r="V4604" t="str">
            <v/>
          </cell>
        </row>
        <row r="4605">
          <cell r="V4605" t="str">
            <v/>
          </cell>
        </row>
        <row r="4606">
          <cell r="V4606" t="str">
            <v/>
          </cell>
        </row>
        <row r="4607">
          <cell r="V4607" t="str">
            <v/>
          </cell>
        </row>
        <row r="4608">
          <cell r="V4608" t="str">
            <v/>
          </cell>
        </row>
        <row r="4609">
          <cell r="V4609" t="str">
            <v/>
          </cell>
        </row>
        <row r="4610">
          <cell r="V4610" t="str">
            <v/>
          </cell>
        </row>
        <row r="4611">
          <cell r="V4611" t="str">
            <v/>
          </cell>
        </row>
        <row r="4612">
          <cell r="V4612" t="str">
            <v/>
          </cell>
        </row>
        <row r="4613">
          <cell r="V4613" t="str">
            <v/>
          </cell>
        </row>
        <row r="4614">
          <cell r="V4614" t="str">
            <v/>
          </cell>
        </row>
        <row r="4615">
          <cell r="V4615" t="str">
            <v/>
          </cell>
        </row>
        <row r="4616">
          <cell r="V4616" t="str">
            <v/>
          </cell>
        </row>
        <row r="4617">
          <cell r="V4617" t="str">
            <v/>
          </cell>
        </row>
        <row r="4618">
          <cell r="V4618" t="str">
            <v/>
          </cell>
        </row>
        <row r="4619">
          <cell r="V4619" t="str">
            <v/>
          </cell>
        </row>
        <row r="4620">
          <cell r="V4620" t="str">
            <v/>
          </cell>
        </row>
        <row r="4621">
          <cell r="V4621" t="str">
            <v/>
          </cell>
        </row>
        <row r="4622">
          <cell r="V4622" t="str">
            <v/>
          </cell>
        </row>
        <row r="4623">
          <cell r="V4623" t="str">
            <v/>
          </cell>
        </row>
        <row r="4624">
          <cell r="V4624" t="str">
            <v/>
          </cell>
        </row>
        <row r="4625">
          <cell r="V4625" t="str">
            <v/>
          </cell>
        </row>
        <row r="4626">
          <cell r="V4626" t="str">
            <v/>
          </cell>
        </row>
        <row r="4627">
          <cell r="V4627" t="str">
            <v/>
          </cell>
        </row>
        <row r="4628">
          <cell r="V4628" t="str">
            <v/>
          </cell>
        </row>
        <row r="4629">
          <cell r="V4629" t="str">
            <v/>
          </cell>
        </row>
        <row r="4630">
          <cell r="V4630" t="str">
            <v/>
          </cell>
        </row>
        <row r="4631">
          <cell r="V4631" t="str">
            <v/>
          </cell>
        </row>
        <row r="4632">
          <cell r="V4632" t="str">
            <v/>
          </cell>
        </row>
        <row r="4633">
          <cell r="V4633" t="str">
            <v/>
          </cell>
        </row>
        <row r="4634">
          <cell r="V4634" t="str">
            <v/>
          </cell>
        </row>
        <row r="4635">
          <cell r="V4635" t="str">
            <v/>
          </cell>
        </row>
        <row r="4636">
          <cell r="V4636" t="str">
            <v/>
          </cell>
        </row>
        <row r="4637">
          <cell r="V4637" t="str">
            <v/>
          </cell>
        </row>
        <row r="4638">
          <cell r="V4638" t="str">
            <v/>
          </cell>
        </row>
        <row r="4639">
          <cell r="V4639" t="str">
            <v/>
          </cell>
        </row>
        <row r="4640">
          <cell r="V4640" t="str">
            <v/>
          </cell>
        </row>
        <row r="4641">
          <cell r="V4641" t="str">
            <v/>
          </cell>
        </row>
        <row r="4642">
          <cell r="V4642" t="str">
            <v/>
          </cell>
        </row>
        <row r="4643">
          <cell r="V4643" t="str">
            <v/>
          </cell>
        </row>
        <row r="4644">
          <cell r="V4644" t="str">
            <v/>
          </cell>
        </row>
        <row r="4645">
          <cell r="V4645" t="str">
            <v/>
          </cell>
        </row>
        <row r="4646">
          <cell r="V4646" t="str">
            <v/>
          </cell>
        </row>
        <row r="4647">
          <cell r="V4647" t="str">
            <v/>
          </cell>
        </row>
        <row r="4648">
          <cell r="V4648" t="str">
            <v/>
          </cell>
        </row>
        <row r="4649">
          <cell r="V4649" t="str">
            <v/>
          </cell>
        </row>
        <row r="4650">
          <cell r="V4650" t="str">
            <v/>
          </cell>
        </row>
        <row r="4651">
          <cell r="V4651" t="str">
            <v/>
          </cell>
        </row>
        <row r="4652">
          <cell r="V4652" t="str">
            <v/>
          </cell>
        </row>
        <row r="4653">
          <cell r="V4653" t="str">
            <v/>
          </cell>
        </row>
        <row r="4654">
          <cell r="V4654" t="str">
            <v/>
          </cell>
        </row>
        <row r="4655">
          <cell r="V4655" t="str">
            <v/>
          </cell>
        </row>
        <row r="4656">
          <cell r="V4656" t="str">
            <v/>
          </cell>
        </row>
        <row r="4657">
          <cell r="V4657" t="str">
            <v/>
          </cell>
        </row>
        <row r="4658">
          <cell r="V4658" t="str">
            <v/>
          </cell>
        </row>
        <row r="4659">
          <cell r="V4659" t="str">
            <v/>
          </cell>
        </row>
        <row r="4660">
          <cell r="V4660" t="str">
            <v/>
          </cell>
        </row>
        <row r="4661">
          <cell r="V4661" t="str">
            <v/>
          </cell>
        </row>
        <row r="4662">
          <cell r="V4662" t="str">
            <v/>
          </cell>
        </row>
        <row r="4663">
          <cell r="V4663" t="str">
            <v/>
          </cell>
        </row>
        <row r="4664">
          <cell r="V4664" t="str">
            <v/>
          </cell>
        </row>
        <row r="4665">
          <cell r="V4665" t="str">
            <v/>
          </cell>
        </row>
        <row r="4666">
          <cell r="V4666" t="str">
            <v/>
          </cell>
        </row>
        <row r="4667">
          <cell r="V4667" t="str">
            <v/>
          </cell>
        </row>
        <row r="4668">
          <cell r="V4668" t="str">
            <v/>
          </cell>
        </row>
        <row r="4669">
          <cell r="V4669" t="str">
            <v/>
          </cell>
        </row>
        <row r="4670">
          <cell r="V4670" t="str">
            <v/>
          </cell>
        </row>
        <row r="4671">
          <cell r="V4671" t="str">
            <v/>
          </cell>
        </row>
        <row r="4672">
          <cell r="V4672" t="str">
            <v/>
          </cell>
        </row>
        <row r="4673">
          <cell r="V4673" t="str">
            <v/>
          </cell>
        </row>
        <row r="4674">
          <cell r="V4674" t="str">
            <v/>
          </cell>
        </row>
        <row r="4675">
          <cell r="V4675" t="str">
            <v/>
          </cell>
        </row>
        <row r="4676">
          <cell r="V4676" t="str">
            <v/>
          </cell>
        </row>
        <row r="4677">
          <cell r="V4677" t="str">
            <v/>
          </cell>
        </row>
        <row r="4678">
          <cell r="V4678" t="str">
            <v/>
          </cell>
        </row>
        <row r="4679">
          <cell r="V4679" t="str">
            <v/>
          </cell>
        </row>
        <row r="4680">
          <cell r="V4680" t="str">
            <v/>
          </cell>
        </row>
        <row r="4681">
          <cell r="V4681" t="str">
            <v/>
          </cell>
        </row>
        <row r="4682">
          <cell r="V4682" t="str">
            <v/>
          </cell>
        </row>
        <row r="4683">
          <cell r="V4683" t="str">
            <v/>
          </cell>
        </row>
        <row r="4684">
          <cell r="V4684" t="str">
            <v/>
          </cell>
        </row>
        <row r="4685">
          <cell r="V4685" t="str">
            <v/>
          </cell>
        </row>
        <row r="4686">
          <cell r="V4686" t="str">
            <v/>
          </cell>
        </row>
        <row r="4687">
          <cell r="V4687" t="str">
            <v/>
          </cell>
        </row>
        <row r="4688">
          <cell r="V4688" t="str">
            <v/>
          </cell>
        </row>
        <row r="4689">
          <cell r="V4689" t="str">
            <v/>
          </cell>
        </row>
        <row r="4690">
          <cell r="V4690" t="str">
            <v/>
          </cell>
        </row>
        <row r="4691">
          <cell r="V4691" t="str">
            <v/>
          </cell>
        </row>
        <row r="4692">
          <cell r="V4692" t="str">
            <v/>
          </cell>
        </row>
        <row r="4693">
          <cell r="V4693" t="str">
            <v/>
          </cell>
        </row>
        <row r="4694">
          <cell r="V4694" t="str">
            <v/>
          </cell>
        </row>
        <row r="4695">
          <cell r="V4695" t="str">
            <v/>
          </cell>
        </row>
        <row r="4696">
          <cell r="V4696" t="str">
            <v/>
          </cell>
        </row>
        <row r="4697">
          <cell r="V4697" t="str">
            <v/>
          </cell>
        </row>
        <row r="4698">
          <cell r="V4698" t="str">
            <v/>
          </cell>
        </row>
        <row r="4699">
          <cell r="V4699" t="str">
            <v/>
          </cell>
        </row>
        <row r="4700">
          <cell r="V4700" t="str">
            <v/>
          </cell>
        </row>
        <row r="4701">
          <cell r="V4701" t="str">
            <v/>
          </cell>
        </row>
        <row r="4702">
          <cell r="V4702" t="str">
            <v/>
          </cell>
        </row>
        <row r="4703">
          <cell r="V4703" t="str">
            <v/>
          </cell>
        </row>
        <row r="4704">
          <cell r="V4704" t="str">
            <v/>
          </cell>
        </row>
        <row r="4705">
          <cell r="V4705" t="str">
            <v/>
          </cell>
        </row>
        <row r="4706">
          <cell r="V4706" t="str">
            <v/>
          </cell>
        </row>
        <row r="4707">
          <cell r="V4707" t="str">
            <v/>
          </cell>
        </row>
        <row r="4708">
          <cell r="V4708" t="str">
            <v/>
          </cell>
        </row>
        <row r="4709">
          <cell r="V4709" t="str">
            <v/>
          </cell>
        </row>
        <row r="4710">
          <cell r="V4710" t="str">
            <v/>
          </cell>
        </row>
        <row r="4711">
          <cell r="V4711" t="str">
            <v/>
          </cell>
        </row>
        <row r="4712">
          <cell r="V4712" t="str">
            <v/>
          </cell>
        </row>
        <row r="4713">
          <cell r="V4713" t="str">
            <v/>
          </cell>
        </row>
        <row r="4714">
          <cell r="V4714" t="str">
            <v/>
          </cell>
        </row>
        <row r="4715">
          <cell r="V4715" t="str">
            <v/>
          </cell>
        </row>
        <row r="4716">
          <cell r="V4716" t="str">
            <v/>
          </cell>
        </row>
        <row r="4717">
          <cell r="V4717" t="str">
            <v/>
          </cell>
        </row>
        <row r="4718">
          <cell r="V4718" t="str">
            <v/>
          </cell>
        </row>
        <row r="4719">
          <cell r="V4719" t="str">
            <v/>
          </cell>
        </row>
        <row r="4720">
          <cell r="V4720" t="str">
            <v/>
          </cell>
        </row>
        <row r="4721">
          <cell r="V4721" t="str">
            <v/>
          </cell>
        </row>
        <row r="4722">
          <cell r="V4722" t="str">
            <v/>
          </cell>
        </row>
        <row r="4723">
          <cell r="V4723" t="str">
            <v/>
          </cell>
        </row>
        <row r="4724">
          <cell r="V4724" t="str">
            <v/>
          </cell>
        </row>
        <row r="4725">
          <cell r="V4725" t="str">
            <v/>
          </cell>
        </row>
        <row r="4726">
          <cell r="V4726" t="str">
            <v/>
          </cell>
        </row>
        <row r="4727">
          <cell r="V4727" t="str">
            <v/>
          </cell>
        </row>
        <row r="4728">
          <cell r="V4728" t="str">
            <v/>
          </cell>
        </row>
        <row r="4729">
          <cell r="V4729" t="str">
            <v/>
          </cell>
        </row>
        <row r="4730">
          <cell r="V4730" t="str">
            <v/>
          </cell>
        </row>
        <row r="4731">
          <cell r="V4731" t="str">
            <v/>
          </cell>
        </row>
        <row r="4732">
          <cell r="V4732" t="str">
            <v/>
          </cell>
        </row>
        <row r="4733">
          <cell r="V4733" t="str">
            <v/>
          </cell>
        </row>
        <row r="4734">
          <cell r="V4734" t="str">
            <v/>
          </cell>
        </row>
        <row r="4735">
          <cell r="V4735" t="str">
            <v/>
          </cell>
        </row>
        <row r="4736">
          <cell r="V4736" t="str">
            <v/>
          </cell>
        </row>
        <row r="4737">
          <cell r="V4737" t="str">
            <v/>
          </cell>
        </row>
        <row r="4738">
          <cell r="V4738" t="str">
            <v/>
          </cell>
        </row>
        <row r="4739">
          <cell r="V4739" t="str">
            <v/>
          </cell>
        </row>
        <row r="4740">
          <cell r="V4740" t="str">
            <v/>
          </cell>
        </row>
        <row r="4741">
          <cell r="V4741" t="str">
            <v/>
          </cell>
        </row>
        <row r="4742">
          <cell r="V4742" t="str">
            <v/>
          </cell>
        </row>
        <row r="4743">
          <cell r="V4743" t="str">
            <v/>
          </cell>
        </row>
        <row r="4744">
          <cell r="V4744" t="str">
            <v/>
          </cell>
        </row>
        <row r="4745">
          <cell r="V4745" t="str">
            <v/>
          </cell>
        </row>
        <row r="4746">
          <cell r="V4746" t="str">
            <v/>
          </cell>
        </row>
        <row r="4747">
          <cell r="V4747" t="str">
            <v/>
          </cell>
        </row>
        <row r="4748">
          <cell r="V4748" t="str">
            <v/>
          </cell>
        </row>
        <row r="4749">
          <cell r="V4749" t="str">
            <v/>
          </cell>
        </row>
        <row r="4750">
          <cell r="V4750" t="str">
            <v/>
          </cell>
        </row>
        <row r="4751">
          <cell r="V4751" t="str">
            <v/>
          </cell>
        </row>
        <row r="4752">
          <cell r="V4752" t="str">
            <v/>
          </cell>
        </row>
        <row r="4753">
          <cell r="V4753" t="str">
            <v/>
          </cell>
        </row>
        <row r="4754">
          <cell r="V4754" t="str">
            <v/>
          </cell>
        </row>
        <row r="4755">
          <cell r="V4755" t="str">
            <v/>
          </cell>
        </row>
        <row r="4756">
          <cell r="V4756" t="str">
            <v/>
          </cell>
        </row>
        <row r="4757">
          <cell r="V4757" t="str">
            <v/>
          </cell>
        </row>
        <row r="4758">
          <cell r="V4758" t="str">
            <v/>
          </cell>
        </row>
        <row r="4759">
          <cell r="V4759" t="str">
            <v/>
          </cell>
        </row>
        <row r="4760">
          <cell r="V4760" t="str">
            <v/>
          </cell>
        </row>
        <row r="4761">
          <cell r="V4761" t="str">
            <v/>
          </cell>
        </row>
        <row r="4762">
          <cell r="V4762" t="str">
            <v/>
          </cell>
        </row>
        <row r="4763">
          <cell r="V4763" t="str">
            <v/>
          </cell>
        </row>
        <row r="4764">
          <cell r="V4764" t="str">
            <v/>
          </cell>
        </row>
        <row r="4765">
          <cell r="V4765" t="str">
            <v/>
          </cell>
        </row>
        <row r="4766">
          <cell r="V4766" t="str">
            <v/>
          </cell>
        </row>
        <row r="4767">
          <cell r="V4767" t="str">
            <v/>
          </cell>
        </row>
        <row r="4768">
          <cell r="V4768" t="str">
            <v/>
          </cell>
        </row>
        <row r="4769">
          <cell r="V4769" t="str">
            <v/>
          </cell>
        </row>
        <row r="4770">
          <cell r="V4770" t="str">
            <v/>
          </cell>
        </row>
        <row r="4771">
          <cell r="V4771" t="str">
            <v/>
          </cell>
        </row>
        <row r="4772">
          <cell r="V4772" t="str">
            <v/>
          </cell>
        </row>
        <row r="4773">
          <cell r="V4773" t="str">
            <v/>
          </cell>
        </row>
        <row r="4774">
          <cell r="V4774" t="str">
            <v/>
          </cell>
        </row>
        <row r="4775">
          <cell r="V4775" t="str">
            <v/>
          </cell>
        </row>
        <row r="4776">
          <cell r="V4776" t="str">
            <v/>
          </cell>
        </row>
        <row r="4777">
          <cell r="V4777" t="str">
            <v/>
          </cell>
        </row>
        <row r="4778">
          <cell r="V4778" t="str">
            <v/>
          </cell>
        </row>
        <row r="4779">
          <cell r="V4779" t="str">
            <v/>
          </cell>
        </row>
        <row r="4780">
          <cell r="V4780" t="str">
            <v/>
          </cell>
        </row>
        <row r="4781">
          <cell r="V4781" t="str">
            <v/>
          </cell>
        </row>
        <row r="4782">
          <cell r="V4782" t="str">
            <v/>
          </cell>
        </row>
        <row r="4783">
          <cell r="V4783" t="str">
            <v/>
          </cell>
        </row>
        <row r="4784">
          <cell r="V4784" t="str">
            <v/>
          </cell>
        </row>
        <row r="4785">
          <cell r="V4785" t="str">
            <v/>
          </cell>
        </row>
        <row r="4786">
          <cell r="V4786" t="str">
            <v/>
          </cell>
        </row>
        <row r="4787">
          <cell r="V4787" t="str">
            <v/>
          </cell>
        </row>
        <row r="4788">
          <cell r="V4788" t="str">
            <v/>
          </cell>
        </row>
        <row r="4789">
          <cell r="V4789" t="str">
            <v/>
          </cell>
        </row>
        <row r="4790">
          <cell r="V4790" t="str">
            <v/>
          </cell>
        </row>
        <row r="4791">
          <cell r="V4791" t="str">
            <v/>
          </cell>
        </row>
        <row r="4792">
          <cell r="V4792" t="str">
            <v/>
          </cell>
        </row>
        <row r="4793">
          <cell r="V4793" t="str">
            <v/>
          </cell>
        </row>
        <row r="4794">
          <cell r="V4794" t="str">
            <v/>
          </cell>
        </row>
        <row r="4795">
          <cell r="V4795" t="str">
            <v/>
          </cell>
        </row>
        <row r="4796">
          <cell r="V4796" t="str">
            <v/>
          </cell>
        </row>
        <row r="4797">
          <cell r="V4797" t="str">
            <v/>
          </cell>
        </row>
        <row r="4798">
          <cell r="V4798" t="str">
            <v/>
          </cell>
        </row>
        <row r="4799">
          <cell r="V4799" t="str">
            <v/>
          </cell>
        </row>
        <row r="4800">
          <cell r="V4800" t="str">
            <v/>
          </cell>
        </row>
        <row r="4801">
          <cell r="V4801" t="str">
            <v/>
          </cell>
        </row>
        <row r="4802">
          <cell r="V4802" t="str">
            <v/>
          </cell>
        </row>
        <row r="4803">
          <cell r="V4803" t="str">
            <v/>
          </cell>
        </row>
        <row r="4804">
          <cell r="V4804" t="str">
            <v/>
          </cell>
        </row>
        <row r="4805">
          <cell r="V4805" t="str">
            <v/>
          </cell>
        </row>
        <row r="4806">
          <cell r="V4806" t="str">
            <v/>
          </cell>
        </row>
        <row r="4807">
          <cell r="V4807" t="str">
            <v/>
          </cell>
        </row>
        <row r="4808">
          <cell r="V4808" t="str">
            <v/>
          </cell>
        </row>
        <row r="4809">
          <cell r="V4809" t="str">
            <v/>
          </cell>
        </row>
        <row r="4810">
          <cell r="V4810" t="str">
            <v/>
          </cell>
        </row>
        <row r="4811">
          <cell r="V4811" t="str">
            <v/>
          </cell>
        </row>
        <row r="4812">
          <cell r="V4812" t="str">
            <v/>
          </cell>
        </row>
        <row r="4813">
          <cell r="V4813" t="str">
            <v/>
          </cell>
        </row>
        <row r="4814">
          <cell r="V4814" t="str">
            <v/>
          </cell>
        </row>
        <row r="4815">
          <cell r="V4815" t="str">
            <v/>
          </cell>
        </row>
        <row r="4816">
          <cell r="V4816" t="str">
            <v/>
          </cell>
        </row>
        <row r="4817">
          <cell r="V4817" t="str">
            <v/>
          </cell>
        </row>
        <row r="4818">
          <cell r="V4818" t="str">
            <v/>
          </cell>
        </row>
        <row r="4819">
          <cell r="V4819" t="str">
            <v/>
          </cell>
        </row>
        <row r="4820">
          <cell r="V4820" t="str">
            <v/>
          </cell>
        </row>
        <row r="4821">
          <cell r="V4821" t="str">
            <v/>
          </cell>
        </row>
        <row r="4822">
          <cell r="V4822" t="str">
            <v/>
          </cell>
        </row>
        <row r="4823">
          <cell r="V4823" t="str">
            <v/>
          </cell>
        </row>
        <row r="4824">
          <cell r="V4824" t="str">
            <v/>
          </cell>
        </row>
        <row r="4825">
          <cell r="V4825" t="str">
            <v/>
          </cell>
        </row>
        <row r="4826">
          <cell r="V4826" t="str">
            <v/>
          </cell>
        </row>
        <row r="4827">
          <cell r="V4827" t="str">
            <v/>
          </cell>
        </row>
        <row r="4828">
          <cell r="V4828" t="str">
            <v/>
          </cell>
        </row>
        <row r="4829">
          <cell r="V4829" t="str">
            <v/>
          </cell>
        </row>
        <row r="4830">
          <cell r="V4830" t="str">
            <v/>
          </cell>
        </row>
        <row r="4831">
          <cell r="V4831" t="str">
            <v/>
          </cell>
        </row>
        <row r="4832">
          <cell r="V4832" t="str">
            <v/>
          </cell>
        </row>
        <row r="4833">
          <cell r="V4833" t="str">
            <v/>
          </cell>
        </row>
        <row r="4834">
          <cell r="V4834" t="str">
            <v/>
          </cell>
        </row>
        <row r="4835">
          <cell r="V4835" t="str">
            <v/>
          </cell>
        </row>
        <row r="4836">
          <cell r="V4836" t="str">
            <v/>
          </cell>
        </row>
        <row r="4837">
          <cell r="V4837" t="str">
            <v/>
          </cell>
        </row>
        <row r="4838">
          <cell r="V4838" t="str">
            <v/>
          </cell>
        </row>
        <row r="4839">
          <cell r="V4839" t="str">
            <v/>
          </cell>
        </row>
        <row r="4840">
          <cell r="V4840" t="str">
            <v/>
          </cell>
        </row>
        <row r="4841">
          <cell r="V4841" t="str">
            <v/>
          </cell>
        </row>
        <row r="4842">
          <cell r="V4842" t="str">
            <v/>
          </cell>
        </row>
        <row r="4843">
          <cell r="V4843" t="str">
            <v/>
          </cell>
        </row>
        <row r="4844">
          <cell r="V4844" t="str">
            <v/>
          </cell>
        </row>
        <row r="4845">
          <cell r="V4845" t="str">
            <v/>
          </cell>
        </row>
        <row r="4846">
          <cell r="V4846" t="str">
            <v/>
          </cell>
        </row>
        <row r="4847">
          <cell r="V4847" t="str">
            <v/>
          </cell>
        </row>
        <row r="4848">
          <cell r="V4848" t="str">
            <v/>
          </cell>
        </row>
        <row r="4849">
          <cell r="V4849" t="str">
            <v/>
          </cell>
        </row>
        <row r="4850">
          <cell r="V4850" t="str">
            <v/>
          </cell>
        </row>
        <row r="4851">
          <cell r="V4851" t="str">
            <v/>
          </cell>
        </row>
        <row r="4852">
          <cell r="V4852" t="str">
            <v/>
          </cell>
        </row>
        <row r="4853">
          <cell r="V4853" t="str">
            <v/>
          </cell>
        </row>
        <row r="4854">
          <cell r="V4854" t="str">
            <v/>
          </cell>
        </row>
        <row r="4855">
          <cell r="V4855" t="str">
            <v/>
          </cell>
        </row>
        <row r="4856">
          <cell r="V4856" t="str">
            <v/>
          </cell>
        </row>
        <row r="4857">
          <cell r="V4857" t="str">
            <v/>
          </cell>
        </row>
        <row r="4858">
          <cell r="V4858" t="str">
            <v/>
          </cell>
        </row>
        <row r="4859">
          <cell r="V4859" t="str">
            <v/>
          </cell>
        </row>
        <row r="4860">
          <cell r="V4860" t="str">
            <v/>
          </cell>
        </row>
        <row r="4861">
          <cell r="V4861" t="str">
            <v/>
          </cell>
        </row>
        <row r="4862">
          <cell r="V4862" t="str">
            <v/>
          </cell>
        </row>
        <row r="4863">
          <cell r="V4863" t="str">
            <v/>
          </cell>
        </row>
        <row r="4864">
          <cell r="V4864" t="str">
            <v/>
          </cell>
        </row>
        <row r="4865">
          <cell r="V4865" t="str">
            <v/>
          </cell>
        </row>
        <row r="4866">
          <cell r="V4866" t="str">
            <v/>
          </cell>
        </row>
        <row r="4867">
          <cell r="V4867" t="str">
            <v/>
          </cell>
        </row>
        <row r="4868">
          <cell r="V4868" t="str">
            <v/>
          </cell>
        </row>
        <row r="4869">
          <cell r="V4869" t="str">
            <v/>
          </cell>
        </row>
        <row r="4870">
          <cell r="V4870" t="str">
            <v/>
          </cell>
        </row>
        <row r="4871">
          <cell r="V4871" t="str">
            <v/>
          </cell>
        </row>
        <row r="4872">
          <cell r="V4872" t="str">
            <v/>
          </cell>
        </row>
        <row r="4873">
          <cell r="V4873" t="str">
            <v/>
          </cell>
        </row>
        <row r="4874">
          <cell r="V4874" t="str">
            <v/>
          </cell>
        </row>
        <row r="4875">
          <cell r="V4875" t="str">
            <v/>
          </cell>
        </row>
        <row r="4876">
          <cell r="V4876" t="str">
            <v/>
          </cell>
        </row>
        <row r="4877">
          <cell r="V4877" t="str">
            <v/>
          </cell>
        </row>
        <row r="4878">
          <cell r="V4878" t="str">
            <v/>
          </cell>
        </row>
        <row r="4879">
          <cell r="V4879" t="str">
            <v/>
          </cell>
        </row>
        <row r="4880">
          <cell r="V4880" t="str">
            <v/>
          </cell>
        </row>
        <row r="4881">
          <cell r="V4881" t="str">
            <v/>
          </cell>
        </row>
        <row r="4882">
          <cell r="V4882" t="str">
            <v/>
          </cell>
        </row>
        <row r="4883">
          <cell r="V4883" t="str">
            <v/>
          </cell>
        </row>
        <row r="4884">
          <cell r="V4884" t="str">
            <v/>
          </cell>
        </row>
        <row r="4885">
          <cell r="V4885" t="str">
            <v/>
          </cell>
        </row>
        <row r="4886">
          <cell r="V4886" t="str">
            <v/>
          </cell>
        </row>
        <row r="4887">
          <cell r="V4887" t="str">
            <v/>
          </cell>
        </row>
        <row r="4888">
          <cell r="V4888" t="str">
            <v/>
          </cell>
        </row>
        <row r="4889">
          <cell r="V4889" t="str">
            <v/>
          </cell>
        </row>
        <row r="4890">
          <cell r="V4890" t="str">
            <v/>
          </cell>
        </row>
        <row r="4891">
          <cell r="V4891" t="str">
            <v/>
          </cell>
        </row>
        <row r="4892">
          <cell r="V4892" t="str">
            <v/>
          </cell>
        </row>
        <row r="4893">
          <cell r="V4893" t="str">
            <v/>
          </cell>
        </row>
        <row r="4894">
          <cell r="V4894" t="str">
            <v/>
          </cell>
        </row>
        <row r="4895">
          <cell r="V4895" t="str">
            <v/>
          </cell>
        </row>
        <row r="4896">
          <cell r="V4896" t="str">
            <v/>
          </cell>
        </row>
        <row r="4897">
          <cell r="V4897" t="str">
            <v/>
          </cell>
        </row>
        <row r="4898">
          <cell r="V4898" t="str">
            <v/>
          </cell>
        </row>
        <row r="4899">
          <cell r="V4899" t="str">
            <v/>
          </cell>
        </row>
        <row r="4900">
          <cell r="V4900" t="str">
            <v/>
          </cell>
        </row>
        <row r="4901">
          <cell r="V4901" t="str">
            <v/>
          </cell>
        </row>
        <row r="4902">
          <cell r="V4902" t="str">
            <v/>
          </cell>
        </row>
        <row r="4903">
          <cell r="V4903" t="str">
            <v/>
          </cell>
        </row>
        <row r="4904">
          <cell r="V4904" t="str">
            <v/>
          </cell>
        </row>
        <row r="4905">
          <cell r="V4905" t="str">
            <v/>
          </cell>
        </row>
        <row r="4906">
          <cell r="V4906" t="str">
            <v/>
          </cell>
        </row>
        <row r="4907">
          <cell r="V4907" t="str">
            <v/>
          </cell>
        </row>
        <row r="4908">
          <cell r="V4908" t="str">
            <v/>
          </cell>
        </row>
        <row r="4909">
          <cell r="V4909" t="str">
            <v/>
          </cell>
        </row>
        <row r="4910">
          <cell r="V4910" t="str">
            <v/>
          </cell>
        </row>
        <row r="4911">
          <cell r="V4911" t="str">
            <v/>
          </cell>
        </row>
        <row r="4912">
          <cell r="V4912" t="str">
            <v/>
          </cell>
        </row>
        <row r="4913">
          <cell r="V4913" t="str">
            <v/>
          </cell>
        </row>
        <row r="4914">
          <cell r="V4914" t="str">
            <v/>
          </cell>
        </row>
        <row r="4915">
          <cell r="V4915" t="str">
            <v/>
          </cell>
        </row>
        <row r="4916">
          <cell r="V4916" t="str">
            <v/>
          </cell>
        </row>
        <row r="4917">
          <cell r="V4917" t="str">
            <v/>
          </cell>
        </row>
        <row r="4918">
          <cell r="V4918" t="str">
            <v/>
          </cell>
        </row>
        <row r="4919">
          <cell r="V4919" t="str">
            <v/>
          </cell>
        </row>
        <row r="4920">
          <cell r="V4920" t="str">
            <v/>
          </cell>
        </row>
        <row r="4921">
          <cell r="V4921" t="str">
            <v/>
          </cell>
        </row>
        <row r="4922">
          <cell r="V4922" t="str">
            <v/>
          </cell>
        </row>
        <row r="4923">
          <cell r="V4923" t="str">
            <v/>
          </cell>
        </row>
        <row r="4924">
          <cell r="V4924" t="str">
            <v/>
          </cell>
        </row>
        <row r="4925">
          <cell r="V4925" t="str">
            <v/>
          </cell>
        </row>
        <row r="4926">
          <cell r="V4926" t="str">
            <v/>
          </cell>
        </row>
        <row r="4927">
          <cell r="V4927" t="str">
            <v/>
          </cell>
        </row>
        <row r="4928">
          <cell r="V4928" t="str">
            <v/>
          </cell>
        </row>
        <row r="4929">
          <cell r="V4929" t="str">
            <v/>
          </cell>
        </row>
        <row r="4930">
          <cell r="V4930" t="str">
            <v/>
          </cell>
        </row>
        <row r="4931">
          <cell r="V4931" t="str">
            <v/>
          </cell>
        </row>
        <row r="4932">
          <cell r="V4932" t="str">
            <v/>
          </cell>
        </row>
        <row r="4933">
          <cell r="V4933" t="str">
            <v/>
          </cell>
        </row>
        <row r="4934">
          <cell r="V4934" t="str">
            <v/>
          </cell>
        </row>
        <row r="4935">
          <cell r="V4935" t="str">
            <v/>
          </cell>
        </row>
        <row r="4936">
          <cell r="V4936" t="str">
            <v/>
          </cell>
        </row>
        <row r="4937">
          <cell r="V4937" t="str">
            <v/>
          </cell>
        </row>
        <row r="4938">
          <cell r="V4938" t="str">
            <v/>
          </cell>
        </row>
        <row r="4939">
          <cell r="V4939" t="str">
            <v/>
          </cell>
        </row>
        <row r="4940">
          <cell r="V4940" t="str">
            <v/>
          </cell>
        </row>
        <row r="4941">
          <cell r="V4941" t="str">
            <v/>
          </cell>
        </row>
        <row r="4942">
          <cell r="V4942" t="str">
            <v/>
          </cell>
        </row>
        <row r="4943">
          <cell r="V4943" t="str">
            <v/>
          </cell>
        </row>
        <row r="4944">
          <cell r="V4944" t="str">
            <v/>
          </cell>
        </row>
        <row r="4945">
          <cell r="V4945" t="str">
            <v/>
          </cell>
        </row>
        <row r="4946">
          <cell r="V4946" t="str">
            <v/>
          </cell>
        </row>
        <row r="4947">
          <cell r="V4947" t="str">
            <v/>
          </cell>
        </row>
        <row r="4948">
          <cell r="V4948" t="str">
            <v/>
          </cell>
        </row>
        <row r="4949">
          <cell r="V4949" t="str">
            <v/>
          </cell>
        </row>
        <row r="4950">
          <cell r="V4950" t="str">
            <v/>
          </cell>
        </row>
        <row r="4951">
          <cell r="V4951" t="str">
            <v/>
          </cell>
        </row>
        <row r="4952">
          <cell r="V4952" t="str">
            <v/>
          </cell>
        </row>
        <row r="4953">
          <cell r="V4953" t="str">
            <v/>
          </cell>
        </row>
        <row r="4954">
          <cell r="V4954" t="str">
            <v/>
          </cell>
        </row>
        <row r="4955">
          <cell r="V4955" t="str">
            <v/>
          </cell>
        </row>
        <row r="4956">
          <cell r="V4956" t="str">
            <v/>
          </cell>
        </row>
        <row r="4957">
          <cell r="V4957" t="str">
            <v/>
          </cell>
        </row>
        <row r="4958">
          <cell r="V4958" t="str">
            <v/>
          </cell>
        </row>
        <row r="4959">
          <cell r="V4959" t="str">
            <v/>
          </cell>
        </row>
        <row r="4960">
          <cell r="V4960" t="str">
            <v/>
          </cell>
        </row>
        <row r="4961">
          <cell r="V4961" t="str">
            <v/>
          </cell>
        </row>
        <row r="4962">
          <cell r="V4962" t="str">
            <v/>
          </cell>
        </row>
        <row r="4963">
          <cell r="V4963" t="str">
            <v/>
          </cell>
        </row>
        <row r="4964">
          <cell r="V4964" t="str">
            <v/>
          </cell>
        </row>
        <row r="4965">
          <cell r="V4965" t="str">
            <v/>
          </cell>
        </row>
        <row r="4966">
          <cell r="V4966" t="str">
            <v/>
          </cell>
        </row>
        <row r="4967">
          <cell r="V4967" t="str">
            <v/>
          </cell>
        </row>
        <row r="4968">
          <cell r="V4968" t="str">
            <v/>
          </cell>
        </row>
        <row r="4969">
          <cell r="V4969" t="str">
            <v/>
          </cell>
        </row>
        <row r="4970">
          <cell r="V4970" t="str">
            <v/>
          </cell>
        </row>
        <row r="4971">
          <cell r="V4971" t="str">
            <v/>
          </cell>
        </row>
        <row r="4972">
          <cell r="V4972" t="str">
            <v/>
          </cell>
        </row>
        <row r="4973">
          <cell r="V4973" t="str">
            <v/>
          </cell>
        </row>
        <row r="4974">
          <cell r="V4974" t="str">
            <v/>
          </cell>
        </row>
        <row r="4975">
          <cell r="V4975" t="str">
            <v/>
          </cell>
        </row>
        <row r="4976">
          <cell r="V4976" t="str">
            <v/>
          </cell>
        </row>
        <row r="4977">
          <cell r="V4977" t="str">
            <v/>
          </cell>
        </row>
        <row r="4978">
          <cell r="V4978" t="str">
            <v/>
          </cell>
        </row>
        <row r="4979">
          <cell r="V4979" t="str">
            <v/>
          </cell>
        </row>
        <row r="4980">
          <cell r="V4980" t="str">
            <v/>
          </cell>
        </row>
        <row r="4981">
          <cell r="V4981" t="str">
            <v/>
          </cell>
        </row>
        <row r="4982">
          <cell r="V4982" t="str">
            <v/>
          </cell>
        </row>
        <row r="4983">
          <cell r="V4983" t="str">
            <v/>
          </cell>
        </row>
        <row r="4984">
          <cell r="V4984" t="str">
            <v/>
          </cell>
        </row>
        <row r="4985">
          <cell r="V4985" t="str">
            <v/>
          </cell>
        </row>
        <row r="4986">
          <cell r="V4986" t="str">
            <v/>
          </cell>
        </row>
        <row r="4987">
          <cell r="V4987" t="str">
            <v/>
          </cell>
        </row>
        <row r="4988">
          <cell r="V4988" t="str">
            <v/>
          </cell>
        </row>
        <row r="4989">
          <cell r="V4989" t="str">
            <v/>
          </cell>
        </row>
        <row r="4990">
          <cell r="V4990" t="str">
            <v/>
          </cell>
        </row>
        <row r="4991">
          <cell r="V4991" t="str">
            <v/>
          </cell>
        </row>
        <row r="4992">
          <cell r="V4992" t="str">
            <v/>
          </cell>
        </row>
        <row r="4993">
          <cell r="V4993" t="str">
            <v/>
          </cell>
        </row>
        <row r="4994">
          <cell r="V4994" t="str">
            <v/>
          </cell>
        </row>
        <row r="4995">
          <cell r="V4995" t="str">
            <v/>
          </cell>
        </row>
        <row r="4996">
          <cell r="V4996" t="str">
            <v/>
          </cell>
        </row>
        <row r="4997">
          <cell r="V4997" t="str">
            <v/>
          </cell>
        </row>
        <row r="4998">
          <cell r="V4998" t="str">
            <v/>
          </cell>
        </row>
        <row r="4999">
          <cell r="V4999" t="str">
            <v/>
          </cell>
        </row>
        <row r="5000">
          <cell r="V5000" t="str">
            <v/>
          </cell>
        </row>
        <row r="5001">
          <cell r="V5001" t="str">
            <v/>
          </cell>
        </row>
        <row r="5002">
          <cell r="V5002" t="str">
            <v/>
          </cell>
        </row>
        <row r="5003">
          <cell r="V5003" t="str">
            <v/>
          </cell>
        </row>
        <row r="5004">
          <cell r="V5004" t="str">
            <v/>
          </cell>
        </row>
        <row r="5005">
          <cell r="V5005" t="str">
            <v/>
          </cell>
        </row>
        <row r="5006">
          <cell r="V5006" t="str">
            <v/>
          </cell>
        </row>
        <row r="5007">
          <cell r="V5007" t="str">
            <v/>
          </cell>
        </row>
        <row r="5008">
          <cell r="V5008" t="str">
            <v/>
          </cell>
        </row>
        <row r="5009">
          <cell r="V5009" t="str">
            <v/>
          </cell>
        </row>
        <row r="5010">
          <cell r="V5010" t="str">
            <v/>
          </cell>
        </row>
        <row r="5011">
          <cell r="V5011" t="str">
            <v/>
          </cell>
        </row>
        <row r="5012">
          <cell r="V5012" t="str">
            <v/>
          </cell>
        </row>
        <row r="5013">
          <cell r="V5013" t="str">
            <v/>
          </cell>
        </row>
        <row r="5014">
          <cell r="V5014" t="str">
            <v/>
          </cell>
        </row>
        <row r="5015">
          <cell r="V5015" t="str">
            <v/>
          </cell>
        </row>
        <row r="5016">
          <cell r="V5016" t="str">
            <v/>
          </cell>
        </row>
        <row r="5017">
          <cell r="V5017" t="str">
            <v/>
          </cell>
        </row>
        <row r="5018">
          <cell r="V5018" t="str">
            <v/>
          </cell>
        </row>
        <row r="5019">
          <cell r="V5019" t="str">
            <v/>
          </cell>
        </row>
        <row r="5020">
          <cell r="V5020" t="str">
            <v/>
          </cell>
        </row>
        <row r="5021">
          <cell r="V5021" t="str">
            <v/>
          </cell>
        </row>
        <row r="5022">
          <cell r="V5022" t="str">
            <v/>
          </cell>
        </row>
        <row r="5023">
          <cell r="V5023" t="str">
            <v/>
          </cell>
        </row>
        <row r="5024">
          <cell r="V5024" t="str">
            <v/>
          </cell>
        </row>
        <row r="5025">
          <cell r="V5025" t="str">
            <v/>
          </cell>
        </row>
        <row r="5026">
          <cell r="V5026" t="str">
            <v/>
          </cell>
        </row>
        <row r="5027">
          <cell r="V5027" t="str">
            <v/>
          </cell>
        </row>
        <row r="5028">
          <cell r="V5028" t="str">
            <v/>
          </cell>
        </row>
        <row r="5029">
          <cell r="V5029" t="str">
            <v/>
          </cell>
        </row>
        <row r="5030">
          <cell r="V5030" t="str">
            <v/>
          </cell>
        </row>
        <row r="5031">
          <cell r="V5031" t="str">
            <v/>
          </cell>
        </row>
        <row r="5032">
          <cell r="V5032" t="str">
            <v/>
          </cell>
        </row>
        <row r="5033">
          <cell r="V5033" t="str">
            <v/>
          </cell>
        </row>
        <row r="5034">
          <cell r="V5034" t="str">
            <v/>
          </cell>
        </row>
        <row r="5035">
          <cell r="V5035" t="str">
            <v/>
          </cell>
        </row>
        <row r="5036">
          <cell r="V5036" t="str">
            <v/>
          </cell>
        </row>
        <row r="5037">
          <cell r="V5037" t="str">
            <v/>
          </cell>
        </row>
        <row r="5038">
          <cell r="V5038" t="str">
            <v/>
          </cell>
        </row>
        <row r="5039">
          <cell r="V5039" t="str">
            <v/>
          </cell>
        </row>
        <row r="5040">
          <cell r="V5040" t="str">
            <v/>
          </cell>
        </row>
        <row r="5041">
          <cell r="V5041" t="str">
            <v/>
          </cell>
        </row>
        <row r="5042">
          <cell r="V5042" t="str">
            <v/>
          </cell>
        </row>
        <row r="5043">
          <cell r="V5043" t="str">
            <v/>
          </cell>
        </row>
        <row r="5044">
          <cell r="V5044" t="str">
            <v/>
          </cell>
        </row>
        <row r="5045">
          <cell r="V5045" t="str">
            <v/>
          </cell>
        </row>
        <row r="5046">
          <cell r="V5046" t="str">
            <v/>
          </cell>
        </row>
        <row r="5047">
          <cell r="V5047" t="str">
            <v/>
          </cell>
        </row>
        <row r="5048">
          <cell r="V5048" t="str">
            <v/>
          </cell>
        </row>
        <row r="5049">
          <cell r="V5049" t="str">
            <v/>
          </cell>
        </row>
        <row r="5050">
          <cell r="V5050" t="str">
            <v/>
          </cell>
        </row>
        <row r="5051">
          <cell r="V5051" t="str">
            <v/>
          </cell>
        </row>
        <row r="5052">
          <cell r="V5052" t="str">
            <v/>
          </cell>
        </row>
        <row r="5053">
          <cell r="V5053" t="str">
            <v/>
          </cell>
        </row>
        <row r="5054">
          <cell r="V5054" t="str">
            <v/>
          </cell>
        </row>
        <row r="5055">
          <cell r="V5055" t="str">
            <v/>
          </cell>
        </row>
        <row r="5056">
          <cell r="V5056" t="str">
            <v/>
          </cell>
        </row>
        <row r="5057">
          <cell r="V5057" t="str">
            <v/>
          </cell>
        </row>
        <row r="5058">
          <cell r="V5058" t="str">
            <v/>
          </cell>
        </row>
        <row r="5059">
          <cell r="V5059" t="str">
            <v/>
          </cell>
        </row>
        <row r="5060">
          <cell r="V5060" t="str">
            <v/>
          </cell>
        </row>
        <row r="5061">
          <cell r="V5061" t="str">
            <v/>
          </cell>
        </row>
        <row r="5062">
          <cell r="V5062" t="str">
            <v/>
          </cell>
        </row>
        <row r="5063">
          <cell r="V5063" t="str">
            <v/>
          </cell>
        </row>
        <row r="5064">
          <cell r="V5064" t="str">
            <v/>
          </cell>
        </row>
        <row r="5065">
          <cell r="V5065" t="str">
            <v/>
          </cell>
        </row>
        <row r="5066">
          <cell r="V5066" t="str">
            <v/>
          </cell>
        </row>
        <row r="5067">
          <cell r="V5067" t="str">
            <v/>
          </cell>
        </row>
        <row r="5068">
          <cell r="V5068" t="str">
            <v/>
          </cell>
        </row>
        <row r="5069">
          <cell r="V5069" t="str">
            <v/>
          </cell>
        </row>
        <row r="5070">
          <cell r="V5070" t="str">
            <v/>
          </cell>
        </row>
        <row r="5071">
          <cell r="V5071" t="str">
            <v/>
          </cell>
        </row>
        <row r="5072">
          <cell r="V5072" t="str">
            <v/>
          </cell>
        </row>
        <row r="5073">
          <cell r="V5073" t="str">
            <v/>
          </cell>
        </row>
        <row r="5074">
          <cell r="V5074" t="str">
            <v/>
          </cell>
        </row>
        <row r="5075">
          <cell r="V5075" t="str">
            <v/>
          </cell>
        </row>
        <row r="5076">
          <cell r="V5076" t="str">
            <v/>
          </cell>
        </row>
        <row r="5077">
          <cell r="V5077" t="str">
            <v/>
          </cell>
        </row>
        <row r="5078">
          <cell r="V5078" t="str">
            <v/>
          </cell>
        </row>
        <row r="5079">
          <cell r="V5079" t="str">
            <v/>
          </cell>
        </row>
        <row r="5080">
          <cell r="V5080" t="str">
            <v/>
          </cell>
        </row>
        <row r="5081">
          <cell r="V5081" t="str">
            <v/>
          </cell>
        </row>
        <row r="5082">
          <cell r="V5082" t="str">
            <v/>
          </cell>
        </row>
        <row r="5083">
          <cell r="V5083" t="str">
            <v/>
          </cell>
        </row>
        <row r="5084">
          <cell r="V5084" t="str">
            <v/>
          </cell>
        </row>
        <row r="5085">
          <cell r="V5085" t="str">
            <v/>
          </cell>
        </row>
        <row r="5086">
          <cell r="V5086" t="str">
            <v/>
          </cell>
        </row>
        <row r="5087">
          <cell r="V5087" t="str">
            <v/>
          </cell>
        </row>
        <row r="5088">
          <cell r="V5088" t="str">
            <v/>
          </cell>
        </row>
        <row r="5089">
          <cell r="V5089" t="str">
            <v/>
          </cell>
        </row>
        <row r="5090">
          <cell r="V5090" t="str">
            <v/>
          </cell>
        </row>
        <row r="5091">
          <cell r="V5091" t="str">
            <v/>
          </cell>
        </row>
        <row r="5092">
          <cell r="V5092" t="str">
            <v/>
          </cell>
        </row>
        <row r="5093">
          <cell r="V5093" t="str">
            <v/>
          </cell>
        </row>
        <row r="5094">
          <cell r="V5094" t="str">
            <v/>
          </cell>
        </row>
        <row r="5095">
          <cell r="V5095" t="str">
            <v/>
          </cell>
        </row>
        <row r="5096">
          <cell r="V5096" t="str">
            <v/>
          </cell>
        </row>
        <row r="5097">
          <cell r="V5097" t="str">
            <v/>
          </cell>
        </row>
        <row r="5098">
          <cell r="V5098" t="str">
            <v/>
          </cell>
        </row>
        <row r="5099">
          <cell r="V5099" t="str">
            <v/>
          </cell>
        </row>
        <row r="5100">
          <cell r="V5100" t="str">
            <v/>
          </cell>
        </row>
        <row r="5101">
          <cell r="V5101" t="str">
            <v/>
          </cell>
        </row>
        <row r="5102">
          <cell r="V5102" t="str">
            <v/>
          </cell>
        </row>
        <row r="5103">
          <cell r="V5103" t="str">
            <v/>
          </cell>
        </row>
        <row r="5104">
          <cell r="V5104" t="str">
            <v/>
          </cell>
        </row>
        <row r="5105">
          <cell r="V5105" t="str">
            <v/>
          </cell>
        </row>
        <row r="5106">
          <cell r="V5106" t="str">
            <v/>
          </cell>
        </row>
        <row r="5107">
          <cell r="V5107" t="str">
            <v/>
          </cell>
        </row>
        <row r="5108">
          <cell r="V5108" t="str">
            <v/>
          </cell>
        </row>
        <row r="5109">
          <cell r="V5109" t="str">
            <v/>
          </cell>
        </row>
        <row r="5110">
          <cell r="V5110" t="str">
            <v/>
          </cell>
        </row>
        <row r="5111">
          <cell r="V5111" t="str">
            <v/>
          </cell>
        </row>
        <row r="5112">
          <cell r="V5112" t="str">
            <v/>
          </cell>
        </row>
        <row r="5113">
          <cell r="V5113" t="str">
            <v/>
          </cell>
        </row>
        <row r="5114">
          <cell r="V5114" t="str">
            <v/>
          </cell>
        </row>
        <row r="5115">
          <cell r="V5115" t="str">
            <v/>
          </cell>
        </row>
        <row r="5116">
          <cell r="V5116" t="str">
            <v/>
          </cell>
        </row>
        <row r="5117">
          <cell r="V5117" t="str">
            <v/>
          </cell>
        </row>
        <row r="5118">
          <cell r="V5118" t="str">
            <v/>
          </cell>
        </row>
        <row r="5119">
          <cell r="V5119" t="str">
            <v/>
          </cell>
        </row>
        <row r="5120">
          <cell r="V5120" t="str">
            <v/>
          </cell>
        </row>
        <row r="5121">
          <cell r="V5121" t="str">
            <v/>
          </cell>
        </row>
        <row r="5122">
          <cell r="V5122" t="str">
            <v/>
          </cell>
        </row>
        <row r="5123">
          <cell r="V5123" t="str">
            <v/>
          </cell>
        </row>
        <row r="5124">
          <cell r="V5124" t="str">
            <v/>
          </cell>
        </row>
        <row r="5125">
          <cell r="V5125" t="str">
            <v/>
          </cell>
        </row>
        <row r="5126">
          <cell r="V5126" t="str">
            <v/>
          </cell>
        </row>
        <row r="5127">
          <cell r="V5127" t="str">
            <v/>
          </cell>
        </row>
        <row r="5128">
          <cell r="V5128" t="str">
            <v/>
          </cell>
        </row>
        <row r="5129">
          <cell r="V5129" t="str">
            <v/>
          </cell>
        </row>
        <row r="5130">
          <cell r="V5130" t="str">
            <v/>
          </cell>
        </row>
        <row r="5131">
          <cell r="V5131" t="str">
            <v/>
          </cell>
        </row>
        <row r="5132">
          <cell r="V5132" t="str">
            <v/>
          </cell>
        </row>
        <row r="5133">
          <cell r="V5133" t="str">
            <v/>
          </cell>
        </row>
        <row r="5134">
          <cell r="V5134" t="str">
            <v/>
          </cell>
        </row>
        <row r="5135">
          <cell r="V5135" t="str">
            <v/>
          </cell>
        </row>
        <row r="5136">
          <cell r="V5136" t="str">
            <v/>
          </cell>
        </row>
        <row r="5137">
          <cell r="V5137" t="str">
            <v/>
          </cell>
        </row>
        <row r="5138">
          <cell r="V5138" t="str">
            <v/>
          </cell>
        </row>
        <row r="5139">
          <cell r="V5139" t="str">
            <v/>
          </cell>
        </row>
        <row r="5140">
          <cell r="V5140" t="str">
            <v/>
          </cell>
        </row>
        <row r="5141">
          <cell r="V5141" t="str">
            <v/>
          </cell>
        </row>
        <row r="5142">
          <cell r="V5142" t="str">
            <v/>
          </cell>
        </row>
        <row r="5143">
          <cell r="V5143" t="str">
            <v/>
          </cell>
        </row>
        <row r="5144">
          <cell r="V5144" t="str">
            <v/>
          </cell>
        </row>
        <row r="5145">
          <cell r="V5145" t="str">
            <v/>
          </cell>
        </row>
        <row r="5146">
          <cell r="V5146" t="str">
            <v/>
          </cell>
        </row>
        <row r="5147">
          <cell r="V5147" t="str">
            <v/>
          </cell>
        </row>
        <row r="5148">
          <cell r="V5148" t="str">
            <v/>
          </cell>
        </row>
        <row r="5149">
          <cell r="V5149" t="str">
            <v/>
          </cell>
        </row>
        <row r="5150">
          <cell r="V5150" t="str">
            <v/>
          </cell>
        </row>
        <row r="5151">
          <cell r="V5151" t="str">
            <v/>
          </cell>
        </row>
        <row r="5152">
          <cell r="V5152" t="str">
            <v/>
          </cell>
        </row>
        <row r="5153">
          <cell r="V5153" t="str">
            <v/>
          </cell>
        </row>
        <row r="5154">
          <cell r="V5154" t="str">
            <v/>
          </cell>
        </row>
        <row r="5155">
          <cell r="V5155" t="str">
            <v/>
          </cell>
        </row>
        <row r="5156">
          <cell r="V5156" t="str">
            <v/>
          </cell>
        </row>
        <row r="5157">
          <cell r="V5157" t="str">
            <v/>
          </cell>
        </row>
        <row r="5158">
          <cell r="V5158" t="str">
            <v/>
          </cell>
        </row>
        <row r="5159">
          <cell r="V5159" t="str">
            <v/>
          </cell>
        </row>
        <row r="5160">
          <cell r="V5160" t="str">
            <v/>
          </cell>
        </row>
        <row r="5161">
          <cell r="V5161" t="str">
            <v/>
          </cell>
        </row>
        <row r="5162">
          <cell r="V5162" t="str">
            <v/>
          </cell>
        </row>
        <row r="5163">
          <cell r="V5163" t="str">
            <v/>
          </cell>
        </row>
        <row r="5164">
          <cell r="V5164" t="str">
            <v/>
          </cell>
        </row>
        <row r="5165">
          <cell r="V5165" t="str">
            <v/>
          </cell>
        </row>
        <row r="5166">
          <cell r="V5166" t="str">
            <v/>
          </cell>
        </row>
        <row r="5167">
          <cell r="V5167" t="str">
            <v/>
          </cell>
        </row>
        <row r="5168">
          <cell r="V5168" t="str">
            <v/>
          </cell>
        </row>
        <row r="5169">
          <cell r="V5169" t="str">
            <v/>
          </cell>
        </row>
        <row r="5170">
          <cell r="V5170" t="str">
            <v/>
          </cell>
        </row>
        <row r="5171">
          <cell r="V5171" t="str">
            <v/>
          </cell>
        </row>
        <row r="5172">
          <cell r="V5172" t="str">
            <v/>
          </cell>
        </row>
        <row r="5173">
          <cell r="V5173" t="str">
            <v/>
          </cell>
        </row>
        <row r="5174">
          <cell r="V5174" t="str">
            <v/>
          </cell>
        </row>
        <row r="5175">
          <cell r="V5175" t="str">
            <v/>
          </cell>
        </row>
        <row r="5176">
          <cell r="V5176" t="str">
            <v/>
          </cell>
        </row>
        <row r="5177">
          <cell r="V5177" t="str">
            <v/>
          </cell>
        </row>
        <row r="5178">
          <cell r="V5178" t="str">
            <v/>
          </cell>
        </row>
        <row r="5179">
          <cell r="V5179" t="str">
            <v/>
          </cell>
        </row>
        <row r="5180">
          <cell r="V5180" t="str">
            <v/>
          </cell>
        </row>
        <row r="5181">
          <cell r="V5181" t="str">
            <v/>
          </cell>
        </row>
        <row r="5182">
          <cell r="V5182" t="str">
            <v/>
          </cell>
        </row>
        <row r="5183">
          <cell r="V5183" t="str">
            <v/>
          </cell>
        </row>
        <row r="5184">
          <cell r="V5184" t="str">
            <v/>
          </cell>
        </row>
        <row r="5185">
          <cell r="V5185" t="str">
            <v/>
          </cell>
        </row>
        <row r="5186">
          <cell r="V5186" t="str">
            <v/>
          </cell>
        </row>
        <row r="5187">
          <cell r="V5187" t="str">
            <v/>
          </cell>
        </row>
        <row r="5188">
          <cell r="V5188" t="str">
            <v/>
          </cell>
        </row>
        <row r="5189">
          <cell r="V5189" t="str">
            <v/>
          </cell>
        </row>
        <row r="5190">
          <cell r="V5190" t="str">
            <v/>
          </cell>
        </row>
        <row r="5191">
          <cell r="V5191" t="str">
            <v/>
          </cell>
        </row>
        <row r="5192">
          <cell r="V5192" t="str">
            <v/>
          </cell>
        </row>
        <row r="5193">
          <cell r="V5193" t="str">
            <v/>
          </cell>
        </row>
        <row r="5194">
          <cell r="V5194" t="str">
            <v/>
          </cell>
        </row>
        <row r="5195">
          <cell r="V5195" t="str">
            <v/>
          </cell>
        </row>
        <row r="5196">
          <cell r="V5196" t="str">
            <v/>
          </cell>
        </row>
        <row r="5197">
          <cell r="V5197" t="str">
            <v/>
          </cell>
        </row>
        <row r="5198">
          <cell r="V5198" t="str">
            <v/>
          </cell>
        </row>
        <row r="5199">
          <cell r="V5199" t="str">
            <v/>
          </cell>
        </row>
        <row r="5200">
          <cell r="V5200" t="str">
            <v/>
          </cell>
        </row>
        <row r="5201">
          <cell r="V5201" t="str">
            <v/>
          </cell>
        </row>
        <row r="5202">
          <cell r="V5202" t="str">
            <v/>
          </cell>
        </row>
        <row r="5203">
          <cell r="V5203" t="str">
            <v/>
          </cell>
        </row>
        <row r="5204">
          <cell r="V5204" t="str">
            <v/>
          </cell>
        </row>
        <row r="5205">
          <cell r="V5205" t="str">
            <v/>
          </cell>
        </row>
        <row r="5206">
          <cell r="V5206" t="str">
            <v/>
          </cell>
        </row>
        <row r="5207">
          <cell r="V5207" t="str">
            <v/>
          </cell>
        </row>
        <row r="5208">
          <cell r="V5208" t="str">
            <v/>
          </cell>
        </row>
        <row r="5209">
          <cell r="V5209" t="str">
            <v/>
          </cell>
        </row>
        <row r="5210">
          <cell r="V5210" t="str">
            <v/>
          </cell>
        </row>
        <row r="5211">
          <cell r="V5211" t="str">
            <v/>
          </cell>
        </row>
        <row r="5212">
          <cell r="V5212" t="str">
            <v/>
          </cell>
        </row>
        <row r="5213">
          <cell r="V5213" t="str">
            <v/>
          </cell>
        </row>
        <row r="5214">
          <cell r="V5214" t="str">
            <v/>
          </cell>
        </row>
        <row r="5215">
          <cell r="V5215" t="str">
            <v/>
          </cell>
        </row>
        <row r="5216">
          <cell r="V5216" t="str">
            <v/>
          </cell>
        </row>
        <row r="5217">
          <cell r="V5217" t="str">
            <v/>
          </cell>
        </row>
        <row r="5218">
          <cell r="V5218" t="str">
            <v/>
          </cell>
        </row>
        <row r="5219">
          <cell r="V5219" t="str">
            <v/>
          </cell>
        </row>
        <row r="5220">
          <cell r="V5220" t="str">
            <v/>
          </cell>
        </row>
        <row r="5221">
          <cell r="V5221" t="str">
            <v/>
          </cell>
        </row>
        <row r="5222">
          <cell r="V5222" t="str">
            <v/>
          </cell>
        </row>
        <row r="5223">
          <cell r="V5223" t="str">
            <v/>
          </cell>
        </row>
        <row r="5224">
          <cell r="V5224" t="str">
            <v/>
          </cell>
        </row>
        <row r="5225">
          <cell r="V5225" t="str">
            <v/>
          </cell>
        </row>
        <row r="5226">
          <cell r="V5226" t="str">
            <v/>
          </cell>
        </row>
        <row r="5227">
          <cell r="V5227" t="str">
            <v/>
          </cell>
        </row>
        <row r="5228">
          <cell r="V5228" t="str">
            <v/>
          </cell>
        </row>
        <row r="5229">
          <cell r="V5229" t="str">
            <v/>
          </cell>
        </row>
        <row r="5230">
          <cell r="V5230" t="str">
            <v/>
          </cell>
        </row>
        <row r="5231">
          <cell r="V5231" t="str">
            <v/>
          </cell>
        </row>
        <row r="5232">
          <cell r="V5232" t="str">
            <v/>
          </cell>
        </row>
        <row r="5233">
          <cell r="V5233" t="str">
            <v/>
          </cell>
        </row>
        <row r="5234">
          <cell r="V5234" t="str">
            <v/>
          </cell>
        </row>
        <row r="5235">
          <cell r="V5235" t="str">
            <v/>
          </cell>
        </row>
        <row r="5236">
          <cell r="V5236" t="str">
            <v/>
          </cell>
        </row>
        <row r="5237">
          <cell r="V5237" t="str">
            <v/>
          </cell>
        </row>
        <row r="5238">
          <cell r="V5238" t="str">
            <v/>
          </cell>
        </row>
        <row r="5239">
          <cell r="V5239" t="str">
            <v/>
          </cell>
        </row>
        <row r="5240">
          <cell r="V5240" t="str">
            <v/>
          </cell>
        </row>
        <row r="5241">
          <cell r="V5241" t="str">
            <v/>
          </cell>
        </row>
        <row r="5242">
          <cell r="V5242" t="str">
            <v/>
          </cell>
        </row>
        <row r="5243">
          <cell r="V5243" t="str">
            <v/>
          </cell>
        </row>
        <row r="5244">
          <cell r="V5244" t="str">
            <v/>
          </cell>
        </row>
        <row r="5245">
          <cell r="V5245" t="str">
            <v/>
          </cell>
        </row>
        <row r="5246">
          <cell r="V5246" t="str">
            <v/>
          </cell>
        </row>
        <row r="5247">
          <cell r="V5247" t="str">
            <v/>
          </cell>
        </row>
        <row r="5248">
          <cell r="V5248" t="str">
            <v/>
          </cell>
        </row>
        <row r="5249">
          <cell r="V5249" t="str">
            <v/>
          </cell>
        </row>
        <row r="5250">
          <cell r="V5250" t="str">
            <v/>
          </cell>
        </row>
        <row r="5251">
          <cell r="V5251" t="str">
            <v/>
          </cell>
        </row>
        <row r="5252">
          <cell r="V5252" t="str">
            <v/>
          </cell>
        </row>
        <row r="5253">
          <cell r="V5253" t="str">
            <v/>
          </cell>
        </row>
        <row r="5254">
          <cell r="V5254" t="str">
            <v/>
          </cell>
        </row>
        <row r="5255">
          <cell r="V5255" t="str">
            <v/>
          </cell>
        </row>
        <row r="5256">
          <cell r="V5256" t="str">
            <v/>
          </cell>
        </row>
        <row r="5257">
          <cell r="V5257" t="str">
            <v/>
          </cell>
        </row>
        <row r="5258">
          <cell r="V5258" t="str">
            <v/>
          </cell>
        </row>
        <row r="5259">
          <cell r="V5259" t="str">
            <v/>
          </cell>
        </row>
        <row r="5260">
          <cell r="V5260" t="str">
            <v/>
          </cell>
        </row>
        <row r="5261">
          <cell r="V5261" t="str">
            <v/>
          </cell>
        </row>
        <row r="5262">
          <cell r="V5262" t="str">
            <v/>
          </cell>
        </row>
        <row r="5263">
          <cell r="V5263" t="str">
            <v/>
          </cell>
        </row>
        <row r="5264">
          <cell r="V5264" t="str">
            <v/>
          </cell>
        </row>
        <row r="5265">
          <cell r="V5265" t="str">
            <v/>
          </cell>
        </row>
        <row r="5266">
          <cell r="V5266" t="str">
            <v/>
          </cell>
        </row>
        <row r="5267">
          <cell r="V5267" t="str">
            <v/>
          </cell>
        </row>
        <row r="5268">
          <cell r="V5268" t="str">
            <v/>
          </cell>
        </row>
        <row r="5269">
          <cell r="V5269" t="str">
            <v/>
          </cell>
        </row>
        <row r="5270">
          <cell r="V5270" t="str">
            <v/>
          </cell>
        </row>
        <row r="5271">
          <cell r="V5271" t="str">
            <v/>
          </cell>
        </row>
        <row r="5272">
          <cell r="V5272" t="str">
            <v/>
          </cell>
        </row>
        <row r="5273">
          <cell r="V5273" t="str">
            <v/>
          </cell>
        </row>
        <row r="5274">
          <cell r="V5274" t="str">
            <v/>
          </cell>
        </row>
        <row r="5275">
          <cell r="V5275" t="str">
            <v/>
          </cell>
        </row>
        <row r="5276">
          <cell r="V5276" t="str">
            <v/>
          </cell>
        </row>
        <row r="5277">
          <cell r="V5277" t="str">
            <v/>
          </cell>
        </row>
        <row r="5278">
          <cell r="V5278" t="str">
            <v/>
          </cell>
        </row>
        <row r="5279">
          <cell r="V5279" t="str">
            <v/>
          </cell>
        </row>
        <row r="5280">
          <cell r="V5280" t="str">
            <v/>
          </cell>
        </row>
        <row r="5281">
          <cell r="V5281" t="str">
            <v/>
          </cell>
        </row>
        <row r="5282">
          <cell r="V5282" t="str">
            <v/>
          </cell>
        </row>
        <row r="5283">
          <cell r="V5283" t="str">
            <v/>
          </cell>
        </row>
        <row r="5284">
          <cell r="V5284" t="str">
            <v/>
          </cell>
        </row>
        <row r="5285">
          <cell r="V5285" t="str">
            <v/>
          </cell>
        </row>
        <row r="5286">
          <cell r="V5286" t="str">
            <v/>
          </cell>
        </row>
        <row r="5287">
          <cell r="V5287" t="str">
            <v/>
          </cell>
        </row>
        <row r="5288">
          <cell r="V5288" t="str">
            <v/>
          </cell>
        </row>
        <row r="5289">
          <cell r="V5289" t="str">
            <v/>
          </cell>
        </row>
        <row r="5290">
          <cell r="V5290" t="str">
            <v/>
          </cell>
        </row>
        <row r="5291">
          <cell r="V5291" t="str">
            <v/>
          </cell>
        </row>
        <row r="5292">
          <cell r="V5292" t="str">
            <v/>
          </cell>
        </row>
        <row r="5293">
          <cell r="V5293" t="str">
            <v/>
          </cell>
        </row>
        <row r="5294">
          <cell r="V5294" t="str">
            <v/>
          </cell>
        </row>
        <row r="5295">
          <cell r="V5295" t="str">
            <v/>
          </cell>
        </row>
        <row r="5296">
          <cell r="V5296" t="str">
            <v/>
          </cell>
        </row>
        <row r="5297">
          <cell r="V5297" t="str">
            <v/>
          </cell>
        </row>
        <row r="5298">
          <cell r="V5298" t="str">
            <v/>
          </cell>
        </row>
        <row r="5299">
          <cell r="V5299" t="str">
            <v/>
          </cell>
        </row>
        <row r="5300">
          <cell r="V5300" t="str">
            <v/>
          </cell>
        </row>
        <row r="5301">
          <cell r="V5301" t="str">
            <v/>
          </cell>
        </row>
        <row r="5302">
          <cell r="V5302" t="str">
            <v/>
          </cell>
        </row>
        <row r="5303">
          <cell r="V5303" t="str">
            <v/>
          </cell>
        </row>
        <row r="5304">
          <cell r="V5304" t="str">
            <v/>
          </cell>
        </row>
        <row r="5305">
          <cell r="V5305" t="str">
            <v/>
          </cell>
        </row>
        <row r="5306">
          <cell r="V5306" t="str">
            <v/>
          </cell>
        </row>
        <row r="5307">
          <cell r="V5307" t="str">
            <v/>
          </cell>
        </row>
        <row r="5308">
          <cell r="V5308" t="str">
            <v/>
          </cell>
        </row>
        <row r="5309">
          <cell r="V5309" t="str">
            <v/>
          </cell>
        </row>
        <row r="5310">
          <cell r="V5310" t="str">
            <v/>
          </cell>
        </row>
        <row r="5311">
          <cell r="V5311" t="str">
            <v/>
          </cell>
        </row>
        <row r="5312">
          <cell r="V5312" t="str">
            <v/>
          </cell>
        </row>
        <row r="5313">
          <cell r="V5313" t="str">
            <v/>
          </cell>
        </row>
        <row r="5314">
          <cell r="V5314" t="str">
            <v/>
          </cell>
        </row>
        <row r="5315">
          <cell r="V5315" t="str">
            <v/>
          </cell>
        </row>
        <row r="5316">
          <cell r="V5316" t="str">
            <v/>
          </cell>
        </row>
        <row r="5317">
          <cell r="V5317" t="str">
            <v/>
          </cell>
        </row>
        <row r="5318">
          <cell r="V5318" t="str">
            <v/>
          </cell>
        </row>
        <row r="5319">
          <cell r="V5319" t="str">
            <v/>
          </cell>
        </row>
        <row r="5320">
          <cell r="V5320" t="str">
            <v/>
          </cell>
        </row>
        <row r="5321">
          <cell r="V5321" t="str">
            <v/>
          </cell>
        </row>
        <row r="5322">
          <cell r="V5322" t="str">
            <v/>
          </cell>
        </row>
        <row r="5323">
          <cell r="V5323" t="str">
            <v/>
          </cell>
        </row>
        <row r="5324">
          <cell r="V5324" t="str">
            <v/>
          </cell>
        </row>
        <row r="5325">
          <cell r="V5325" t="str">
            <v/>
          </cell>
        </row>
        <row r="5326">
          <cell r="V5326" t="str">
            <v/>
          </cell>
        </row>
        <row r="5327">
          <cell r="V5327" t="str">
            <v/>
          </cell>
        </row>
        <row r="5328">
          <cell r="V5328" t="str">
            <v/>
          </cell>
        </row>
        <row r="5329">
          <cell r="V5329" t="str">
            <v/>
          </cell>
        </row>
        <row r="5330">
          <cell r="V5330" t="str">
            <v/>
          </cell>
        </row>
        <row r="5331">
          <cell r="V5331" t="str">
            <v/>
          </cell>
        </row>
        <row r="5332">
          <cell r="V5332" t="str">
            <v/>
          </cell>
        </row>
        <row r="5333">
          <cell r="V5333" t="str">
            <v/>
          </cell>
        </row>
        <row r="5334">
          <cell r="V5334" t="str">
            <v/>
          </cell>
        </row>
        <row r="5335">
          <cell r="V5335" t="str">
            <v/>
          </cell>
        </row>
        <row r="5336">
          <cell r="V5336" t="str">
            <v/>
          </cell>
        </row>
        <row r="5337">
          <cell r="V5337" t="str">
            <v/>
          </cell>
        </row>
        <row r="5338">
          <cell r="V5338" t="str">
            <v/>
          </cell>
        </row>
        <row r="5339">
          <cell r="V5339" t="str">
            <v/>
          </cell>
        </row>
        <row r="5340">
          <cell r="V5340" t="str">
            <v/>
          </cell>
        </row>
        <row r="5341">
          <cell r="V5341" t="str">
            <v/>
          </cell>
        </row>
        <row r="5342">
          <cell r="V5342" t="str">
            <v/>
          </cell>
        </row>
        <row r="5343">
          <cell r="V5343" t="str">
            <v/>
          </cell>
        </row>
        <row r="5344">
          <cell r="V5344" t="str">
            <v/>
          </cell>
        </row>
        <row r="5345">
          <cell r="V5345" t="str">
            <v/>
          </cell>
        </row>
        <row r="5346">
          <cell r="V5346" t="str">
            <v/>
          </cell>
        </row>
        <row r="5347">
          <cell r="V5347" t="str">
            <v/>
          </cell>
        </row>
        <row r="5348">
          <cell r="V5348" t="str">
            <v/>
          </cell>
        </row>
        <row r="5349">
          <cell r="V5349" t="str">
            <v/>
          </cell>
        </row>
        <row r="5350">
          <cell r="V5350" t="str">
            <v/>
          </cell>
        </row>
        <row r="5351">
          <cell r="V5351" t="str">
            <v/>
          </cell>
        </row>
        <row r="5352">
          <cell r="V5352" t="str">
            <v/>
          </cell>
        </row>
        <row r="5353">
          <cell r="V5353" t="str">
            <v/>
          </cell>
        </row>
        <row r="5354">
          <cell r="V5354" t="str">
            <v/>
          </cell>
        </row>
        <row r="5355">
          <cell r="V5355" t="str">
            <v/>
          </cell>
        </row>
        <row r="5356">
          <cell r="V5356" t="str">
            <v/>
          </cell>
        </row>
        <row r="5357">
          <cell r="V5357" t="str">
            <v/>
          </cell>
        </row>
        <row r="5358">
          <cell r="V5358" t="str">
            <v/>
          </cell>
        </row>
        <row r="5359">
          <cell r="V5359" t="str">
            <v/>
          </cell>
        </row>
        <row r="5360">
          <cell r="V5360" t="str">
            <v/>
          </cell>
        </row>
        <row r="5361">
          <cell r="V5361" t="str">
            <v/>
          </cell>
        </row>
        <row r="5362">
          <cell r="V5362" t="str">
            <v/>
          </cell>
        </row>
        <row r="5363">
          <cell r="V5363" t="str">
            <v/>
          </cell>
        </row>
        <row r="5364">
          <cell r="V5364" t="str">
            <v/>
          </cell>
        </row>
        <row r="5365">
          <cell r="V5365" t="str">
            <v/>
          </cell>
        </row>
        <row r="5366">
          <cell r="V5366" t="str">
            <v/>
          </cell>
        </row>
        <row r="5367">
          <cell r="V5367" t="str">
            <v/>
          </cell>
        </row>
        <row r="5368">
          <cell r="V5368" t="str">
            <v/>
          </cell>
        </row>
        <row r="5369">
          <cell r="V5369" t="str">
            <v/>
          </cell>
        </row>
        <row r="5370">
          <cell r="V5370" t="str">
            <v/>
          </cell>
        </row>
        <row r="5371">
          <cell r="V5371" t="str">
            <v/>
          </cell>
        </row>
        <row r="5372">
          <cell r="V5372" t="str">
            <v/>
          </cell>
        </row>
        <row r="5373">
          <cell r="V5373" t="str">
            <v/>
          </cell>
        </row>
        <row r="5374">
          <cell r="V5374" t="str">
            <v/>
          </cell>
        </row>
        <row r="5375">
          <cell r="V5375" t="str">
            <v/>
          </cell>
        </row>
        <row r="5376">
          <cell r="V5376" t="str">
            <v/>
          </cell>
        </row>
        <row r="5377">
          <cell r="V5377" t="str">
            <v/>
          </cell>
        </row>
        <row r="5378">
          <cell r="V5378" t="str">
            <v/>
          </cell>
        </row>
        <row r="5379">
          <cell r="V5379" t="str">
            <v/>
          </cell>
        </row>
        <row r="5380">
          <cell r="V5380" t="str">
            <v/>
          </cell>
        </row>
        <row r="5381">
          <cell r="V5381" t="str">
            <v/>
          </cell>
        </row>
        <row r="5382">
          <cell r="V5382" t="str">
            <v/>
          </cell>
        </row>
        <row r="5383">
          <cell r="V5383" t="str">
            <v/>
          </cell>
        </row>
        <row r="5384">
          <cell r="V5384" t="str">
            <v/>
          </cell>
        </row>
        <row r="5385">
          <cell r="V5385" t="str">
            <v/>
          </cell>
        </row>
        <row r="5386">
          <cell r="V5386" t="str">
            <v/>
          </cell>
        </row>
        <row r="5387">
          <cell r="V5387" t="str">
            <v/>
          </cell>
        </row>
        <row r="5388">
          <cell r="V5388" t="str">
            <v/>
          </cell>
        </row>
        <row r="5389">
          <cell r="V5389" t="str">
            <v/>
          </cell>
        </row>
        <row r="5390">
          <cell r="V5390" t="str">
            <v/>
          </cell>
        </row>
        <row r="5391">
          <cell r="V5391" t="str">
            <v/>
          </cell>
        </row>
        <row r="5392">
          <cell r="V5392" t="str">
            <v/>
          </cell>
        </row>
        <row r="5393">
          <cell r="V5393" t="str">
            <v/>
          </cell>
        </row>
        <row r="5394">
          <cell r="V5394" t="str">
            <v/>
          </cell>
        </row>
        <row r="5395">
          <cell r="V5395" t="str">
            <v/>
          </cell>
        </row>
        <row r="5396">
          <cell r="V5396" t="str">
            <v/>
          </cell>
        </row>
        <row r="5397">
          <cell r="V5397" t="str">
            <v/>
          </cell>
        </row>
        <row r="5398">
          <cell r="V5398" t="str">
            <v/>
          </cell>
        </row>
        <row r="5399">
          <cell r="V5399" t="str">
            <v/>
          </cell>
        </row>
        <row r="5400">
          <cell r="V5400" t="str">
            <v/>
          </cell>
        </row>
        <row r="5401">
          <cell r="V5401" t="str">
            <v/>
          </cell>
        </row>
        <row r="5402">
          <cell r="V5402" t="str">
            <v/>
          </cell>
        </row>
        <row r="5403">
          <cell r="V5403" t="str">
            <v/>
          </cell>
        </row>
        <row r="5404">
          <cell r="V5404" t="str">
            <v/>
          </cell>
        </row>
        <row r="5405">
          <cell r="V5405" t="str">
            <v/>
          </cell>
        </row>
        <row r="5406">
          <cell r="V5406" t="str">
            <v/>
          </cell>
        </row>
        <row r="5407">
          <cell r="V5407" t="str">
            <v/>
          </cell>
        </row>
        <row r="5408">
          <cell r="V5408" t="str">
            <v/>
          </cell>
        </row>
        <row r="5409">
          <cell r="V5409" t="str">
            <v/>
          </cell>
        </row>
        <row r="5410">
          <cell r="V5410" t="str">
            <v/>
          </cell>
        </row>
        <row r="5411">
          <cell r="V5411" t="str">
            <v/>
          </cell>
        </row>
        <row r="5412">
          <cell r="V5412" t="str">
            <v/>
          </cell>
        </row>
        <row r="5413">
          <cell r="V5413" t="str">
            <v/>
          </cell>
        </row>
        <row r="5414">
          <cell r="V5414" t="str">
            <v/>
          </cell>
        </row>
        <row r="5415">
          <cell r="V5415" t="str">
            <v/>
          </cell>
        </row>
        <row r="5416">
          <cell r="V5416" t="str">
            <v/>
          </cell>
        </row>
        <row r="5417">
          <cell r="V5417" t="str">
            <v/>
          </cell>
        </row>
        <row r="5418">
          <cell r="V5418" t="str">
            <v/>
          </cell>
        </row>
        <row r="5419">
          <cell r="V5419" t="str">
            <v/>
          </cell>
        </row>
        <row r="5420">
          <cell r="V5420" t="str">
            <v/>
          </cell>
        </row>
        <row r="5421">
          <cell r="V5421" t="str">
            <v/>
          </cell>
        </row>
        <row r="5422">
          <cell r="V5422" t="str">
            <v/>
          </cell>
        </row>
        <row r="5423">
          <cell r="V5423" t="str">
            <v/>
          </cell>
        </row>
        <row r="5424">
          <cell r="V5424" t="str">
            <v/>
          </cell>
        </row>
        <row r="5425">
          <cell r="V5425" t="str">
            <v/>
          </cell>
        </row>
        <row r="5426">
          <cell r="V5426" t="str">
            <v/>
          </cell>
        </row>
        <row r="5427">
          <cell r="V5427" t="str">
            <v/>
          </cell>
        </row>
        <row r="5428">
          <cell r="V5428" t="str">
            <v/>
          </cell>
        </row>
        <row r="5429">
          <cell r="V5429" t="str">
            <v/>
          </cell>
        </row>
        <row r="5430">
          <cell r="V5430" t="str">
            <v/>
          </cell>
        </row>
        <row r="5431">
          <cell r="V5431" t="str">
            <v/>
          </cell>
        </row>
        <row r="5432">
          <cell r="V5432" t="str">
            <v/>
          </cell>
        </row>
        <row r="5433">
          <cell r="V5433" t="str">
            <v/>
          </cell>
        </row>
        <row r="5434">
          <cell r="V5434" t="str">
            <v/>
          </cell>
        </row>
        <row r="5435">
          <cell r="V5435" t="str">
            <v/>
          </cell>
        </row>
        <row r="5436">
          <cell r="V5436" t="str">
            <v/>
          </cell>
        </row>
        <row r="5437">
          <cell r="V5437" t="str">
            <v/>
          </cell>
        </row>
        <row r="5438">
          <cell r="V5438" t="str">
            <v/>
          </cell>
        </row>
        <row r="5439">
          <cell r="V5439" t="str">
            <v/>
          </cell>
        </row>
        <row r="5440">
          <cell r="V5440" t="str">
            <v/>
          </cell>
        </row>
        <row r="5441">
          <cell r="V5441" t="str">
            <v/>
          </cell>
        </row>
        <row r="5442">
          <cell r="V5442" t="str">
            <v/>
          </cell>
        </row>
        <row r="5443">
          <cell r="V5443" t="str">
            <v/>
          </cell>
        </row>
        <row r="5444">
          <cell r="V5444" t="str">
            <v/>
          </cell>
        </row>
        <row r="5445">
          <cell r="V5445" t="str">
            <v/>
          </cell>
        </row>
        <row r="5446">
          <cell r="V5446" t="str">
            <v/>
          </cell>
        </row>
        <row r="5447">
          <cell r="V5447" t="str">
            <v/>
          </cell>
        </row>
        <row r="5448">
          <cell r="V5448" t="str">
            <v/>
          </cell>
        </row>
        <row r="5449">
          <cell r="V5449" t="str">
            <v/>
          </cell>
        </row>
        <row r="5450">
          <cell r="V5450" t="str">
            <v/>
          </cell>
        </row>
        <row r="5451">
          <cell r="V5451" t="str">
            <v/>
          </cell>
        </row>
        <row r="5452">
          <cell r="V5452" t="str">
            <v/>
          </cell>
        </row>
        <row r="5453">
          <cell r="V5453" t="str">
            <v/>
          </cell>
        </row>
        <row r="5454">
          <cell r="V5454" t="str">
            <v/>
          </cell>
        </row>
        <row r="5455">
          <cell r="V5455" t="str">
            <v/>
          </cell>
        </row>
        <row r="5456">
          <cell r="V5456" t="str">
            <v/>
          </cell>
        </row>
        <row r="5457">
          <cell r="V5457" t="str">
            <v/>
          </cell>
        </row>
        <row r="5458">
          <cell r="V5458" t="str">
            <v/>
          </cell>
        </row>
        <row r="5459">
          <cell r="V5459" t="str">
            <v/>
          </cell>
        </row>
        <row r="5460">
          <cell r="V5460" t="str">
            <v/>
          </cell>
        </row>
        <row r="5461">
          <cell r="V5461" t="str">
            <v/>
          </cell>
        </row>
        <row r="5462">
          <cell r="V5462" t="str">
            <v/>
          </cell>
        </row>
        <row r="5463">
          <cell r="V5463" t="str">
            <v/>
          </cell>
        </row>
        <row r="5464">
          <cell r="V5464" t="str">
            <v/>
          </cell>
        </row>
        <row r="5465">
          <cell r="V5465" t="str">
            <v/>
          </cell>
        </row>
        <row r="5466">
          <cell r="V5466" t="str">
            <v/>
          </cell>
        </row>
        <row r="5467">
          <cell r="V5467" t="str">
            <v/>
          </cell>
        </row>
        <row r="5468">
          <cell r="V5468" t="str">
            <v/>
          </cell>
        </row>
        <row r="5469">
          <cell r="V5469" t="str">
            <v/>
          </cell>
        </row>
        <row r="5470">
          <cell r="V5470" t="str">
            <v/>
          </cell>
        </row>
        <row r="5471">
          <cell r="V5471" t="str">
            <v/>
          </cell>
        </row>
        <row r="5472">
          <cell r="V5472" t="str">
            <v/>
          </cell>
        </row>
        <row r="5473">
          <cell r="V5473" t="str">
            <v/>
          </cell>
        </row>
        <row r="5474">
          <cell r="V5474" t="str">
            <v/>
          </cell>
        </row>
        <row r="5475">
          <cell r="V5475" t="str">
            <v/>
          </cell>
        </row>
        <row r="5476">
          <cell r="V5476" t="str">
            <v/>
          </cell>
        </row>
        <row r="5477">
          <cell r="V5477" t="str">
            <v/>
          </cell>
        </row>
        <row r="5478">
          <cell r="V5478" t="str">
            <v/>
          </cell>
        </row>
        <row r="5479">
          <cell r="V5479" t="str">
            <v/>
          </cell>
        </row>
        <row r="5480">
          <cell r="V5480" t="str">
            <v/>
          </cell>
        </row>
        <row r="5481">
          <cell r="V5481" t="str">
            <v/>
          </cell>
        </row>
        <row r="5482">
          <cell r="V5482" t="str">
            <v/>
          </cell>
        </row>
        <row r="5483">
          <cell r="V5483" t="str">
            <v/>
          </cell>
        </row>
        <row r="5484">
          <cell r="V5484" t="str">
            <v/>
          </cell>
        </row>
        <row r="5485">
          <cell r="V5485" t="str">
            <v/>
          </cell>
        </row>
        <row r="5486">
          <cell r="V5486" t="str">
            <v/>
          </cell>
        </row>
        <row r="5487">
          <cell r="V5487" t="str">
            <v/>
          </cell>
        </row>
        <row r="5488">
          <cell r="V5488" t="str">
            <v/>
          </cell>
        </row>
        <row r="5489">
          <cell r="V5489" t="str">
            <v/>
          </cell>
        </row>
        <row r="5490">
          <cell r="V5490" t="str">
            <v/>
          </cell>
        </row>
        <row r="5491">
          <cell r="V5491" t="str">
            <v/>
          </cell>
        </row>
        <row r="5492">
          <cell r="V5492" t="str">
            <v/>
          </cell>
        </row>
        <row r="5493">
          <cell r="V5493" t="str">
            <v/>
          </cell>
        </row>
        <row r="5494">
          <cell r="V5494" t="str">
            <v/>
          </cell>
        </row>
        <row r="5495">
          <cell r="V5495" t="str">
            <v/>
          </cell>
        </row>
        <row r="5496">
          <cell r="V5496" t="str">
            <v/>
          </cell>
        </row>
        <row r="5497">
          <cell r="V5497" t="str">
            <v/>
          </cell>
        </row>
        <row r="5498">
          <cell r="V5498" t="str">
            <v/>
          </cell>
        </row>
        <row r="5499">
          <cell r="V5499" t="str">
            <v/>
          </cell>
        </row>
        <row r="5500">
          <cell r="V5500" t="str">
            <v/>
          </cell>
        </row>
        <row r="5501">
          <cell r="V5501" t="str">
            <v/>
          </cell>
        </row>
        <row r="5502">
          <cell r="V5502" t="str">
            <v/>
          </cell>
        </row>
        <row r="5503">
          <cell r="V5503" t="str">
            <v/>
          </cell>
        </row>
        <row r="5504">
          <cell r="V5504" t="str">
            <v/>
          </cell>
        </row>
        <row r="5505">
          <cell r="V5505" t="str">
            <v/>
          </cell>
        </row>
        <row r="5506">
          <cell r="V5506" t="str">
            <v/>
          </cell>
        </row>
        <row r="5507">
          <cell r="V5507" t="str">
            <v/>
          </cell>
        </row>
        <row r="5508">
          <cell r="V5508" t="str">
            <v/>
          </cell>
        </row>
        <row r="5509">
          <cell r="V5509" t="str">
            <v/>
          </cell>
        </row>
        <row r="5510">
          <cell r="V5510" t="str">
            <v/>
          </cell>
        </row>
        <row r="5511">
          <cell r="V5511" t="str">
            <v/>
          </cell>
        </row>
        <row r="5512">
          <cell r="V5512" t="str">
            <v/>
          </cell>
        </row>
        <row r="5513">
          <cell r="V5513" t="str">
            <v/>
          </cell>
        </row>
        <row r="5514">
          <cell r="V5514" t="str">
            <v/>
          </cell>
        </row>
        <row r="5515">
          <cell r="V5515" t="str">
            <v/>
          </cell>
        </row>
        <row r="5516">
          <cell r="V5516" t="str">
            <v/>
          </cell>
        </row>
        <row r="5517">
          <cell r="V5517" t="str">
            <v/>
          </cell>
        </row>
        <row r="5518">
          <cell r="V5518" t="str">
            <v/>
          </cell>
        </row>
        <row r="5519">
          <cell r="V5519" t="str">
            <v/>
          </cell>
        </row>
        <row r="5520">
          <cell r="V5520" t="str">
            <v/>
          </cell>
        </row>
        <row r="5521">
          <cell r="V5521" t="str">
            <v/>
          </cell>
        </row>
        <row r="5522">
          <cell r="V5522" t="str">
            <v/>
          </cell>
        </row>
        <row r="5523">
          <cell r="V5523" t="str">
            <v/>
          </cell>
        </row>
        <row r="5524">
          <cell r="V5524" t="str">
            <v/>
          </cell>
        </row>
        <row r="5525">
          <cell r="V5525" t="str">
            <v/>
          </cell>
        </row>
        <row r="5526">
          <cell r="V5526" t="str">
            <v/>
          </cell>
        </row>
        <row r="5527">
          <cell r="V5527" t="str">
            <v/>
          </cell>
        </row>
        <row r="5528">
          <cell r="V5528" t="str">
            <v/>
          </cell>
        </row>
        <row r="5529">
          <cell r="V5529" t="str">
            <v/>
          </cell>
        </row>
        <row r="5530">
          <cell r="V5530" t="str">
            <v/>
          </cell>
        </row>
        <row r="5531">
          <cell r="V5531" t="str">
            <v/>
          </cell>
        </row>
        <row r="5532">
          <cell r="V5532" t="str">
            <v/>
          </cell>
        </row>
        <row r="5533">
          <cell r="V5533" t="str">
            <v/>
          </cell>
        </row>
        <row r="5534">
          <cell r="V5534" t="str">
            <v/>
          </cell>
        </row>
        <row r="5535">
          <cell r="V5535" t="str">
            <v/>
          </cell>
        </row>
        <row r="5536">
          <cell r="V5536" t="str">
            <v/>
          </cell>
        </row>
        <row r="5537">
          <cell r="V5537" t="str">
            <v/>
          </cell>
        </row>
        <row r="5538">
          <cell r="V5538" t="str">
            <v/>
          </cell>
        </row>
        <row r="5539">
          <cell r="V5539" t="str">
            <v/>
          </cell>
        </row>
        <row r="5540">
          <cell r="V5540" t="str">
            <v/>
          </cell>
        </row>
        <row r="5541">
          <cell r="V5541" t="str">
            <v/>
          </cell>
        </row>
        <row r="5542">
          <cell r="V5542" t="str">
            <v/>
          </cell>
        </row>
        <row r="5543">
          <cell r="V5543" t="str">
            <v/>
          </cell>
        </row>
        <row r="5544">
          <cell r="V5544" t="str">
            <v/>
          </cell>
        </row>
        <row r="5545">
          <cell r="V5545" t="str">
            <v/>
          </cell>
        </row>
        <row r="5546">
          <cell r="V5546" t="str">
            <v/>
          </cell>
        </row>
        <row r="5547">
          <cell r="V5547" t="str">
            <v/>
          </cell>
        </row>
        <row r="5548">
          <cell r="V5548" t="str">
            <v/>
          </cell>
        </row>
        <row r="5549">
          <cell r="V5549" t="str">
            <v/>
          </cell>
        </row>
        <row r="5550">
          <cell r="V5550" t="str">
            <v/>
          </cell>
        </row>
        <row r="5551">
          <cell r="V5551" t="str">
            <v/>
          </cell>
        </row>
        <row r="5552">
          <cell r="V5552" t="str">
            <v/>
          </cell>
        </row>
        <row r="5553">
          <cell r="V5553" t="str">
            <v/>
          </cell>
        </row>
        <row r="5554">
          <cell r="V5554" t="str">
            <v/>
          </cell>
        </row>
        <row r="5555">
          <cell r="V5555" t="str">
            <v/>
          </cell>
        </row>
        <row r="5556">
          <cell r="V5556" t="str">
            <v/>
          </cell>
        </row>
        <row r="5557">
          <cell r="V5557" t="str">
            <v/>
          </cell>
        </row>
        <row r="5558">
          <cell r="V5558" t="str">
            <v/>
          </cell>
        </row>
        <row r="5559">
          <cell r="V5559" t="str">
            <v/>
          </cell>
        </row>
        <row r="5560">
          <cell r="V5560" t="str">
            <v/>
          </cell>
        </row>
        <row r="5561">
          <cell r="V5561" t="str">
            <v/>
          </cell>
        </row>
        <row r="5562">
          <cell r="V5562" t="str">
            <v/>
          </cell>
        </row>
        <row r="5563">
          <cell r="V5563" t="str">
            <v/>
          </cell>
        </row>
        <row r="5564">
          <cell r="V5564" t="str">
            <v/>
          </cell>
        </row>
        <row r="5565">
          <cell r="V5565" t="str">
            <v/>
          </cell>
        </row>
        <row r="5566">
          <cell r="V5566" t="str">
            <v/>
          </cell>
        </row>
        <row r="5567">
          <cell r="V5567" t="str">
            <v/>
          </cell>
        </row>
        <row r="5568">
          <cell r="V5568" t="str">
            <v/>
          </cell>
        </row>
        <row r="5569">
          <cell r="V5569" t="str">
            <v/>
          </cell>
        </row>
        <row r="5570">
          <cell r="V5570" t="str">
            <v/>
          </cell>
        </row>
        <row r="5571">
          <cell r="V5571" t="str">
            <v/>
          </cell>
        </row>
        <row r="5572">
          <cell r="V5572" t="str">
            <v/>
          </cell>
        </row>
        <row r="5573">
          <cell r="V5573" t="str">
            <v/>
          </cell>
        </row>
        <row r="5574">
          <cell r="V5574" t="str">
            <v/>
          </cell>
        </row>
        <row r="5575">
          <cell r="V5575" t="str">
            <v/>
          </cell>
        </row>
        <row r="5576">
          <cell r="V5576" t="str">
            <v/>
          </cell>
        </row>
        <row r="5577">
          <cell r="V5577" t="str">
            <v/>
          </cell>
        </row>
        <row r="5578">
          <cell r="V5578" t="str">
            <v/>
          </cell>
        </row>
        <row r="5579">
          <cell r="V5579" t="str">
            <v/>
          </cell>
        </row>
        <row r="5580">
          <cell r="V5580" t="str">
            <v/>
          </cell>
        </row>
        <row r="5581">
          <cell r="V5581" t="str">
            <v/>
          </cell>
        </row>
        <row r="5582">
          <cell r="V5582" t="str">
            <v/>
          </cell>
        </row>
        <row r="5583">
          <cell r="V5583" t="str">
            <v/>
          </cell>
        </row>
        <row r="5584">
          <cell r="V5584" t="str">
            <v/>
          </cell>
        </row>
        <row r="5585">
          <cell r="V5585" t="str">
            <v/>
          </cell>
        </row>
        <row r="5586">
          <cell r="V5586" t="str">
            <v/>
          </cell>
        </row>
        <row r="5587">
          <cell r="V5587" t="str">
            <v/>
          </cell>
        </row>
        <row r="5588">
          <cell r="V5588" t="str">
            <v/>
          </cell>
        </row>
        <row r="5589">
          <cell r="V5589" t="str">
            <v/>
          </cell>
        </row>
        <row r="5590">
          <cell r="V5590" t="str">
            <v/>
          </cell>
        </row>
        <row r="5591">
          <cell r="V5591" t="str">
            <v/>
          </cell>
        </row>
        <row r="5592">
          <cell r="V5592" t="str">
            <v/>
          </cell>
        </row>
        <row r="5593">
          <cell r="V5593" t="str">
            <v/>
          </cell>
        </row>
        <row r="5594">
          <cell r="V5594" t="str">
            <v/>
          </cell>
        </row>
        <row r="5595">
          <cell r="V5595" t="str">
            <v/>
          </cell>
        </row>
        <row r="5596">
          <cell r="V5596" t="str">
            <v/>
          </cell>
        </row>
        <row r="5597">
          <cell r="V5597" t="str">
            <v/>
          </cell>
        </row>
        <row r="5598">
          <cell r="V5598" t="str">
            <v/>
          </cell>
        </row>
        <row r="5599">
          <cell r="V5599" t="str">
            <v/>
          </cell>
        </row>
        <row r="5600">
          <cell r="V5600" t="str">
            <v/>
          </cell>
        </row>
        <row r="5601">
          <cell r="V5601" t="str">
            <v/>
          </cell>
        </row>
        <row r="5602">
          <cell r="V5602" t="str">
            <v/>
          </cell>
        </row>
        <row r="5603">
          <cell r="V5603" t="str">
            <v/>
          </cell>
        </row>
        <row r="5604">
          <cell r="V5604" t="str">
            <v/>
          </cell>
        </row>
        <row r="5605">
          <cell r="V5605" t="str">
            <v/>
          </cell>
        </row>
        <row r="5606">
          <cell r="V5606" t="str">
            <v/>
          </cell>
        </row>
        <row r="5607">
          <cell r="V5607" t="str">
            <v/>
          </cell>
        </row>
        <row r="5608">
          <cell r="V5608" t="str">
            <v/>
          </cell>
        </row>
        <row r="5609">
          <cell r="V5609" t="str">
            <v/>
          </cell>
        </row>
        <row r="5610">
          <cell r="V5610" t="str">
            <v/>
          </cell>
        </row>
        <row r="5611">
          <cell r="V5611" t="str">
            <v/>
          </cell>
        </row>
        <row r="5612">
          <cell r="V5612" t="str">
            <v/>
          </cell>
        </row>
        <row r="5613">
          <cell r="V5613" t="str">
            <v/>
          </cell>
        </row>
        <row r="5614">
          <cell r="V5614" t="str">
            <v/>
          </cell>
        </row>
        <row r="5615">
          <cell r="V5615" t="str">
            <v/>
          </cell>
        </row>
        <row r="5616">
          <cell r="V5616" t="str">
            <v/>
          </cell>
        </row>
        <row r="5617">
          <cell r="V5617" t="str">
            <v/>
          </cell>
        </row>
        <row r="5618">
          <cell r="V5618" t="str">
            <v/>
          </cell>
        </row>
        <row r="5619">
          <cell r="V5619" t="str">
            <v/>
          </cell>
        </row>
        <row r="5620">
          <cell r="V5620" t="str">
            <v/>
          </cell>
        </row>
        <row r="5621">
          <cell r="V5621" t="str">
            <v/>
          </cell>
        </row>
        <row r="5622">
          <cell r="V5622" t="str">
            <v/>
          </cell>
        </row>
        <row r="5623">
          <cell r="V5623" t="str">
            <v/>
          </cell>
        </row>
        <row r="5624">
          <cell r="V5624" t="str">
            <v/>
          </cell>
        </row>
        <row r="5625">
          <cell r="V5625" t="str">
            <v/>
          </cell>
        </row>
        <row r="5626">
          <cell r="V5626" t="str">
            <v/>
          </cell>
        </row>
        <row r="5627">
          <cell r="V5627" t="str">
            <v/>
          </cell>
        </row>
        <row r="5628">
          <cell r="V5628" t="str">
            <v/>
          </cell>
        </row>
        <row r="5629">
          <cell r="V5629" t="str">
            <v/>
          </cell>
        </row>
        <row r="5630">
          <cell r="V5630" t="str">
            <v/>
          </cell>
        </row>
        <row r="5631">
          <cell r="V5631" t="str">
            <v/>
          </cell>
        </row>
        <row r="5632">
          <cell r="V5632" t="str">
            <v/>
          </cell>
        </row>
        <row r="5633">
          <cell r="V5633" t="str">
            <v/>
          </cell>
        </row>
        <row r="5634">
          <cell r="V5634" t="str">
            <v/>
          </cell>
        </row>
        <row r="5635">
          <cell r="V5635" t="str">
            <v/>
          </cell>
        </row>
        <row r="5636">
          <cell r="V5636" t="str">
            <v/>
          </cell>
        </row>
        <row r="5637">
          <cell r="V5637" t="str">
            <v/>
          </cell>
        </row>
        <row r="5638">
          <cell r="V5638" t="str">
            <v/>
          </cell>
        </row>
        <row r="5639">
          <cell r="V5639" t="str">
            <v/>
          </cell>
        </row>
        <row r="5640">
          <cell r="V5640" t="str">
            <v/>
          </cell>
        </row>
        <row r="5641">
          <cell r="V5641" t="str">
            <v/>
          </cell>
        </row>
        <row r="5642">
          <cell r="V5642" t="str">
            <v/>
          </cell>
        </row>
        <row r="5643">
          <cell r="V5643" t="str">
            <v/>
          </cell>
        </row>
        <row r="5644">
          <cell r="V5644" t="str">
            <v/>
          </cell>
        </row>
        <row r="5645">
          <cell r="V5645" t="str">
            <v/>
          </cell>
        </row>
        <row r="5646">
          <cell r="V5646" t="str">
            <v/>
          </cell>
        </row>
        <row r="5647">
          <cell r="V5647" t="str">
            <v/>
          </cell>
        </row>
        <row r="5648">
          <cell r="V5648" t="str">
            <v/>
          </cell>
        </row>
        <row r="5649">
          <cell r="V5649" t="str">
            <v/>
          </cell>
        </row>
        <row r="5650">
          <cell r="V5650" t="str">
            <v/>
          </cell>
        </row>
        <row r="5651">
          <cell r="V5651" t="str">
            <v/>
          </cell>
        </row>
        <row r="5652">
          <cell r="V5652" t="str">
            <v/>
          </cell>
        </row>
        <row r="5653">
          <cell r="V5653" t="str">
            <v/>
          </cell>
        </row>
        <row r="5654">
          <cell r="V5654" t="str">
            <v/>
          </cell>
        </row>
        <row r="5655">
          <cell r="V5655" t="str">
            <v/>
          </cell>
        </row>
        <row r="5656">
          <cell r="V5656" t="str">
            <v/>
          </cell>
        </row>
        <row r="5657">
          <cell r="V5657" t="str">
            <v/>
          </cell>
        </row>
        <row r="5658">
          <cell r="V5658" t="str">
            <v/>
          </cell>
        </row>
        <row r="5659">
          <cell r="V5659" t="str">
            <v/>
          </cell>
        </row>
        <row r="5660">
          <cell r="V5660" t="str">
            <v/>
          </cell>
        </row>
        <row r="5661">
          <cell r="V5661" t="str">
            <v/>
          </cell>
        </row>
        <row r="5662">
          <cell r="V5662" t="str">
            <v/>
          </cell>
        </row>
        <row r="5663">
          <cell r="V5663" t="str">
            <v/>
          </cell>
        </row>
        <row r="5664">
          <cell r="V5664" t="str">
            <v/>
          </cell>
        </row>
        <row r="5665">
          <cell r="V5665" t="str">
            <v/>
          </cell>
        </row>
        <row r="5666">
          <cell r="V5666" t="str">
            <v/>
          </cell>
        </row>
        <row r="5667">
          <cell r="V5667" t="str">
            <v/>
          </cell>
        </row>
        <row r="5668">
          <cell r="V5668" t="str">
            <v/>
          </cell>
        </row>
        <row r="5669">
          <cell r="V5669" t="str">
            <v/>
          </cell>
        </row>
        <row r="5670">
          <cell r="V5670" t="str">
            <v/>
          </cell>
        </row>
        <row r="5671">
          <cell r="V5671" t="str">
            <v/>
          </cell>
        </row>
        <row r="5672">
          <cell r="V5672" t="str">
            <v/>
          </cell>
        </row>
        <row r="5673">
          <cell r="V5673" t="str">
            <v/>
          </cell>
        </row>
        <row r="5674">
          <cell r="V5674" t="str">
            <v/>
          </cell>
        </row>
        <row r="5675">
          <cell r="V5675" t="str">
            <v/>
          </cell>
        </row>
        <row r="5676">
          <cell r="V5676" t="str">
            <v/>
          </cell>
        </row>
        <row r="5677">
          <cell r="V5677" t="str">
            <v/>
          </cell>
        </row>
        <row r="5678">
          <cell r="V5678" t="str">
            <v/>
          </cell>
        </row>
        <row r="5679">
          <cell r="V5679" t="str">
            <v/>
          </cell>
        </row>
        <row r="5680">
          <cell r="V5680" t="str">
            <v/>
          </cell>
        </row>
        <row r="5681">
          <cell r="V5681" t="str">
            <v/>
          </cell>
        </row>
        <row r="5682">
          <cell r="V5682" t="str">
            <v/>
          </cell>
        </row>
        <row r="5683">
          <cell r="V5683" t="str">
            <v/>
          </cell>
        </row>
        <row r="5684">
          <cell r="V5684" t="str">
            <v/>
          </cell>
        </row>
        <row r="5685">
          <cell r="V5685" t="str">
            <v/>
          </cell>
        </row>
        <row r="5686">
          <cell r="V5686" t="str">
            <v/>
          </cell>
        </row>
        <row r="5687">
          <cell r="V5687" t="str">
            <v/>
          </cell>
        </row>
        <row r="5688">
          <cell r="V5688" t="str">
            <v/>
          </cell>
        </row>
        <row r="5689">
          <cell r="V5689" t="str">
            <v/>
          </cell>
        </row>
        <row r="5690">
          <cell r="V5690" t="str">
            <v/>
          </cell>
        </row>
        <row r="5691">
          <cell r="V5691" t="str">
            <v/>
          </cell>
        </row>
        <row r="5692">
          <cell r="V5692" t="str">
            <v/>
          </cell>
        </row>
        <row r="5693">
          <cell r="V5693" t="str">
            <v/>
          </cell>
        </row>
        <row r="5694">
          <cell r="V5694" t="str">
            <v/>
          </cell>
        </row>
        <row r="5695">
          <cell r="V5695" t="str">
            <v/>
          </cell>
        </row>
        <row r="5696">
          <cell r="V5696" t="str">
            <v/>
          </cell>
        </row>
        <row r="5697">
          <cell r="V5697" t="str">
            <v/>
          </cell>
        </row>
        <row r="5698">
          <cell r="V5698" t="str">
            <v/>
          </cell>
        </row>
        <row r="5699">
          <cell r="V5699" t="str">
            <v/>
          </cell>
        </row>
        <row r="5700">
          <cell r="V5700" t="str">
            <v/>
          </cell>
        </row>
        <row r="5701">
          <cell r="V5701" t="str">
            <v/>
          </cell>
        </row>
        <row r="5702">
          <cell r="V5702" t="str">
            <v/>
          </cell>
        </row>
        <row r="5703">
          <cell r="V5703" t="str">
            <v/>
          </cell>
        </row>
        <row r="5704">
          <cell r="V5704" t="str">
            <v/>
          </cell>
        </row>
        <row r="5705">
          <cell r="V5705" t="str">
            <v/>
          </cell>
        </row>
        <row r="5706">
          <cell r="V5706" t="str">
            <v/>
          </cell>
        </row>
        <row r="5707">
          <cell r="V5707" t="str">
            <v/>
          </cell>
        </row>
        <row r="5708">
          <cell r="V5708" t="str">
            <v/>
          </cell>
        </row>
        <row r="5709">
          <cell r="V5709" t="str">
            <v/>
          </cell>
        </row>
        <row r="5710">
          <cell r="V5710" t="str">
            <v/>
          </cell>
        </row>
        <row r="5711">
          <cell r="V5711" t="str">
            <v/>
          </cell>
        </row>
        <row r="5712">
          <cell r="V5712" t="str">
            <v/>
          </cell>
        </row>
        <row r="5713">
          <cell r="V5713" t="str">
            <v/>
          </cell>
        </row>
        <row r="5714">
          <cell r="V5714" t="str">
            <v/>
          </cell>
        </row>
        <row r="5715">
          <cell r="V5715" t="str">
            <v/>
          </cell>
        </row>
        <row r="5716">
          <cell r="V5716" t="str">
            <v/>
          </cell>
        </row>
        <row r="5717">
          <cell r="V5717" t="str">
            <v/>
          </cell>
        </row>
        <row r="5718">
          <cell r="V5718" t="str">
            <v/>
          </cell>
        </row>
        <row r="5719">
          <cell r="V5719" t="str">
            <v/>
          </cell>
        </row>
        <row r="5720">
          <cell r="V5720" t="str">
            <v/>
          </cell>
        </row>
        <row r="5721">
          <cell r="V5721" t="str">
            <v/>
          </cell>
        </row>
        <row r="5722">
          <cell r="V5722" t="str">
            <v/>
          </cell>
        </row>
        <row r="5723">
          <cell r="V5723" t="str">
            <v/>
          </cell>
        </row>
        <row r="5724">
          <cell r="V5724" t="str">
            <v/>
          </cell>
        </row>
        <row r="5725">
          <cell r="V5725" t="str">
            <v/>
          </cell>
        </row>
        <row r="5726">
          <cell r="V5726" t="str">
            <v/>
          </cell>
        </row>
        <row r="5727">
          <cell r="V5727" t="str">
            <v/>
          </cell>
        </row>
        <row r="5728">
          <cell r="V5728" t="str">
            <v/>
          </cell>
        </row>
        <row r="5729">
          <cell r="V5729" t="str">
            <v/>
          </cell>
        </row>
        <row r="5730">
          <cell r="V5730" t="str">
            <v/>
          </cell>
        </row>
        <row r="5731">
          <cell r="V5731" t="str">
            <v/>
          </cell>
        </row>
        <row r="5732">
          <cell r="V5732" t="str">
            <v/>
          </cell>
        </row>
        <row r="5733">
          <cell r="V5733" t="str">
            <v/>
          </cell>
        </row>
        <row r="5734">
          <cell r="V5734" t="str">
            <v/>
          </cell>
        </row>
        <row r="5735">
          <cell r="V5735" t="str">
            <v/>
          </cell>
        </row>
        <row r="5736">
          <cell r="V5736" t="str">
            <v/>
          </cell>
        </row>
        <row r="5737">
          <cell r="V5737" t="str">
            <v/>
          </cell>
        </row>
        <row r="5738">
          <cell r="V5738" t="str">
            <v/>
          </cell>
        </row>
        <row r="5739">
          <cell r="V5739" t="str">
            <v/>
          </cell>
        </row>
        <row r="5740">
          <cell r="V5740" t="str">
            <v/>
          </cell>
        </row>
        <row r="5741">
          <cell r="V5741" t="str">
            <v/>
          </cell>
        </row>
        <row r="5742">
          <cell r="V5742" t="str">
            <v/>
          </cell>
        </row>
        <row r="5743">
          <cell r="V5743" t="str">
            <v/>
          </cell>
        </row>
        <row r="5744">
          <cell r="V5744" t="str">
            <v/>
          </cell>
        </row>
        <row r="5745">
          <cell r="V5745" t="str">
            <v/>
          </cell>
        </row>
        <row r="5746">
          <cell r="V5746" t="str">
            <v/>
          </cell>
        </row>
        <row r="5747">
          <cell r="V5747" t="str">
            <v/>
          </cell>
        </row>
        <row r="5748">
          <cell r="V5748" t="str">
            <v/>
          </cell>
        </row>
        <row r="5749">
          <cell r="V5749" t="str">
            <v/>
          </cell>
        </row>
        <row r="5750">
          <cell r="V5750" t="str">
            <v/>
          </cell>
        </row>
        <row r="5751">
          <cell r="V5751" t="str">
            <v/>
          </cell>
        </row>
        <row r="5752">
          <cell r="V5752" t="str">
            <v/>
          </cell>
        </row>
        <row r="5753">
          <cell r="V5753" t="str">
            <v/>
          </cell>
        </row>
        <row r="5754">
          <cell r="V5754" t="str">
            <v/>
          </cell>
        </row>
        <row r="5755">
          <cell r="V5755" t="str">
            <v/>
          </cell>
        </row>
        <row r="5756">
          <cell r="V5756" t="str">
            <v/>
          </cell>
        </row>
        <row r="5757">
          <cell r="V5757" t="str">
            <v/>
          </cell>
        </row>
        <row r="5758">
          <cell r="V5758" t="str">
            <v/>
          </cell>
        </row>
        <row r="5759">
          <cell r="V5759" t="str">
            <v/>
          </cell>
        </row>
        <row r="5760">
          <cell r="V5760" t="str">
            <v/>
          </cell>
        </row>
        <row r="5761">
          <cell r="V5761" t="str">
            <v/>
          </cell>
        </row>
        <row r="5762">
          <cell r="V5762" t="str">
            <v/>
          </cell>
        </row>
        <row r="5763">
          <cell r="V5763" t="str">
            <v/>
          </cell>
        </row>
        <row r="5764">
          <cell r="V5764" t="str">
            <v/>
          </cell>
        </row>
        <row r="5765">
          <cell r="V5765" t="str">
            <v/>
          </cell>
        </row>
        <row r="5766">
          <cell r="V5766" t="str">
            <v/>
          </cell>
        </row>
        <row r="5767">
          <cell r="V5767" t="str">
            <v/>
          </cell>
        </row>
        <row r="5768">
          <cell r="V5768" t="str">
            <v/>
          </cell>
        </row>
        <row r="5769">
          <cell r="V5769" t="str">
            <v/>
          </cell>
        </row>
        <row r="5770">
          <cell r="V5770" t="str">
            <v/>
          </cell>
        </row>
        <row r="5771">
          <cell r="V5771" t="str">
            <v/>
          </cell>
        </row>
        <row r="5772">
          <cell r="V5772" t="str">
            <v/>
          </cell>
        </row>
        <row r="5773">
          <cell r="V5773" t="str">
            <v/>
          </cell>
        </row>
        <row r="5774">
          <cell r="V5774" t="str">
            <v/>
          </cell>
        </row>
        <row r="5775">
          <cell r="V5775" t="str">
            <v/>
          </cell>
        </row>
        <row r="5776">
          <cell r="V5776" t="str">
            <v/>
          </cell>
        </row>
        <row r="5777">
          <cell r="V5777" t="str">
            <v/>
          </cell>
        </row>
        <row r="5778">
          <cell r="V5778" t="str">
            <v/>
          </cell>
        </row>
        <row r="5779">
          <cell r="V5779" t="str">
            <v/>
          </cell>
        </row>
        <row r="5780">
          <cell r="V5780" t="str">
            <v/>
          </cell>
        </row>
        <row r="5781">
          <cell r="V5781" t="str">
            <v/>
          </cell>
        </row>
        <row r="5782">
          <cell r="V5782" t="str">
            <v/>
          </cell>
        </row>
        <row r="5783">
          <cell r="V5783" t="str">
            <v/>
          </cell>
        </row>
        <row r="5784">
          <cell r="V5784" t="str">
            <v/>
          </cell>
        </row>
        <row r="5785">
          <cell r="V5785" t="str">
            <v/>
          </cell>
        </row>
        <row r="5786">
          <cell r="V5786" t="str">
            <v/>
          </cell>
        </row>
        <row r="5787">
          <cell r="V5787" t="str">
            <v/>
          </cell>
        </row>
        <row r="5788">
          <cell r="V5788" t="str">
            <v/>
          </cell>
        </row>
        <row r="5789">
          <cell r="V5789" t="str">
            <v/>
          </cell>
        </row>
        <row r="5790">
          <cell r="V5790" t="str">
            <v/>
          </cell>
        </row>
        <row r="5791">
          <cell r="V5791" t="str">
            <v/>
          </cell>
        </row>
        <row r="5792">
          <cell r="V5792" t="str">
            <v/>
          </cell>
        </row>
        <row r="5793">
          <cell r="V5793" t="str">
            <v/>
          </cell>
        </row>
        <row r="5794">
          <cell r="V5794" t="str">
            <v/>
          </cell>
        </row>
        <row r="5795">
          <cell r="V5795" t="str">
            <v/>
          </cell>
        </row>
        <row r="5796">
          <cell r="V5796" t="str">
            <v/>
          </cell>
        </row>
        <row r="5797">
          <cell r="V5797" t="str">
            <v/>
          </cell>
        </row>
        <row r="5798">
          <cell r="V5798" t="str">
            <v/>
          </cell>
        </row>
        <row r="5799">
          <cell r="V5799" t="str">
            <v/>
          </cell>
        </row>
        <row r="5800">
          <cell r="V5800" t="str">
            <v/>
          </cell>
        </row>
        <row r="5801">
          <cell r="V5801" t="str">
            <v/>
          </cell>
        </row>
        <row r="5802">
          <cell r="V5802" t="str">
            <v/>
          </cell>
        </row>
        <row r="5803">
          <cell r="V5803" t="str">
            <v/>
          </cell>
        </row>
        <row r="5804">
          <cell r="V5804" t="str">
            <v/>
          </cell>
        </row>
        <row r="5805">
          <cell r="V5805" t="str">
            <v/>
          </cell>
        </row>
        <row r="5806">
          <cell r="V5806" t="str">
            <v/>
          </cell>
        </row>
        <row r="5807">
          <cell r="V5807" t="str">
            <v/>
          </cell>
        </row>
        <row r="5808">
          <cell r="V5808" t="str">
            <v/>
          </cell>
        </row>
        <row r="5809">
          <cell r="V5809" t="str">
            <v/>
          </cell>
        </row>
        <row r="5810">
          <cell r="V5810" t="str">
            <v/>
          </cell>
        </row>
        <row r="5811">
          <cell r="V5811" t="str">
            <v/>
          </cell>
        </row>
        <row r="5812">
          <cell r="V5812" t="str">
            <v/>
          </cell>
        </row>
        <row r="5813">
          <cell r="V5813" t="str">
            <v/>
          </cell>
        </row>
        <row r="5814">
          <cell r="V5814" t="str">
            <v/>
          </cell>
        </row>
        <row r="5815">
          <cell r="V5815" t="str">
            <v/>
          </cell>
        </row>
        <row r="5816">
          <cell r="V5816" t="str">
            <v/>
          </cell>
        </row>
        <row r="5817">
          <cell r="V5817" t="str">
            <v/>
          </cell>
        </row>
        <row r="5818">
          <cell r="V5818" t="str">
            <v/>
          </cell>
        </row>
        <row r="5819">
          <cell r="V5819" t="str">
            <v/>
          </cell>
        </row>
        <row r="5820">
          <cell r="V5820" t="str">
            <v/>
          </cell>
        </row>
        <row r="5821">
          <cell r="V5821" t="str">
            <v/>
          </cell>
        </row>
        <row r="5822">
          <cell r="V5822" t="str">
            <v/>
          </cell>
        </row>
        <row r="5823">
          <cell r="V5823" t="str">
            <v/>
          </cell>
        </row>
        <row r="5824">
          <cell r="V5824" t="str">
            <v/>
          </cell>
        </row>
        <row r="5825">
          <cell r="V5825" t="str">
            <v/>
          </cell>
        </row>
        <row r="5826">
          <cell r="V5826" t="str">
            <v/>
          </cell>
        </row>
        <row r="5827">
          <cell r="V5827" t="str">
            <v/>
          </cell>
        </row>
        <row r="5828">
          <cell r="V5828" t="str">
            <v/>
          </cell>
        </row>
        <row r="5829">
          <cell r="V5829" t="str">
            <v/>
          </cell>
        </row>
        <row r="5830">
          <cell r="V5830" t="str">
            <v/>
          </cell>
        </row>
        <row r="5831">
          <cell r="V5831" t="str">
            <v/>
          </cell>
        </row>
        <row r="5832">
          <cell r="V5832" t="str">
            <v/>
          </cell>
        </row>
        <row r="5833">
          <cell r="V5833" t="str">
            <v/>
          </cell>
        </row>
        <row r="5834">
          <cell r="V5834" t="str">
            <v/>
          </cell>
        </row>
        <row r="5835">
          <cell r="V5835" t="str">
            <v/>
          </cell>
        </row>
        <row r="5836">
          <cell r="V5836" t="str">
            <v/>
          </cell>
        </row>
        <row r="5837">
          <cell r="V5837" t="str">
            <v/>
          </cell>
        </row>
        <row r="5838">
          <cell r="V5838" t="str">
            <v/>
          </cell>
        </row>
        <row r="5839">
          <cell r="V5839" t="str">
            <v/>
          </cell>
        </row>
        <row r="5840">
          <cell r="V5840" t="str">
            <v/>
          </cell>
        </row>
        <row r="5841">
          <cell r="V5841" t="str">
            <v/>
          </cell>
        </row>
        <row r="5842">
          <cell r="V5842" t="str">
            <v/>
          </cell>
        </row>
        <row r="5843">
          <cell r="V5843" t="str">
            <v/>
          </cell>
        </row>
        <row r="5844">
          <cell r="V5844" t="str">
            <v/>
          </cell>
        </row>
        <row r="5845">
          <cell r="V5845" t="str">
            <v/>
          </cell>
        </row>
        <row r="5846">
          <cell r="V5846" t="str">
            <v/>
          </cell>
        </row>
        <row r="5847">
          <cell r="V5847" t="str">
            <v/>
          </cell>
        </row>
        <row r="5848">
          <cell r="V5848" t="str">
            <v/>
          </cell>
        </row>
        <row r="5849">
          <cell r="V5849" t="str">
            <v/>
          </cell>
        </row>
        <row r="5850">
          <cell r="V5850" t="str">
            <v/>
          </cell>
        </row>
        <row r="5851">
          <cell r="V5851" t="str">
            <v/>
          </cell>
        </row>
        <row r="5852">
          <cell r="V5852" t="str">
            <v/>
          </cell>
        </row>
        <row r="5853">
          <cell r="V5853" t="str">
            <v/>
          </cell>
        </row>
        <row r="5854">
          <cell r="V5854" t="str">
            <v/>
          </cell>
        </row>
        <row r="5855">
          <cell r="V5855" t="str">
            <v/>
          </cell>
        </row>
        <row r="5856">
          <cell r="V5856" t="str">
            <v/>
          </cell>
        </row>
        <row r="5857">
          <cell r="V5857" t="str">
            <v/>
          </cell>
        </row>
        <row r="5858">
          <cell r="V5858" t="str">
            <v/>
          </cell>
        </row>
        <row r="5859">
          <cell r="V5859" t="str">
            <v/>
          </cell>
        </row>
        <row r="5860">
          <cell r="V5860" t="str">
            <v/>
          </cell>
        </row>
        <row r="5861">
          <cell r="V5861" t="str">
            <v/>
          </cell>
        </row>
        <row r="5862">
          <cell r="V5862" t="str">
            <v/>
          </cell>
        </row>
        <row r="5863">
          <cell r="V5863" t="str">
            <v/>
          </cell>
        </row>
        <row r="5864">
          <cell r="V5864" t="str">
            <v/>
          </cell>
        </row>
        <row r="5865">
          <cell r="V5865" t="str">
            <v/>
          </cell>
        </row>
        <row r="5866">
          <cell r="V5866" t="str">
            <v/>
          </cell>
        </row>
        <row r="5867">
          <cell r="V5867" t="str">
            <v/>
          </cell>
        </row>
        <row r="5868">
          <cell r="V5868" t="str">
            <v/>
          </cell>
        </row>
        <row r="5869">
          <cell r="V5869" t="str">
            <v/>
          </cell>
        </row>
        <row r="5870">
          <cell r="V5870" t="str">
            <v/>
          </cell>
        </row>
        <row r="5871">
          <cell r="V5871" t="str">
            <v/>
          </cell>
        </row>
        <row r="5872">
          <cell r="V5872" t="str">
            <v/>
          </cell>
        </row>
        <row r="5873">
          <cell r="V5873" t="str">
            <v/>
          </cell>
        </row>
        <row r="5874">
          <cell r="V5874" t="str">
            <v/>
          </cell>
        </row>
        <row r="5875">
          <cell r="V5875" t="str">
            <v/>
          </cell>
        </row>
        <row r="5876">
          <cell r="V5876" t="str">
            <v/>
          </cell>
        </row>
        <row r="5877">
          <cell r="V5877" t="str">
            <v/>
          </cell>
        </row>
        <row r="5878">
          <cell r="V5878" t="str">
            <v/>
          </cell>
        </row>
        <row r="5879">
          <cell r="V5879" t="str">
            <v/>
          </cell>
        </row>
        <row r="5880">
          <cell r="V5880" t="str">
            <v/>
          </cell>
        </row>
        <row r="5881">
          <cell r="V5881" t="str">
            <v/>
          </cell>
        </row>
        <row r="5882">
          <cell r="V5882" t="str">
            <v/>
          </cell>
        </row>
        <row r="5883">
          <cell r="V5883" t="str">
            <v/>
          </cell>
        </row>
        <row r="5884">
          <cell r="V5884" t="str">
            <v/>
          </cell>
        </row>
        <row r="5885">
          <cell r="V5885" t="str">
            <v/>
          </cell>
        </row>
        <row r="5886">
          <cell r="V5886" t="str">
            <v/>
          </cell>
        </row>
        <row r="5887">
          <cell r="V5887" t="str">
            <v/>
          </cell>
        </row>
        <row r="5888">
          <cell r="V5888" t="str">
            <v/>
          </cell>
        </row>
        <row r="5889">
          <cell r="V5889" t="str">
            <v/>
          </cell>
        </row>
        <row r="5890">
          <cell r="V5890" t="str">
            <v/>
          </cell>
        </row>
        <row r="5891">
          <cell r="V5891" t="str">
            <v/>
          </cell>
        </row>
        <row r="5892">
          <cell r="V5892" t="str">
            <v/>
          </cell>
        </row>
        <row r="5893">
          <cell r="V5893" t="str">
            <v/>
          </cell>
        </row>
        <row r="5894">
          <cell r="V5894" t="str">
            <v/>
          </cell>
        </row>
        <row r="5895">
          <cell r="V5895" t="str">
            <v/>
          </cell>
        </row>
        <row r="5896">
          <cell r="V5896" t="str">
            <v/>
          </cell>
        </row>
        <row r="5897">
          <cell r="V5897" t="str">
            <v/>
          </cell>
        </row>
        <row r="5898">
          <cell r="V5898" t="str">
            <v/>
          </cell>
        </row>
        <row r="5899">
          <cell r="V5899" t="str">
            <v/>
          </cell>
        </row>
        <row r="5900">
          <cell r="V5900" t="str">
            <v/>
          </cell>
        </row>
        <row r="5901">
          <cell r="V5901" t="str">
            <v/>
          </cell>
        </row>
        <row r="5902">
          <cell r="V5902" t="str">
            <v/>
          </cell>
        </row>
        <row r="5903">
          <cell r="V5903" t="str">
            <v/>
          </cell>
        </row>
        <row r="5904">
          <cell r="V5904" t="str">
            <v/>
          </cell>
        </row>
        <row r="5905">
          <cell r="V5905" t="str">
            <v/>
          </cell>
        </row>
        <row r="5906">
          <cell r="V5906" t="str">
            <v/>
          </cell>
        </row>
        <row r="5907">
          <cell r="V5907" t="str">
            <v/>
          </cell>
        </row>
        <row r="5908">
          <cell r="V5908" t="str">
            <v/>
          </cell>
        </row>
        <row r="5909">
          <cell r="V5909" t="str">
            <v/>
          </cell>
        </row>
        <row r="5910">
          <cell r="V5910" t="str">
            <v/>
          </cell>
        </row>
        <row r="5911">
          <cell r="V5911" t="str">
            <v/>
          </cell>
        </row>
        <row r="5912">
          <cell r="V5912" t="str">
            <v/>
          </cell>
        </row>
        <row r="5913">
          <cell r="V5913" t="str">
            <v/>
          </cell>
        </row>
        <row r="5914">
          <cell r="V5914" t="str">
            <v/>
          </cell>
        </row>
        <row r="5915">
          <cell r="V5915" t="str">
            <v/>
          </cell>
        </row>
        <row r="5916">
          <cell r="V5916" t="str">
            <v/>
          </cell>
        </row>
        <row r="5917">
          <cell r="V5917" t="str">
            <v/>
          </cell>
        </row>
        <row r="5918">
          <cell r="V5918" t="str">
            <v/>
          </cell>
        </row>
        <row r="5919">
          <cell r="V5919" t="str">
            <v/>
          </cell>
        </row>
        <row r="5920">
          <cell r="V5920" t="str">
            <v/>
          </cell>
        </row>
        <row r="5921">
          <cell r="V5921" t="str">
            <v/>
          </cell>
        </row>
        <row r="5922">
          <cell r="V5922" t="str">
            <v/>
          </cell>
        </row>
        <row r="5923">
          <cell r="V5923" t="str">
            <v/>
          </cell>
        </row>
        <row r="5924">
          <cell r="V5924" t="str">
            <v/>
          </cell>
        </row>
        <row r="5925">
          <cell r="V5925" t="str">
            <v/>
          </cell>
        </row>
        <row r="5926">
          <cell r="V5926" t="str">
            <v/>
          </cell>
        </row>
        <row r="5927">
          <cell r="V5927" t="str">
            <v/>
          </cell>
        </row>
        <row r="5928">
          <cell r="V5928" t="str">
            <v/>
          </cell>
        </row>
        <row r="5929">
          <cell r="V5929" t="str">
            <v/>
          </cell>
        </row>
        <row r="5930">
          <cell r="V5930" t="str">
            <v/>
          </cell>
        </row>
        <row r="5931">
          <cell r="V5931" t="str">
            <v/>
          </cell>
        </row>
        <row r="5932">
          <cell r="V5932" t="str">
            <v/>
          </cell>
        </row>
        <row r="5933">
          <cell r="V5933" t="str">
            <v/>
          </cell>
        </row>
        <row r="5934">
          <cell r="V5934" t="str">
            <v/>
          </cell>
        </row>
        <row r="5935">
          <cell r="V5935" t="str">
            <v/>
          </cell>
        </row>
        <row r="5936">
          <cell r="V5936" t="str">
            <v/>
          </cell>
        </row>
        <row r="5937">
          <cell r="V5937" t="str">
            <v/>
          </cell>
        </row>
        <row r="5938">
          <cell r="V5938" t="str">
            <v/>
          </cell>
        </row>
        <row r="5939">
          <cell r="V5939" t="str">
            <v/>
          </cell>
        </row>
        <row r="5940">
          <cell r="V5940" t="str">
            <v/>
          </cell>
        </row>
        <row r="5941">
          <cell r="V5941" t="str">
            <v/>
          </cell>
        </row>
        <row r="5942">
          <cell r="V5942" t="str">
            <v/>
          </cell>
        </row>
        <row r="5943">
          <cell r="V5943" t="str">
            <v/>
          </cell>
        </row>
        <row r="5944">
          <cell r="V5944" t="str">
            <v/>
          </cell>
        </row>
        <row r="5945">
          <cell r="V5945" t="str">
            <v/>
          </cell>
        </row>
        <row r="5946">
          <cell r="V5946" t="str">
            <v/>
          </cell>
        </row>
        <row r="5947">
          <cell r="V5947" t="str">
            <v/>
          </cell>
        </row>
        <row r="5948">
          <cell r="V5948" t="str">
            <v/>
          </cell>
        </row>
        <row r="5949">
          <cell r="V5949" t="str">
            <v/>
          </cell>
        </row>
        <row r="5950">
          <cell r="V5950" t="str">
            <v/>
          </cell>
        </row>
        <row r="5951">
          <cell r="V5951" t="str">
            <v/>
          </cell>
        </row>
        <row r="5952">
          <cell r="V5952" t="str">
            <v/>
          </cell>
        </row>
        <row r="5953">
          <cell r="V5953" t="str">
            <v/>
          </cell>
        </row>
        <row r="5954">
          <cell r="V5954" t="str">
            <v/>
          </cell>
        </row>
        <row r="5955">
          <cell r="V5955" t="str">
            <v/>
          </cell>
        </row>
        <row r="5956">
          <cell r="V5956" t="str">
            <v/>
          </cell>
        </row>
        <row r="5957">
          <cell r="V5957" t="str">
            <v/>
          </cell>
        </row>
        <row r="5958">
          <cell r="V5958" t="str">
            <v/>
          </cell>
        </row>
        <row r="5959">
          <cell r="V5959" t="str">
            <v/>
          </cell>
        </row>
        <row r="5960">
          <cell r="V5960" t="str">
            <v/>
          </cell>
        </row>
        <row r="5961">
          <cell r="V5961" t="str">
            <v/>
          </cell>
        </row>
        <row r="5962">
          <cell r="V5962" t="str">
            <v/>
          </cell>
        </row>
        <row r="5963">
          <cell r="V5963" t="str">
            <v/>
          </cell>
        </row>
        <row r="5964">
          <cell r="V5964" t="str">
            <v/>
          </cell>
        </row>
        <row r="5965">
          <cell r="V5965" t="str">
            <v/>
          </cell>
        </row>
        <row r="5966">
          <cell r="V5966" t="str">
            <v/>
          </cell>
        </row>
        <row r="5967">
          <cell r="V5967" t="str">
            <v/>
          </cell>
        </row>
        <row r="5968">
          <cell r="V5968" t="str">
            <v/>
          </cell>
        </row>
        <row r="5969">
          <cell r="V5969" t="str">
            <v/>
          </cell>
        </row>
        <row r="5970">
          <cell r="V5970" t="str">
            <v/>
          </cell>
        </row>
        <row r="5971">
          <cell r="V5971" t="str">
            <v/>
          </cell>
        </row>
        <row r="5972">
          <cell r="V5972" t="str">
            <v/>
          </cell>
        </row>
        <row r="5973">
          <cell r="V5973" t="str">
            <v/>
          </cell>
        </row>
        <row r="5974">
          <cell r="V5974" t="str">
            <v/>
          </cell>
        </row>
        <row r="5975">
          <cell r="V5975" t="str">
            <v/>
          </cell>
        </row>
        <row r="5976">
          <cell r="V5976" t="str">
            <v/>
          </cell>
        </row>
        <row r="5977">
          <cell r="V5977" t="str">
            <v/>
          </cell>
        </row>
        <row r="5978">
          <cell r="V5978" t="str">
            <v/>
          </cell>
        </row>
        <row r="5979">
          <cell r="V5979" t="str">
            <v/>
          </cell>
        </row>
        <row r="5980">
          <cell r="V5980" t="str">
            <v/>
          </cell>
        </row>
        <row r="5981">
          <cell r="V5981" t="str">
            <v/>
          </cell>
        </row>
        <row r="5982">
          <cell r="V5982" t="str">
            <v/>
          </cell>
        </row>
        <row r="5983">
          <cell r="V5983" t="str">
            <v/>
          </cell>
        </row>
        <row r="5984">
          <cell r="V5984" t="str">
            <v/>
          </cell>
        </row>
        <row r="5985">
          <cell r="V5985" t="str">
            <v/>
          </cell>
        </row>
        <row r="5986">
          <cell r="V5986" t="str">
            <v/>
          </cell>
        </row>
        <row r="5987">
          <cell r="V5987" t="str">
            <v/>
          </cell>
        </row>
        <row r="5988">
          <cell r="V5988" t="str">
            <v/>
          </cell>
        </row>
        <row r="5989">
          <cell r="V5989" t="str">
            <v/>
          </cell>
        </row>
        <row r="5990">
          <cell r="V5990" t="str">
            <v/>
          </cell>
        </row>
        <row r="5991">
          <cell r="V5991" t="str">
            <v/>
          </cell>
        </row>
        <row r="5992">
          <cell r="V5992" t="str">
            <v/>
          </cell>
        </row>
        <row r="5993">
          <cell r="V5993" t="str">
            <v/>
          </cell>
        </row>
        <row r="5994">
          <cell r="V5994" t="str">
            <v/>
          </cell>
        </row>
        <row r="5995">
          <cell r="V5995" t="str">
            <v/>
          </cell>
        </row>
        <row r="5996">
          <cell r="V5996" t="str">
            <v/>
          </cell>
        </row>
        <row r="5997">
          <cell r="V5997" t="str">
            <v/>
          </cell>
        </row>
        <row r="5998">
          <cell r="V5998" t="str">
            <v/>
          </cell>
        </row>
        <row r="5999">
          <cell r="V5999" t="str">
            <v/>
          </cell>
        </row>
        <row r="6000">
          <cell r="V6000" t="str">
            <v/>
          </cell>
        </row>
        <row r="6001">
          <cell r="V6001" t="str">
            <v/>
          </cell>
        </row>
        <row r="6002">
          <cell r="V6002" t="str">
            <v/>
          </cell>
        </row>
        <row r="6003">
          <cell r="V6003" t="str">
            <v/>
          </cell>
        </row>
        <row r="6004">
          <cell r="V6004" t="str">
            <v/>
          </cell>
        </row>
        <row r="6005">
          <cell r="V6005" t="str">
            <v/>
          </cell>
        </row>
        <row r="6006">
          <cell r="V6006" t="str">
            <v/>
          </cell>
        </row>
        <row r="6007">
          <cell r="V6007" t="str">
            <v/>
          </cell>
        </row>
        <row r="6008">
          <cell r="V6008" t="str">
            <v/>
          </cell>
        </row>
        <row r="6009">
          <cell r="V6009" t="str">
            <v/>
          </cell>
        </row>
        <row r="6010">
          <cell r="V6010" t="str">
            <v/>
          </cell>
        </row>
        <row r="6011">
          <cell r="V6011" t="str">
            <v/>
          </cell>
        </row>
        <row r="6012">
          <cell r="V6012" t="str">
            <v/>
          </cell>
        </row>
        <row r="6013">
          <cell r="V6013" t="str">
            <v/>
          </cell>
        </row>
        <row r="6014">
          <cell r="V6014" t="str">
            <v/>
          </cell>
        </row>
        <row r="6015">
          <cell r="V6015" t="str">
            <v/>
          </cell>
        </row>
        <row r="6016">
          <cell r="V6016" t="str">
            <v/>
          </cell>
        </row>
        <row r="6017">
          <cell r="V6017" t="str">
            <v/>
          </cell>
        </row>
        <row r="6018">
          <cell r="V6018" t="str">
            <v/>
          </cell>
        </row>
        <row r="6019">
          <cell r="V6019" t="str">
            <v/>
          </cell>
        </row>
        <row r="6020">
          <cell r="V6020" t="str">
            <v/>
          </cell>
        </row>
        <row r="6021">
          <cell r="V6021" t="str">
            <v/>
          </cell>
        </row>
        <row r="6022">
          <cell r="V6022" t="str">
            <v/>
          </cell>
        </row>
        <row r="6023">
          <cell r="V6023" t="str">
            <v/>
          </cell>
        </row>
        <row r="6024">
          <cell r="V6024" t="str">
            <v/>
          </cell>
        </row>
        <row r="6025">
          <cell r="V6025" t="str">
            <v/>
          </cell>
        </row>
        <row r="6026">
          <cell r="V6026" t="str">
            <v/>
          </cell>
        </row>
        <row r="6027">
          <cell r="V6027" t="str">
            <v/>
          </cell>
        </row>
        <row r="6028">
          <cell r="V6028" t="str">
            <v/>
          </cell>
        </row>
        <row r="6029">
          <cell r="V6029" t="str">
            <v/>
          </cell>
        </row>
        <row r="6030">
          <cell r="V6030" t="str">
            <v/>
          </cell>
        </row>
        <row r="6031">
          <cell r="V6031" t="str">
            <v/>
          </cell>
        </row>
        <row r="6032">
          <cell r="V6032" t="str">
            <v/>
          </cell>
        </row>
        <row r="6033">
          <cell r="V6033" t="str">
            <v/>
          </cell>
        </row>
        <row r="6034">
          <cell r="V6034" t="str">
            <v/>
          </cell>
        </row>
        <row r="6035">
          <cell r="V6035" t="str">
            <v/>
          </cell>
        </row>
        <row r="6036">
          <cell r="V6036" t="str">
            <v/>
          </cell>
        </row>
        <row r="6037">
          <cell r="V6037" t="str">
            <v/>
          </cell>
        </row>
        <row r="6038">
          <cell r="V6038" t="str">
            <v/>
          </cell>
        </row>
        <row r="6039">
          <cell r="V6039" t="str">
            <v/>
          </cell>
        </row>
        <row r="6040">
          <cell r="V6040" t="str">
            <v/>
          </cell>
        </row>
        <row r="6041">
          <cell r="V6041" t="str">
            <v/>
          </cell>
        </row>
        <row r="6042">
          <cell r="V6042" t="str">
            <v/>
          </cell>
        </row>
        <row r="6043">
          <cell r="V6043" t="str">
            <v/>
          </cell>
        </row>
        <row r="6044">
          <cell r="V6044" t="str">
            <v/>
          </cell>
        </row>
        <row r="6045">
          <cell r="V6045" t="str">
            <v/>
          </cell>
        </row>
        <row r="6046">
          <cell r="V6046" t="str">
            <v/>
          </cell>
        </row>
        <row r="6047">
          <cell r="V6047" t="str">
            <v/>
          </cell>
        </row>
        <row r="6048">
          <cell r="V6048" t="str">
            <v/>
          </cell>
        </row>
        <row r="6049">
          <cell r="V6049" t="str">
            <v/>
          </cell>
        </row>
        <row r="6050">
          <cell r="V6050" t="str">
            <v/>
          </cell>
        </row>
        <row r="6051">
          <cell r="V6051" t="str">
            <v/>
          </cell>
        </row>
        <row r="6052">
          <cell r="V6052" t="str">
            <v/>
          </cell>
        </row>
        <row r="6053">
          <cell r="V6053" t="str">
            <v/>
          </cell>
        </row>
        <row r="6054">
          <cell r="V6054" t="str">
            <v/>
          </cell>
        </row>
        <row r="6055">
          <cell r="V6055" t="str">
            <v/>
          </cell>
        </row>
        <row r="6056">
          <cell r="V6056" t="str">
            <v/>
          </cell>
        </row>
        <row r="6057">
          <cell r="V6057" t="str">
            <v/>
          </cell>
        </row>
        <row r="6058">
          <cell r="V6058" t="str">
            <v/>
          </cell>
        </row>
        <row r="6059">
          <cell r="V6059" t="str">
            <v/>
          </cell>
        </row>
        <row r="6060">
          <cell r="V6060" t="str">
            <v/>
          </cell>
        </row>
        <row r="6061">
          <cell r="V6061" t="str">
            <v/>
          </cell>
        </row>
        <row r="6062">
          <cell r="V6062" t="str">
            <v/>
          </cell>
        </row>
        <row r="6063">
          <cell r="V6063" t="str">
            <v/>
          </cell>
        </row>
        <row r="6064">
          <cell r="V6064" t="str">
            <v/>
          </cell>
        </row>
        <row r="6065">
          <cell r="V6065" t="str">
            <v/>
          </cell>
        </row>
        <row r="6066">
          <cell r="V6066" t="str">
            <v/>
          </cell>
        </row>
        <row r="6067">
          <cell r="V6067" t="str">
            <v/>
          </cell>
        </row>
        <row r="6068">
          <cell r="V6068" t="str">
            <v/>
          </cell>
        </row>
        <row r="6069">
          <cell r="V6069" t="str">
            <v/>
          </cell>
        </row>
        <row r="6070">
          <cell r="V6070" t="str">
            <v/>
          </cell>
        </row>
        <row r="6071">
          <cell r="V6071" t="str">
            <v/>
          </cell>
        </row>
        <row r="6072">
          <cell r="V6072" t="str">
            <v/>
          </cell>
        </row>
        <row r="6073">
          <cell r="V6073" t="str">
            <v/>
          </cell>
        </row>
        <row r="6074">
          <cell r="V6074" t="str">
            <v/>
          </cell>
        </row>
        <row r="6075">
          <cell r="V6075" t="str">
            <v/>
          </cell>
        </row>
        <row r="6076">
          <cell r="V6076" t="str">
            <v/>
          </cell>
        </row>
        <row r="6077">
          <cell r="V6077" t="str">
            <v/>
          </cell>
        </row>
        <row r="6078">
          <cell r="V6078" t="str">
            <v/>
          </cell>
        </row>
        <row r="6079">
          <cell r="V6079" t="str">
            <v/>
          </cell>
        </row>
        <row r="6080">
          <cell r="V6080" t="str">
            <v/>
          </cell>
        </row>
        <row r="6081">
          <cell r="V6081" t="str">
            <v/>
          </cell>
        </row>
        <row r="6082">
          <cell r="V6082" t="str">
            <v/>
          </cell>
        </row>
        <row r="6083">
          <cell r="V6083" t="str">
            <v/>
          </cell>
        </row>
        <row r="6084">
          <cell r="V6084" t="str">
            <v/>
          </cell>
        </row>
        <row r="6085">
          <cell r="V6085" t="str">
            <v/>
          </cell>
        </row>
        <row r="6086">
          <cell r="V6086" t="str">
            <v/>
          </cell>
        </row>
        <row r="6087">
          <cell r="V6087" t="str">
            <v/>
          </cell>
        </row>
        <row r="6088">
          <cell r="V6088" t="str">
            <v/>
          </cell>
        </row>
        <row r="6089">
          <cell r="V6089" t="str">
            <v/>
          </cell>
        </row>
        <row r="6090">
          <cell r="V6090" t="str">
            <v/>
          </cell>
        </row>
        <row r="6091">
          <cell r="V6091" t="str">
            <v/>
          </cell>
        </row>
        <row r="6092">
          <cell r="V6092" t="str">
            <v/>
          </cell>
        </row>
        <row r="6093">
          <cell r="V6093" t="str">
            <v/>
          </cell>
        </row>
        <row r="6094">
          <cell r="V6094" t="str">
            <v/>
          </cell>
        </row>
        <row r="6095">
          <cell r="V6095" t="str">
            <v/>
          </cell>
        </row>
        <row r="6096">
          <cell r="V6096" t="str">
            <v/>
          </cell>
        </row>
        <row r="6097">
          <cell r="V6097" t="str">
            <v/>
          </cell>
        </row>
        <row r="6098">
          <cell r="V6098" t="str">
            <v/>
          </cell>
        </row>
        <row r="6099">
          <cell r="V6099" t="str">
            <v/>
          </cell>
        </row>
        <row r="6100">
          <cell r="V6100" t="str">
            <v/>
          </cell>
        </row>
        <row r="6101">
          <cell r="V6101" t="str">
            <v/>
          </cell>
        </row>
        <row r="6102">
          <cell r="V6102" t="str">
            <v/>
          </cell>
        </row>
        <row r="6103">
          <cell r="V6103" t="str">
            <v/>
          </cell>
        </row>
        <row r="6104">
          <cell r="V6104" t="str">
            <v/>
          </cell>
        </row>
        <row r="6105">
          <cell r="V6105" t="str">
            <v/>
          </cell>
        </row>
        <row r="6106">
          <cell r="V6106" t="str">
            <v/>
          </cell>
        </row>
        <row r="6107">
          <cell r="V6107" t="str">
            <v/>
          </cell>
        </row>
        <row r="6108">
          <cell r="V6108" t="str">
            <v/>
          </cell>
        </row>
        <row r="6109">
          <cell r="V6109" t="str">
            <v/>
          </cell>
        </row>
        <row r="6110">
          <cell r="V6110" t="str">
            <v/>
          </cell>
        </row>
        <row r="6111">
          <cell r="V6111" t="str">
            <v/>
          </cell>
        </row>
        <row r="6112">
          <cell r="V6112" t="str">
            <v/>
          </cell>
        </row>
        <row r="6113">
          <cell r="V6113" t="str">
            <v/>
          </cell>
        </row>
        <row r="6114">
          <cell r="V6114" t="str">
            <v/>
          </cell>
        </row>
        <row r="6115">
          <cell r="V6115" t="str">
            <v/>
          </cell>
        </row>
        <row r="6116">
          <cell r="V6116" t="str">
            <v/>
          </cell>
        </row>
        <row r="6117">
          <cell r="V6117" t="str">
            <v/>
          </cell>
        </row>
        <row r="6118">
          <cell r="V6118" t="str">
            <v/>
          </cell>
        </row>
        <row r="6119">
          <cell r="V6119" t="str">
            <v/>
          </cell>
        </row>
        <row r="6120">
          <cell r="V6120" t="str">
            <v/>
          </cell>
        </row>
        <row r="6121">
          <cell r="V6121" t="str">
            <v/>
          </cell>
        </row>
        <row r="6122">
          <cell r="V6122" t="str">
            <v/>
          </cell>
        </row>
        <row r="6123">
          <cell r="V6123" t="str">
            <v/>
          </cell>
        </row>
        <row r="6124">
          <cell r="V6124" t="str">
            <v/>
          </cell>
        </row>
        <row r="6125">
          <cell r="V6125" t="str">
            <v/>
          </cell>
        </row>
        <row r="6126">
          <cell r="V6126" t="str">
            <v/>
          </cell>
        </row>
        <row r="6127">
          <cell r="V6127" t="str">
            <v/>
          </cell>
        </row>
        <row r="6128">
          <cell r="V6128" t="str">
            <v/>
          </cell>
        </row>
        <row r="6129">
          <cell r="V6129" t="str">
            <v/>
          </cell>
        </row>
        <row r="6130">
          <cell r="V6130" t="str">
            <v/>
          </cell>
        </row>
        <row r="6131">
          <cell r="V6131" t="str">
            <v/>
          </cell>
        </row>
        <row r="6132">
          <cell r="V6132" t="str">
            <v/>
          </cell>
        </row>
        <row r="6133">
          <cell r="V6133" t="str">
            <v/>
          </cell>
        </row>
        <row r="6134">
          <cell r="V6134" t="str">
            <v/>
          </cell>
        </row>
        <row r="6135">
          <cell r="V6135" t="str">
            <v/>
          </cell>
        </row>
        <row r="6136">
          <cell r="V6136" t="str">
            <v/>
          </cell>
        </row>
        <row r="6137">
          <cell r="V6137" t="str">
            <v/>
          </cell>
        </row>
        <row r="6138">
          <cell r="V6138" t="str">
            <v/>
          </cell>
        </row>
        <row r="6139">
          <cell r="V6139" t="str">
            <v/>
          </cell>
        </row>
        <row r="6140">
          <cell r="V6140" t="str">
            <v/>
          </cell>
        </row>
        <row r="6141">
          <cell r="V6141" t="str">
            <v/>
          </cell>
        </row>
        <row r="6142">
          <cell r="V6142" t="str">
            <v/>
          </cell>
        </row>
        <row r="6143">
          <cell r="V6143" t="str">
            <v/>
          </cell>
        </row>
        <row r="6144">
          <cell r="V6144" t="str">
            <v/>
          </cell>
        </row>
        <row r="6145">
          <cell r="V6145" t="str">
            <v/>
          </cell>
        </row>
        <row r="6146">
          <cell r="V6146" t="str">
            <v/>
          </cell>
        </row>
        <row r="6147">
          <cell r="V6147" t="str">
            <v/>
          </cell>
        </row>
        <row r="6148">
          <cell r="V6148" t="str">
            <v/>
          </cell>
        </row>
        <row r="6149">
          <cell r="V6149" t="str">
            <v/>
          </cell>
        </row>
        <row r="6150">
          <cell r="V6150" t="str">
            <v/>
          </cell>
        </row>
        <row r="6151">
          <cell r="V6151" t="str">
            <v/>
          </cell>
        </row>
        <row r="6152">
          <cell r="V6152" t="str">
            <v/>
          </cell>
        </row>
        <row r="6153">
          <cell r="V6153" t="str">
            <v/>
          </cell>
        </row>
        <row r="6154">
          <cell r="V6154" t="str">
            <v/>
          </cell>
        </row>
        <row r="6155">
          <cell r="V6155" t="str">
            <v/>
          </cell>
        </row>
        <row r="6156">
          <cell r="V6156" t="str">
            <v/>
          </cell>
        </row>
        <row r="6157">
          <cell r="V6157" t="str">
            <v/>
          </cell>
        </row>
        <row r="6158">
          <cell r="V6158" t="str">
            <v/>
          </cell>
        </row>
        <row r="6159">
          <cell r="V6159" t="str">
            <v/>
          </cell>
        </row>
        <row r="6160">
          <cell r="V6160" t="str">
            <v/>
          </cell>
        </row>
        <row r="6161">
          <cell r="V6161" t="str">
            <v/>
          </cell>
        </row>
        <row r="6162">
          <cell r="V6162" t="str">
            <v/>
          </cell>
        </row>
        <row r="6163">
          <cell r="V6163" t="str">
            <v/>
          </cell>
        </row>
        <row r="6164">
          <cell r="V6164" t="str">
            <v/>
          </cell>
        </row>
        <row r="6165">
          <cell r="V6165" t="str">
            <v/>
          </cell>
        </row>
        <row r="6166">
          <cell r="V6166" t="str">
            <v/>
          </cell>
        </row>
        <row r="6167">
          <cell r="V6167" t="str">
            <v/>
          </cell>
        </row>
        <row r="6168">
          <cell r="V6168" t="str">
            <v/>
          </cell>
        </row>
        <row r="6169">
          <cell r="V6169" t="str">
            <v/>
          </cell>
        </row>
        <row r="6170">
          <cell r="V6170" t="str">
            <v/>
          </cell>
        </row>
        <row r="6171">
          <cell r="V6171" t="str">
            <v/>
          </cell>
        </row>
        <row r="6172">
          <cell r="V6172" t="str">
            <v/>
          </cell>
        </row>
        <row r="6173">
          <cell r="V6173" t="str">
            <v/>
          </cell>
        </row>
        <row r="6174">
          <cell r="V6174" t="str">
            <v/>
          </cell>
        </row>
        <row r="6175">
          <cell r="V6175" t="str">
            <v/>
          </cell>
        </row>
        <row r="6176">
          <cell r="V6176" t="str">
            <v/>
          </cell>
        </row>
        <row r="6177">
          <cell r="V6177" t="str">
            <v/>
          </cell>
        </row>
        <row r="6178">
          <cell r="V6178" t="str">
            <v/>
          </cell>
        </row>
        <row r="6179">
          <cell r="V6179" t="str">
            <v/>
          </cell>
        </row>
        <row r="6180">
          <cell r="V6180" t="str">
            <v/>
          </cell>
        </row>
        <row r="6181">
          <cell r="V6181" t="str">
            <v/>
          </cell>
        </row>
        <row r="6182">
          <cell r="V6182" t="str">
            <v/>
          </cell>
        </row>
        <row r="6183">
          <cell r="V6183" t="str">
            <v/>
          </cell>
        </row>
        <row r="6184">
          <cell r="V6184" t="str">
            <v/>
          </cell>
        </row>
        <row r="6185">
          <cell r="V6185" t="str">
            <v/>
          </cell>
        </row>
        <row r="6186">
          <cell r="V6186" t="str">
            <v/>
          </cell>
        </row>
        <row r="6187">
          <cell r="V6187" t="str">
            <v/>
          </cell>
        </row>
        <row r="6188">
          <cell r="V6188" t="str">
            <v/>
          </cell>
        </row>
        <row r="6189">
          <cell r="V6189" t="str">
            <v/>
          </cell>
        </row>
        <row r="6190">
          <cell r="V6190" t="str">
            <v/>
          </cell>
        </row>
        <row r="6191">
          <cell r="V6191" t="str">
            <v/>
          </cell>
        </row>
        <row r="6192">
          <cell r="V6192" t="str">
            <v/>
          </cell>
        </row>
        <row r="6193">
          <cell r="V6193" t="str">
            <v/>
          </cell>
        </row>
        <row r="6194">
          <cell r="V6194" t="str">
            <v/>
          </cell>
        </row>
        <row r="6195">
          <cell r="V6195" t="str">
            <v/>
          </cell>
        </row>
        <row r="6196">
          <cell r="V6196" t="str">
            <v/>
          </cell>
        </row>
        <row r="6197">
          <cell r="V6197" t="str">
            <v/>
          </cell>
        </row>
        <row r="6198">
          <cell r="V6198" t="str">
            <v/>
          </cell>
        </row>
        <row r="6199">
          <cell r="V6199" t="str">
            <v/>
          </cell>
        </row>
        <row r="6200">
          <cell r="V6200" t="str">
            <v/>
          </cell>
        </row>
        <row r="6201">
          <cell r="V6201" t="str">
            <v/>
          </cell>
        </row>
        <row r="6202">
          <cell r="V6202" t="str">
            <v/>
          </cell>
        </row>
        <row r="6203">
          <cell r="V6203" t="str">
            <v/>
          </cell>
        </row>
        <row r="6204">
          <cell r="V6204" t="str">
            <v/>
          </cell>
        </row>
        <row r="6205">
          <cell r="V6205" t="str">
            <v/>
          </cell>
        </row>
        <row r="6206">
          <cell r="V6206" t="str">
            <v/>
          </cell>
        </row>
        <row r="6207">
          <cell r="V6207" t="str">
            <v/>
          </cell>
        </row>
        <row r="6208">
          <cell r="V6208" t="str">
            <v/>
          </cell>
        </row>
        <row r="6209">
          <cell r="V6209" t="str">
            <v/>
          </cell>
        </row>
        <row r="6210">
          <cell r="V6210" t="str">
            <v/>
          </cell>
        </row>
        <row r="6211">
          <cell r="V6211" t="str">
            <v/>
          </cell>
        </row>
        <row r="6212">
          <cell r="V6212" t="str">
            <v/>
          </cell>
        </row>
        <row r="6213">
          <cell r="V6213" t="str">
            <v/>
          </cell>
        </row>
        <row r="6214">
          <cell r="V6214" t="str">
            <v/>
          </cell>
        </row>
        <row r="6215">
          <cell r="V6215" t="str">
            <v/>
          </cell>
        </row>
        <row r="6216">
          <cell r="V6216" t="str">
            <v/>
          </cell>
        </row>
        <row r="6217">
          <cell r="V6217" t="str">
            <v/>
          </cell>
        </row>
        <row r="6218">
          <cell r="V6218" t="str">
            <v/>
          </cell>
        </row>
        <row r="6219">
          <cell r="V6219" t="str">
            <v/>
          </cell>
        </row>
        <row r="6220">
          <cell r="V6220" t="str">
            <v/>
          </cell>
        </row>
        <row r="6221">
          <cell r="V6221" t="str">
            <v/>
          </cell>
        </row>
        <row r="6222">
          <cell r="V6222" t="str">
            <v/>
          </cell>
        </row>
        <row r="6223">
          <cell r="V6223" t="str">
            <v/>
          </cell>
        </row>
        <row r="6224">
          <cell r="V6224" t="str">
            <v/>
          </cell>
        </row>
        <row r="6225">
          <cell r="V6225" t="str">
            <v/>
          </cell>
        </row>
        <row r="6226">
          <cell r="V6226" t="str">
            <v/>
          </cell>
        </row>
        <row r="6227">
          <cell r="V6227" t="str">
            <v/>
          </cell>
        </row>
        <row r="6228">
          <cell r="V6228" t="str">
            <v/>
          </cell>
        </row>
        <row r="6229">
          <cell r="V6229" t="str">
            <v/>
          </cell>
        </row>
        <row r="6230">
          <cell r="V6230" t="str">
            <v/>
          </cell>
        </row>
        <row r="6231">
          <cell r="V6231" t="str">
            <v/>
          </cell>
        </row>
        <row r="6232">
          <cell r="V6232" t="str">
            <v/>
          </cell>
        </row>
        <row r="6233">
          <cell r="V6233" t="str">
            <v/>
          </cell>
        </row>
        <row r="6234">
          <cell r="V6234" t="str">
            <v/>
          </cell>
        </row>
        <row r="6235">
          <cell r="V6235" t="str">
            <v/>
          </cell>
        </row>
        <row r="6236">
          <cell r="V6236" t="str">
            <v/>
          </cell>
        </row>
        <row r="6237">
          <cell r="V6237" t="str">
            <v/>
          </cell>
        </row>
        <row r="6238">
          <cell r="V6238" t="str">
            <v/>
          </cell>
        </row>
        <row r="6239">
          <cell r="V6239" t="str">
            <v/>
          </cell>
        </row>
        <row r="6240">
          <cell r="V6240" t="str">
            <v/>
          </cell>
        </row>
        <row r="6241">
          <cell r="V6241" t="str">
            <v/>
          </cell>
        </row>
        <row r="6242">
          <cell r="V6242" t="str">
            <v/>
          </cell>
        </row>
        <row r="6243">
          <cell r="V6243" t="str">
            <v/>
          </cell>
        </row>
        <row r="6244">
          <cell r="V6244" t="str">
            <v/>
          </cell>
        </row>
        <row r="6245">
          <cell r="V6245" t="str">
            <v/>
          </cell>
        </row>
        <row r="6246">
          <cell r="V6246" t="str">
            <v/>
          </cell>
        </row>
        <row r="6247">
          <cell r="V6247" t="str">
            <v/>
          </cell>
        </row>
        <row r="6248">
          <cell r="V6248" t="str">
            <v/>
          </cell>
        </row>
        <row r="6249">
          <cell r="V6249" t="str">
            <v/>
          </cell>
        </row>
        <row r="6250">
          <cell r="V6250" t="str">
            <v/>
          </cell>
        </row>
        <row r="6251">
          <cell r="V6251" t="str">
            <v/>
          </cell>
        </row>
        <row r="6252">
          <cell r="V6252" t="str">
            <v/>
          </cell>
        </row>
        <row r="6253">
          <cell r="V6253" t="str">
            <v/>
          </cell>
        </row>
        <row r="6254">
          <cell r="V6254" t="str">
            <v/>
          </cell>
        </row>
        <row r="6255">
          <cell r="V6255" t="str">
            <v/>
          </cell>
        </row>
        <row r="6256">
          <cell r="V6256" t="str">
            <v/>
          </cell>
        </row>
        <row r="6257">
          <cell r="V6257" t="str">
            <v/>
          </cell>
        </row>
        <row r="6258">
          <cell r="V6258" t="str">
            <v/>
          </cell>
        </row>
        <row r="6259">
          <cell r="V6259" t="str">
            <v/>
          </cell>
        </row>
        <row r="6260">
          <cell r="V6260" t="str">
            <v/>
          </cell>
        </row>
        <row r="6261">
          <cell r="V6261" t="str">
            <v/>
          </cell>
        </row>
        <row r="6262">
          <cell r="V6262" t="str">
            <v/>
          </cell>
        </row>
        <row r="6263">
          <cell r="V6263" t="str">
            <v/>
          </cell>
        </row>
        <row r="6264">
          <cell r="V6264" t="str">
            <v/>
          </cell>
        </row>
        <row r="6265">
          <cell r="V6265" t="str">
            <v/>
          </cell>
        </row>
        <row r="6266">
          <cell r="V6266" t="str">
            <v/>
          </cell>
        </row>
        <row r="6267">
          <cell r="V6267" t="str">
            <v/>
          </cell>
        </row>
        <row r="6268">
          <cell r="V6268" t="str">
            <v/>
          </cell>
        </row>
        <row r="6269">
          <cell r="V6269" t="str">
            <v/>
          </cell>
        </row>
        <row r="6270">
          <cell r="V6270" t="str">
            <v/>
          </cell>
        </row>
        <row r="6271">
          <cell r="V6271" t="str">
            <v/>
          </cell>
        </row>
        <row r="6272">
          <cell r="V6272" t="str">
            <v/>
          </cell>
        </row>
        <row r="6273">
          <cell r="V6273" t="str">
            <v/>
          </cell>
        </row>
        <row r="6274">
          <cell r="V6274" t="str">
            <v/>
          </cell>
        </row>
        <row r="6275">
          <cell r="V6275" t="str">
            <v/>
          </cell>
        </row>
        <row r="6276">
          <cell r="V6276" t="str">
            <v/>
          </cell>
        </row>
        <row r="6277">
          <cell r="V6277" t="str">
            <v/>
          </cell>
        </row>
        <row r="6278">
          <cell r="V6278" t="str">
            <v/>
          </cell>
        </row>
        <row r="6279">
          <cell r="V6279" t="str">
            <v/>
          </cell>
        </row>
        <row r="6280">
          <cell r="V6280" t="str">
            <v/>
          </cell>
        </row>
        <row r="6281">
          <cell r="V6281" t="str">
            <v/>
          </cell>
        </row>
        <row r="6282">
          <cell r="V6282" t="str">
            <v/>
          </cell>
        </row>
        <row r="6283">
          <cell r="V6283" t="str">
            <v/>
          </cell>
        </row>
        <row r="6284">
          <cell r="V6284" t="str">
            <v/>
          </cell>
        </row>
        <row r="6285">
          <cell r="V6285" t="str">
            <v/>
          </cell>
        </row>
        <row r="6286">
          <cell r="V6286" t="str">
            <v/>
          </cell>
        </row>
        <row r="6287">
          <cell r="V6287" t="str">
            <v/>
          </cell>
        </row>
        <row r="6288">
          <cell r="V6288" t="str">
            <v/>
          </cell>
        </row>
        <row r="6289">
          <cell r="V6289" t="str">
            <v/>
          </cell>
        </row>
        <row r="6290">
          <cell r="V6290" t="str">
            <v/>
          </cell>
        </row>
        <row r="6291">
          <cell r="V6291" t="str">
            <v/>
          </cell>
        </row>
        <row r="6292">
          <cell r="V6292" t="str">
            <v/>
          </cell>
        </row>
        <row r="6293">
          <cell r="V6293" t="str">
            <v/>
          </cell>
        </row>
        <row r="6294">
          <cell r="V6294" t="str">
            <v/>
          </cell>
        </row>
        <row r="6295">
          <cell r="V6295" t="str">
            <v/>
          </cell>
        </row>
        <row r="6296">
          <cell r="V6296" t="str">
            <v/>
          </cell>
        </row>
        <row r="6297">
          <cell r="V6297" t="str">
            <v/>
          </cell>
        </row>
        <row r="6298">
          <cell r="V6298" t="str">
            <v/>
          </cell>
        </row>
        <row r="6299">
          <cell r="V6299" t="str">
            <v/>
          </cell>
        </row>
        <row r="6300">
          <cell r="V6300" t="str">
            <v/>
          </cell>
        </row>
        <row r="6301">
          <cell r="V6301" t="str">
            <v/>
          </cell>
        </row>
        <row r="6302">
          <cell r="V6302" t="str">
            <v/>
          </cell>
        </row>
        <row r="6303">
          <cell r="V6303" t="str">
            <v/>
          </cell>
        </row>
        <row r="6304">
          <cell r="V6304" t="str">
            <v/>
          </cell>
        </row>
        <row r="6305">
          <cell r="V6305" t="str">
            <v/>
          </cell>
        </row>
        <row r="6306">
          <cell r="V6306" t="str">
            <v/>
          </cell>
        </row>
        <row r="6307">
          <cell r="V6307" t="str">
            <v/>
          </cell>
        </row>
        <row r="6308">
          <cell r="V6308" t="str">
            <v/>
          </cell>
        </row>
        <row r="6309">
          <cell r="V6309" t="str">
            <v/>
          </cell>
        </row>
        <row r="6310">
          <cell r="V6310" t="str">
            <v/>
          </cell>
        </row>
        <row r="6311">
          <cell r="V6311" t="str">
            <v/>
          </cell>
        </row>
        <row r="6312">
          <cell r="V6312" t="str">
            <v/>
          </cell>
        </row>
        <row r="6313">
          <cell r="V6313" t="str">
            <v/>
          </cell>
        </row>
        <row r="6314">
          <cell r="V6314" t="str">
            <v/>
          </cell>
        </row>
        <row r="6315">
          <cell r="V6315" t="str">
            <v/>
          </cell>
        </row>
        <row r="6316">
          <cell r="V6316" t="str">
            <v/>
          </cell>
        </row>
        <row r="6317">
          <cell r="V6317" t="str">
            <v/>
          </cell>
        </row>
        <row r="6318">
          <cell r="V6318" t="str">
            <v/>
          </cell>
        </row>
        <row r="6319">
          <cell r="V6319" t="str">
            <v/>
          </cell>
        </row>
        <row r="6320">
          <cell r="V6320" t="str">
            <v/>
          </cell>
        </row>
        <row r="6321">
          <cell r="V6321" t="str">
            <v/>
          </cell>
        </row>
        <row r="6322">
          <cell r="V6322" t="str">
            <v/>
          </cell>
        </row>
        <row r="6323">
          <cell r="V6323" t="str">
            <v/>
          </cell>
        </row>
        <row r="6324">
          <cell r="V6324" t="str">
            <v/>
          </cell>
        </row>
        <row r="6325">
          <cell r="V6325" t="str">
            <v/>
          </cell>
        </row>
        <row r="6326">
          <cell r="V6326" t="str">
            <v/>
          </cell>
        </row>
        <row r="6327">
          <cell r="V6327" t="str">
            <v/>
          </cell>
        </row>
        <row r="6328">
          <cell r="V6328" t="str">
            <v/>
          </cell>
        </row>
        <row r="6329">
          <cell r="V6329" t="str">
            <v/>
          </cell>
        </row>
        <row r="6330">
          <cell r="V6330" t="str">
            <v/>
          </cell>
        </row>
        <row r="6331">
          <cell r="V6331" t="str">
            <v/>
          </cell>
        </row>
        <row r="6332">
          <cell r="V6332" t="str">
            <v/>
          </cell>
        </row>
        <row r="6333">
          <cell r="V6333" t="str">
            <v/>
          </cell>
        </row>
        <row r="6334">
          <cell r="V6334" t="str">
            <v/>
          </cell>
        </row>
        <row r="6335">
          <cell r="V6335" t="str">
            <v/>
          </cell>
        </row>
        <row r="6336">
          <cell r="V6336" t="str">
            <v/>
          </cell>
        </row>
        <row r="6337">
          <cell r="V6337" t="str">
            <v/>
          </cell>
        </row>
        <row r="6338">
          <cell r="V6338" t="str">
            <v/>
          </cell>
        </row>
        <row r="6339">
          <cell r="V6339" t="str">
            <v/>
          </cell>
        </row>
        <row r="6340">
          <cell r="V6340" t="str">
            <v/>
          </cell>
        </row>
        <row r="6341">
          <cell r="V6341" t="str">
            <v/>
          </cell>
        </row>
        <row r="6342">
          <cell r="V6342" t="str">
            <v/>
          </cell>
        </row>
        <row r="6343">
          <cell r="V6343" t="str">
            <v/>
          </cell>
        </row>
        <row r="6344">
          <cell r="V6344" t="str">
            <v/>
          </cell>
        </row>
        <row r="6345">
          <cell r="V6345" t="str">
            <v/>
          </cell>
        </row>
        <row r="6346">
          <cell r="V6346" t="str">
            <v/>
          </cell>
        </row>
        <row r="6347">
          <cell r="V6347" t="str">
            <v/>
          </cell>
        </row>
        <row r="6348">
          <cell r="V6348" t="str">
            <v/>
          </cell>
        </row>
        <row r="6349">
          <cell r="V6349" t="str">
            <v/>
          </cell>
        </row>
        <row r="6350">
          <cell r="V6350" t="str">
            <v/>
          </cell>
        </row>
        <row r="6351">
          <cell r="V6351" t="str">
            <v/>
          </cell>
        </row>
        <row r="6352">
          <cell r="V6352" t="str">
            <v/>
          </cell>
        </row>
        <row r="6353">
          <cell r="V6353" t="str">
            <v/>
          </cell>
        </row>
        <row r="6354">
          <cell r="V6354" t="str">
            <v/>
          </cell>
        </row>
        <row r="6355">
          <cell r="V6355" t="str">
            <v/>
          </cell>
        </row>
        <row r="6356">
          <cell r="V6356" t="str">
            <v/>
          </cell>
        </row>
        <row r="6357">
          <cell r="V6357" t="str">
            <v/>
          </cell>
        </row>
        <row r="6358">
          <cell r="V6358" t="str">
            <v/>
          </cell>
        </row>
        <row r="6359">
          <cell r="V6359" t="str">
            <v/>
          </cell>
        </row>
        <row r="6360">
          <cell r="V6360" t="str">
            <v/>
          </cell>
        </row>
        <row r="6361">
          <cell r="V6361" t="str">
            <v/>
          </cell>
        </row>
        <row r="6362">
          <cell r="V6362" t="str">
            <v/>
          </cell>
        </row>
        <row r="6363">
          <cell r="V6363" t="str">
            <v/>
          </cell>
        </row>
        <row r="6364">
          <cell r="V6364" t="str">
            <v/>
          </cell>
        </row>
        <row r="6365">
          <cell r="V6365" t="str">
            <v/>
          </cell>
        </row>
        <row r="6366">
          <cell r="V6366" t="str">
            <v/>
          </cell>
        </row>
        <row r="6367">
          <cell r="V6367" t="str">
            <v/>
          </cell>
        </row>
        <row r="6368">
          <cell r="V6368" t="str">
            <v/>
          </cell>
        </row>
        <row r="6369">
          <cell r="V6369" t="str">
            <v/>
          </cell>
        </row>
        <row r="6370">
          <cell r="V6370" t="str">
            <v/>
          </cell>
        </row>
        <row r="6371">
          <cell r="V6371" t="str">
            <v/>
          </cell>
        </row>
        <row r="6372">
          <cell r="V6372" t="str">
            <v/>
          </cell>
        </row>
        <row r="6373">
          <cell r="V6373" t="str">
            <v/>
          </cell>
        </row>
        <row r="6374">
          <cell r="V6374" t="str">
            <v/>
          </cell>
        </row>
        <row r="6375">
          <cell r="V6375" t="str">
            <v/>
          </cell>
        </row>
        <row r="6376">
          <cell r="V6376" t="str">
            <v/>
          </cell>
        </row>
        <row r="6377">
          <cell r="V6377" t="str">
            <v/>
          </cell>
        </row>
        <row r="6378">
          <cell r="V6378" t="str">
            <v/>
          </cell>
        </row>
        <row r="6379">
          <cell r="V6379" t="str">
            <v/>
          </cell>
        </row>
        <row r="6380">
          <cell r="V6380" t="str">
            <v/>
          </cell>
        </row>
        <row r="6381">
          <cell r="V6381" t="str">
            <v/>
          </cell>
        </row>
        <row r="6382">
          <cell r="V6382" t="str">
            <v/>
          </cell>
        </row>
        <row r="6383">
          <cell r="V6383" t="str">
            <v/>
          </cell>
        </row>
        <row r="6384">
          <cell r="V6384" t="str">
            <v/>
          </cell>
        </row>
        <row r="6385">
          <cell r="V6385" t="str">
            <v/>
          </cell>
        </row>
        <row r="6386">
          <cell r="V6386" t="str">
            <v/>
          </cell>
        </row>
        <row r="6387">
          <cell r="V6387" t="str">
            <v/>
          </cell>
        </row>
        <row r="6388">
          <cell r="V6388" t="str">
            <v/>
          </cell>
        </row>
        <row r="6389">
          <cell r="V6389" t="str">
            <v/>
          </cell>
        </row>
        <row r="6390">
          <cell r="V6390" t="str">
            <v/>
          </cell>
        </row>
        <row r="6391">
          <cell r="V6391" t="str">
            <v/>
          </cell>
        </row>
        <row r="6392">
          <cell r="V6392" t="str">
            <v/>
          </cell>
        </row>
        <row r="6393">
          <cell r="V6393" t="str">
            <v/>
          </cell>
        </row>
        <row r="6394">
          <cell r="V6394" t="str">
            <v/>
          </cell>
        </row>
        <row r="6395">
          <cell r="V6395" t="str">
            <v/>
          </cell>
        </row>
        <row r="6396">
          <cell r="V6396" t="str">
            <v/>
          </cell>
        </row>
        <row r="6397">
          <cell r="V6397" t="str">
            <v/>
          </cell>
        </row>
        <row r="6398">
          <cell r="V6398" t="str">
            <v/>
          </cell>
        </row>
        <row r="6399">
          <cell r="V6399" t="str">
            <v/>
          </cell>
        </row>
        <row r="6400">
          <cell r="V6400" t="str">
            <v/>
          </cell>
        </row>
        <row r="6401">
          <cell r="V6401" t="str">
            <v/>
          </cell>
        </row>
        <row r="6402">
          <cell r="V6402" t="str">
            <v/>
          </cell>
        </row>
        <row r="6403">
          <cell r="V6403" t="str">
            <v/>
          </cell>
        </row>
        <row r="6404">
          <cell r="V6404" t="str">
            <v/>
          </cell>
        </row>
        <row r="6405">
          <cell r="V6405" t="str">
            <v/>
          </cell>
        </row>
        <row r="6406">
          <cell r="V6406" t="str">
            <v/>
          </cell>
        </row>
        <row r="6407">
          <cell r="V6407" t="str">
            <v/>
          </cell>
        </row>
        <row r="6408">
          <cell r="V6408" t="str">
            <v/>
          </cell>
        </row>
        <row r="6409">
          <cell r="V6409" t="str">
            <v/>
          </cell>
        </row>
        <row r="6410">
          <cell r="V6410" t="str">
            <v/>
          </cell>
        </row>
        <row r="6411">
          <cell r="V6411" t="str">
            <v/>
          </cell>
        </row>
        <row r="6412">
          <cell r="V6412" t="str">
            <v/>
          </cell>
        </row>
        <row r="6413">
          <cell r="V6413" t="str">
            <v/>
          </cell>
        </row>
        <row r="6414">
          <cell r="V6414" t="str">
            <v/>
          </cell>
        </row>
        <row r="6415">
          <cell r="V6415" t="str">
            <v/>
          </cell>
        </row>
        <row r="6416">
          <cell r="V6416" t="str">
            <v/>
          </cell>
        </row>
        <row r="6417">
          <cell r="V6417" t="str">
            <v/>
          </cell>
        </row>
        <row r="6418">
          <cell r="V6418" t="str">
            <v/>
          </cell>
        </row>
        <row r="6419">
          <cell r="V6419" t="str">
            <v/>
          </cell>
        </row>
        <row r="6420">
          <cell r="V6420" t="str">
            <v/>
          </cell>
        </row>
        <row r="6421">
          <cell r="V6421" t="str">
            <v/>
          </cell>
        </row>
        <row r="6422">
          <cell r="V6422" t="str">
            <v/>
          </cell>
        </row>
        <row r="6423">
          <cell r="V6423" t="str">
            <v/>
          </cell>
        </row>
        <row r="6424">
          <cell r="V6424" t="str">
            <v/>
          </cell>
        </row>
        <row r="6425">
          <cell r="V6425" t="str">
            <v/>
          </cell>
        </row>
        <row r="6426">
          <cell r="V6426" t="str">
            <v/>
          </cell>
        </row>
        <row r="6427">
          <cell r="V6427" t="str">
            <v/>
          </cell>
        </row>
        <row r="6428">
          <cell r="V6428" t="str">
            <v/>
          </cell>
        </row>
        <row r="6429">
          <cell r="V6429" t="str">
            <v/>
          </cell>
        </row>
        <row r="6430">
          <cell r="V6430" t="str">
            <v/>
          </cell>
        </row>
        <row r="6431">
          <cell r="V6431" t="str">
            <v/>
          </cell>
        </row>
        <row r="6432">
          <cell r="V6432" t="str">
            <v/>
          </cell>
        </row>
        <row r="6433">
          <cell r="V6433" t="str">
            <v/>
          </cell>
        </row>
        <row r="6434">
          <cell r="V6434" t="str">
            <v/>
          </cell>
        </row>
        <row r="6435">
          <cell r="V6435" t="str">
            <v/>
          </cell>
        </row>
        <row r="6436">
          <cell r="V6436" t="str">
            <v/>
          </cell>
        </row>
        <row r="6437">
          <cell r="V6437" t="str">
            <v/>
          </cell>
        </row>
        <row r="6438">
          <cell r="V6438" t="str">
            <v/>
          </cell>
        </row>
        <row r="6439">
          <cell r="V6439" t="str">
            <v/>
          </cell>
        </row>
        <row r="6440">
          <cell r="V6440" t="str">
            <v/>
          </cell>
        </row>
        <row r="6441">
          <cell r="V6441" t="str">
            <v/>
          </cell>
        </row>
        <row r="6442">
          <cell r="V6442" t="str">
            <v/>
          </cell>
        </row>
        <row r="6443">
          <cell r="V6443" t="str">
            <v/>
          </cell>
        </row>
        <row r="6444">
          <cell r="V6444" t="str">
            <v/>
          </cell>
        </row>
        <row r="6445">
          <cell r="V6445" t="str">
            <v/>
          </cell>
        </row>
        <row r="6446">
          <cell r="V6446" t="str">
            <v/>
          </cell>
        </row>
        <row r="6447">
          <cell r="V6447" t="str">
            <v/>
          </cell>
        </row>
        <row r="6448">
          <cell r="V6448" t="str">
            <v/>
          </cell>
        </row>
        <row r="6449">
          <cell r="V6449" t="str">
            <v/>
          </cell>
        </row>
        <row r="6450">
          <cell r="V6450" t="str">
            <v/>
          </cell>
        </row>
        <row r="6451">
          <cell r="V6451" t="str">
            <v/>
          </cell>
        </row>
        <row r="6452">
          <cell r="V6452" t="str">
            <v/>
          </cell>
        </row>
        <row r="6453">
          <cell r="V6453" t="str">
            <v/>
          </cell>
        </row>
        <row r="6454">
          <cell r="V6454" t="str">
            <v/>
          </cell>
        </row>
        <row r="6455">
          <cell r="V6455" t="str">
            <v/>
          </cell>
        </row>
        <row r="6456">
          <cell r="V6456" t="str">
            <v/>
          </cell>
        </row>
        <row r="6457">
          <cell r="V6457" t="str">
            <v/>
          </cell>
        </row>
        <row r="6458">
          <cell r="V6458" t="str">
            <v/>
          </cell>
        </row>
        <row r="6459">
          <cell r="V6459" t="str">
            <v/>
          </cell>
        </row>
        <row r="6460">
          <cell r="V6460" t="str">
            <v/>
          </cell>
        </row>
        <row r="6461">
          <cell r="V6461" t="str">
            <v/>
          </cell>
        </row>
        <row r="6462">
          <cell r="V6462" t="str">
            <v/>
          </cell>
        </row>
        <row r="6463">
          <cell r="V6463" t="str">
            <v/>
          </cell>
        </row>
        <row r="6464">
          <cell r="V6464" t="str">
            <v/>
          </cell>
        </row>
        <row r="6465">
          <cell r="V6465" t="str">
            <v/>
          </cell>
        </row>
        <row r="6466">
          <cell r="V6466" t="str">
            <v/>
          </cell>
        </row>
        <row r="6467">
          <cell r="V6467" t="str">
            <v/>
          </cell>
        </row>
        <row r="6468">
          <cell r="V6468" t="str">
            <v/>
          </cell>
        </row>
        <row r="6469">
          <cell r="V6469" t="str">
            <v/>
          </cell>
        </row>
        <row r="6470">
          <cell r="V6470" t="str">
            <v/>
          </cell>
        </row>
        <row r="6471">
          <cell r="V6471" t="str">
            <v/>
          </cell>
        </row>
        <row r="6472">
          <cell r="V6472" t="str">
            <v/>
          </cell>
        </row>
        <row r="6473">
          <cell r="V6473" t="str">
            <v/>
          </cell>
        </row>
        <row r="6474">
          <cell r="V6474" t="str">
            <v/>
          </cell>
        </row>
        <row r="6475">
          <cell r="V6475" t="str">
            <v/>
          </cell>
        </row>
        <row r="6476">
          <cell r="V6476" t="str">
            <v/>
          </cell>
        </row>
        <row r="6477">
          <cell r="V6477" t="str">
            <v/>
          </cell>
        </row>
        <row r="6478">
          <cell r="V6478" t="str">
            <v/>
          </cell>
        </row>
        <row r="6479">
          <cell r="V6479" t="str">
            <v/>
          </cell>
        </row>
        <row r="6480">
          <cell r="V6480" t="str">
            <v/>
          </cell>
        </row>
        <row r="6481">
          <cell r="V6481" t="str">
            <v/>
          </cell>
        </row>
        <row r="6482">
          <cell r="V6482" t="str">
            <v/>
          </cell>
        </row>
        <row r="6483">
          <cell r="V6483" t="str">
            <v/>
          </cell>
        </row>
        <row r="6484">
          <cell r="V6484" t="str">
            <v/>
          </cell>
        </row>
        <row r="6485">
          <cell r="V6485" t="str">
            <v/>
          </cell>
        </row>
        <row r="6486">
          <cell r="V6486" t="str">
            <v/>
          </cell>
        </row>
        <row r="6487">
          <cell r="V6487" t="str">
            <v/>
          </cell>
        </row>
        <row r="6488">
          <cell r="V6488" t="str">
            <v/>
          </cell>
        </row>
        <row r="6489">
          <cell r="V6489" t="str">
            <v/>
          </cell>
        </row>
        <row r="6490">
          <cell r="V6490" t="str">
            <v/>
          </cell>
        </row>
        <row r="6491">
          <cell r="V6491" t="str">
            <v/>
          </cell>
        </row>
        <row r="6492">
          <cell r="V6492" t="str">
            <v/>
          </cell>
        </row>
        <row r="6493">
          <cell r="V6493" t="str">
            <v/>
          </cell>
        </row>
        <row r="6494">
          <cell r="V6494" t="str">
            <v/>
          </cell>
        </row>
        <row r="6495">
          <cell r="V6495" t="str">
            <v/>
          </cell>
        </row>
        <row r="6496">
          <cell r="V6496" t="str">
            <v/>
          </cell>
        </row>
        <row r="6497">
          <cell r="V6497" t="str">
            <v/>
          </cell>
        </row>
        <row r="6498">
          <cell r="V6498" t="str">
            <v/>
          </cell>
        </row>
        <row r="6499">
          <cell r="V6499" t="str">
            <v/>
          </cell>
        </row>
        <row r="6500">
          <cell r="V6500" t="str">
            <v/>
          </cell>
        </row>
        <row r="6501">
          <cell r="V6501" t="str">
            <v/>
          </cell>
        </row>
        <row r="6502">
          <cell r="V6502" t="str">
            <v/>
          </cell>
        </row>
        <row r="6503">
          <cell r="V6503" t="str">
            <v/>
          </cell>
        </row>
        <row r="6504">
          <cell r="V6504" t="str">
            <v/>
          </cell>
        </row>
        <row r="6505">
          <cell r="V6505" t="str">
            <v/>
          </cell>
        </row>
        <row r="6506">
          <cell r="V6506" t="str">
            <v/>
          </cell>
        </row>
        <row r="6507">
          <cell r="V6507" t="str">
            <v/>
          </cell>
        </row>
        <row r="6508">
          <cell r="V6508" t="str">
            <v/>
          </cell>
        </row>
        <row r="6509">
          <cell r="V6509" t="str">
            <v/>
          </cell>
        </row>
        <row r="6510">
          <cell r="V6510" t="str">
            <v/>
          </cell>
        </row>
        <row r="6511">
          <cell r="V6511" t="str">
            <v/>
          </cell>
        </row>
        <row r="6512">
          <cell r="V6512" t="str">
            <v/>
          </cell>
        </row>
        <row r="6513">
          <cell r="V6513" t="str">
            <v/>
          </cell>
        </row>
        <row r="6514">
          <cell r="V6514" t="str">
            <v/>
          </cell>
        </row>
        <row r="6515">
          <cell r="V6515" t="str">
            <v/>
          </cell>
        </row>
        <row r="6516">
          <cell r="V6516" t="str">
            <v/>
          </cell>
        </row>
        <row r="6517">
          <cell r="V6517" t="str">
            <v/>
          </cell>
        </row>
        <row r="6518">
          <cell r="V6518" t="str">
            <v/>
          </cell>
        </row>
        <row r="6519">
          <cell r="V6519" t="str">
            <v/>
          </cell>
        </row>
        <row r="6520">
          <cell r="V6520" t="str">
            <v/>
          </cell>
        </row>
        <row r="6521">
          <cell r="V6521" t="str">
            <v/>
          </cell>
        </row>
        <row r="6522">
          <cell r="V6522" t="str">
            <v/>
          </cell>
        </row>
        <row r="6523">
          <cell r="V6523" t="str">
            <v/>
          </cell>
        </row>
        <row r="6524">
          <cell r="V6524" t="str">
            <v/>
          </cell>
        </row>
        <row r="6525">
          <cell r="V6525" t="str">
            <v/>
          </cell>
        </row>
        <row r="6526">
          <cell r="V6526" t="str">
            <v/>
          </cell>
        </row>
        <row r="6527">
          <cell r="V6527" t="str">
            <v/>
          </cell>
        </row>
        <row r="6528">
          <cell r="V6528" t="str">
            <v/>
          </cell>
        </row>
        <row r="6529">
          <cell r="V6529" t="str">
            <v/>
          </cell>
        </row>
        <row r="6530">
          <cell r="V6530" t="str">
            <v/>
          </cell>
        </row>
        <row r="6531">
          <cell r="V6531" t="str">
            <v/>
          </cell>
        </row>
        <row r="6532">
          <cell r="V6532" t="str">
            <v/>
          </cell>
        </row>
        <row r="6533">
          <cell r="V6533" t="str">
            <v/>
          </cell>
        </row>
        <row r="6534">
          <cell r="V6534" t="str">
            <v/>
          </cell>
        </row>
        <row r="6535">
          <cell r="V6535" t="str">
            <v/>
          </cell>
        </row>
        <row r="6536">
          <cell r="V6536" t="str">
            <v/>
          </cell>
        </row>
        <row r="6537">
          <cell r="V6537" t="str">
            <v/>
          </cell>
        </row>
        <row r="6538">
          <cell r="V6538" t="str">
            <v/>
          </cell>
        </row>
        <row r="6539">
          <cell r="V6539" t="str">
            <v/>
          </cell>
        </row>
        <row r="6540">
          <cell r="V6540" t="str">
            <v/>
          </cell>
        </row>
        <row r="6541">
          <cell r="V6541" t="str">
            <v/>
          </cell>
        </row>
        <row r="6542">
          <cell r="V6542" t="str">
            <v/>
          </cell>
        </row>
        <row r="6543">
          <cell r="V6543" t="str">
            <v/>
          </cell>
        </row>
        <row r="6544">
          <cell r="V6544" t="str">
            <v/>
          </cell>
        </row>
        <row r="6545">
          <cell r="V6545" t="str">
            <v/>
          </cell>
        </row>
        <row r="6546">
          <cell r="V6546" t="str">
            <v/>
          </cell>
        </row>
        <row r="6547">
          <cell r="V6547" t="str">
            <v/>
          </cell>
        </row>
        <row r="6548">
          <cell r="V6548" t="str">
            <v/>
          </cell>
        </row>
        <row r="6549">
          <cell r="V6549" t="str">
            <v/>
          </cell>
        </row>
        <row r="6550">
          <cell r="V6550" t="str">
            <v/>
          </cell>
        </row>
        <row r="6551">
          <cell r="V6551" t="str">
            <v/>
          </cell>
        </row>
        <row r="6552">
          <cell r="V6552" t="str">
            <v/>
          </cell>
        </row>
        <row r="6553">
          <cell r="V6553" t="str">
            <v/>
          </cell>
        </row>
        <row r="6554">
          <cell r="V6554" t="str">
            <v/>
          </cell>
        </row>
        <row r="6555">
          <cell r="V6555" t="str">
            <v/>
          </cell>
        </row>
        <row r="6556">
          <cell r="V6556" t="str">
            <v/>
          </cell>
        </row>
        <row r="6557">
          <cell r="V6557" t="str">
            <v/>
          </cell>
        </row>
        <row r="6558">
          <cell r="V6558" t="str">
            <v/>
          </cell>
        </row>
        <row r="6559">
          <cell r="V6559" t="str">
            <v/>
          </cell>
        </row>
        <row r="6560">
          <cell r="V6560" t="str">
            <v/>
          </cell>
        </row>
        <row r="6561">
          <cell r="V6561" t="str">
            <v/>
          </cell>
        </row>
        <row r="6562">
          <cell r="V6562" t="str">
            <v/>
          </cell>
        </row>
        <row r="6563">
          <cell r="V6563" t="str">
            <v/>
          </cell>
        </row>
        <row r="6564">
          <cell r="V6564" t="str">
            <v/>
          </cell>
        </row>
        <row r="6565">
          <cell r="V6565" t="str">
            <v/>
          </cell>
        </row>
        <row r="6566">
          <cell r="V6566" t="str">
            <v/>
          </cell>
        </row>
        <row r="6567">
          <cell r="V6567" t="str">
            <v/>
          </cell>
        </row>
        <row r="6568">
          <cell r="V6568" t="str">
            <v/>
          </cell>
        </row>
        <row r="6569">
          <cell r="V6569" t="str">
            <v/>
          </cell>
        </row>
        <row r="6570">
          <cell r="V6570" t="str">
            <v/>
          </cell>
        </row>
        <row r="6571">
          <cell r="V6571" t="str">
            <v/>
          </cell>
        </row>
        <row r="6572">
          <cell r="V6572" t="str">
            <v/>
          </cell>
        </row>
        <row r="6573">
          <cell r="V6573" t="str">
            <v/>
          </cell>
        </row>
        <row r="6574">
          <cell r="V6574" t="str">
            <v/>
          </cell>
        </row>
        <row r="6575">
          <cell r="V6575" t="str">
            <v/>
          </cell>
        </row>
        <row r="6576">
          <cell r="V6576" t="str">
            <v/>
          </cell>
        </row>
        <row r="6577">
          <cell r="V6577" t="str">
            <v/>
          </cell>
        </row>
        <row r="6578">
          <cell r="V6578" t="str">
            <v/>
          </cell>
        </row>
        <row r="6579">
          <cell r="V6579" t="str">
            <v/>
          </cell>
        </row>
        <row r="6580">
          <cell r="V6580" t="str">
            <v/>
          </cell>
        </row>
        <row r="6581">
          <cell r="V6581" t="str">
            <v/>
          </cell>
        </row>
        <row r="6582">
          <cell r="V6582" t="str">
            <v/>
          </cell>
        </row>
        <row r="6583">
          <cell r="V6583" t="str">
            <v/>
          </cell>
        </row>
        <row r="6584">
          <cell r="V6584" t="str">
            <v/>
          </cell>
        </row>
        <row r="6585">
          <cell r="V6585" t="str">
            <v/>
          </cell>
        </row>
        <row r="6586">
          <cell r="V6586" t="str">
            <v/>
          </cell>
        </row>
        <row r="6587">
          <cell r="V6587" t="str">
            <v/>
          </cell>
        </row>
        <row r="6588">
          <cell r="V6588" t="str">
            <v/>
          </cell>
        </row>
        <row r="6589">
          <cell r="V6589" t="str">
            <v/>
          </cell>
        </row>
        <row r="6590">
          <cell r="V6590" t="str">
            <v/>
          </cell>
        </row>
        <row r="6591">
          <cell r="V6591" t="str">
            <v/>
          </cell>
        </row>
        <row r="6592">
          <cell r="V6592" t="str">
            <v/>
          </cell>
        </row>
        <row r="6593">
          <cell r="V6593" t="str">
            <v/>
          </cell>
        </row>
        <row r="6594">
          <cell r="V6594" t="str">
            <v/>
          </cell>
        </row>
        <row r="6595">
          <cell r="V6595" t="str">
            <v/>
          </cell>
        </row>
        <row r="6596">
          <cell r="V6596" t="str">
            <v/>
          </cell>
        </row>
        <row r="6597">
          <cell r="V6597" t="str">
            <v/>
          </cell>
        </row>
        <row r="6598">
          <cell r="V6598" t="str">
            <v/>
          </cell>
        </row>
        <row r="6599">
          <cell r="V6599" t="str">
            <v/>
          </cell>
        </row>
        <row r="6600">
          <cell r="V6600" t="str">
            <v/>
          </cell>
        </row>
        <row r="6601">
          <cell r="V6601" t="str">
            <v/>
          </cell>
        </row>
        <row r="6602">
          <cell r="V6602" t="str">
            <v/>
          </cell>
        </row>
        <row r="6603">
          <cell r="V6603" t="str">
            <v/>
          </cell>
        </row>
        <row r="6604">
          <cell r="V6604" t="str">
            <v/>
          </cell>
        </row>
        <row r="6605">
          <cell r="V6605" t="str">
            <v/>
          </cell>
        </row>
        <row r="6606">
          <cell r="V6606" t="str">
            <v/>
          </cell>
        </row>
        <row r="6607">
          <cell r="V6607" t="str">
            <v/>
          </cell>
        </row>
        <row r="6608">
          <cell r="V6608" t="str">
            <v/>
          </cell>
        </row>
        <row r="6609">
          <cell r="V6609" t="str">
            <v/>
          </cell>
        </row>
        <row r="6610">
          <cell r="V6610" t="str">
            <v/>
          </cell>
        </row>
        <row r="6611">
          <cell r="V6611" t="str">
            <v/>
          </cell>
        </row>
        <row r="6612">
          <cell r="V6612" t="str">
            <v/>
          </cell>
        </row>
        <row r="6613">
          <cell r="V6613" t="str">
            <v/>
          </cell>
        </row>
        <row r="6614">
          <cell r="V6614" t="str">
            <v/>
          </cell>
        </row>
        <row r="6615">
          <cell r="V6615" t="str">
            <v/>
          </cell>
        </row>
        <row r="6616">
          <cell r="V6616" t="str">
            <v/>
          </cell>
        </row>
        <row r="6617">
          <cell r="V6617" t="str">
            <v/>
          </cell>
        </row>
        <row r="6618">
          <cell r="V6618" t="str">
            <v/>
          </cell>
        </row>
        <row r="6619">
          <cell r="V6619" t="str">
            <v/>
          </cell>
        </row>
        <row r="6620">
          <cell r="V6620" t="str">
            <v/>
          </cell>
        </row>
        <row r="6621">
          <cell r="V6621" t="str">
            <v/>
          </cell>
        </row>
        <row r="6622">
          <cell r="V6622" t="str">
            <v/>
          </cell>
        </row>
        <row r="6623">
          <cell r="V6623" t="str">
            <v/>
          </cell>
        </row>
        <row r="6624">
          <cell r="V6624" t="str">
            <v/>
          </cell>
        </row>
        <row r="6625">
          <cell r="V6625" t="str">
            <v/>
          </cell>
        </row>
        <row r="6626">
          <cell r="V6626" t="str">
            <v/>
          </cell>
        </row>
        <row r="6627">
          <cell r="V6627" t="str">
            <v/>
          </cell>
        </row>
        <row r="6628">
          <cell r="V6628" t="str">
            <v/>
          </cell>
        </row>
        <row r="6629">
          <cell r="V6629" t="str">
            <v/>
          </cell>
        </row>
        <row r="6630">
          <cell r="V6630" t="str">
            <v/>
          </cell>
        </row>
        <row r="6631">
          <cell r="V6631" t="str">
            <v/>
          </cell>
        </row>
        <row r="6632">
          <cell r="V6632" t="str">
            <v/>
          </cell>
        </row>
        <row r="6633">
          <cell r="V6633" t="str">
            <v/>
          </cell>
        </row>
        <row r="6634">
          <cell r="V6634" t="str">
            <v/>
          </cell>
        </row>
        <row r="6635">
          <cell r="V6635" t="str">
            <v/>
          </cell>
        </row>
        <row r="6636">
          <cell r="V6636" t="str">
            <v/>
          </cell>
        </row>
        <row r="6637">
          <cell r="V6637" t="str">
            <v/>
          </cell>
        </row>
        <row r="6638">
          <cell r="V6638" t="str">
            <v/>
          </cell>
        </row>
        <row r="6639">
          <cell r="V6639" t="str">
            <v/>
          </cell>
        </row>
        <row r="6640">
          <cell r="V6640" t="str">
            <v/>
          </cell>
        </row>
        <row r="6641">
          <cell r="V6641" t="str">
            <v/>
          </cell>
        </row>
        <row r="6642">
          <cell r="V6642" t="str">
            <v/>
          </cell>
        </row>
        <row r="6643">
          <cell r="V6643" t="str">
            <v/>
          </cell>
        </row>
        <row r="6644">
          <cell r="V6644" t="str">
            <v/>
          </cell>
        </row>
        <row r="6645">
          <cell r="V6645" t="str">
            <v/>
          </cell>
        </row>
        <row r="6646">
          <cell r="V6646" t="str">
            <v/>
          </cell>
        </row>
        <row r="6647">
          <cell r="V6647" t="str">
            <v/>
          </cell>
        </row>
        <row r="6648">
          <cell r="V6648" t="str">
            <v/>
          </cell>
        </row>
        <row r="6649">
          <cell r="V6649" t="str">
            <v/>
          </cell>
        </row>
        <row r="6650">
          <cell r="V6650" t="str">
            <v/>
          </cell>
        </row>
        <row r="6651">
          <cell r="V6651" t="str">
            <v/>
          </cell>
        </row>
        <row r="6652">
          <cell r="V6652" t="str">
            <v/>
          </cell>
        </row>
        <row r="6653">
          <cell r="V6653" t="str">
            <v/>
          </cell>
        </row>
        <row r="6654">
          <cell r="V6654" t="str">
            <v/>
          </cell>
        </row>
        <row r="6655">
          <cell r="V6655" t="str">
            <v/>
          </cell>
        </row>
        <row r="6656">
          <cell r="V6656" t="str">
            <v/>
          </cell>
        </row>
        <row r="6657">
          <cell r="V6657" t="str">
            <v/>
          </cell>
        </row>
        <row r="6658">
          <cell r="V6658" t="str">
            <v/>
          </cell>
        </row>
        <row r="6659">
          <cell r="V6659" t="str">
            <v/>
          </cell>
        </row>
        <row r="6660">
          <cell r="V6660" t="str">
            <v/>
          </cell>
        </row>
        <row r="6661">
          <cell r="V6661" t="str">
            <v/>
          </cell>
        </row>
        <row r="6662">
          <cell r="V6662" t="str">
            <v/>
          </cell>
        </row>
        <row r="6663">
          <cell r="V6663" t="str">
            <v/>
          </cell>
        </row>
        <row r="6664">
          <cell r="V6664" t="str">
            <v/>
          </cell>
        </row>
        <row r="6665">
          <cell r="V6665" t="str">
            <v/>
          </cell>
        </row>
        <row r="6666">
          <cell r="V6666" t="str">
            <v/>
          </cell>
        </row>
        <row r="6667">
          <cell r="V6667" t="str">
            <v/>
          </cell>
        </row>
        <row r="6668">
          <cell r="V6668" t="str">
            <v/>
          </cell>
        </row>
        <row r="6669">
          <cell r="V6669" t="str">
            <v/>
          </cell>
        </row>
        <row r="6670">
          <cell r="V6670" t="str">
            <v/>
          </cell>
        </row>
        <row r="6671">
          <cell r="V6671" t="str">
            <v/>
          </cell>
        </row>
        <row r="6672">
          <cell r="V6672" t="str">
            <v/>
          </cell>
        </row>
        <row r="6673">
          <cell r="V6673" t="str">
            <v/>
          </cell>
        </row>
        <row r="6674">
          <cell r="V6674" t="str">
            <v/>
          </cell>
        </row>
        <row r="6675">
          <cell r="V6675" t="str">
            <v/>
          </cell>
        </row>
        <row r="6676">
          <cell r="V6676" t="str">
            <v/>
          </cell>
        </row>
        <row r="6677">
          <cell r="V6677" t="str">
            <v/>
          </cell>
        </row>
        <row r="6678">
          <cell r="V6678" t="str">
            <v/>
          </cell>
        </row>
        <row r="6679">
          <cell r="V6679" t="str">
            <v/>
          </cell>
        </row>
        <row r="6680">
          <cell r="V6680" t="str">
            <v/>
          </cell>
        </row>
        <row r="6681">
          <cell r="V6681" t="str">
            <v/>
          </cell>
        </row>
        <row r="6682">
          <cell r="V6682" t="str">
            <v/>
          </cell>
        </row>
        <row r="6683">
          <cell r="V6683" t="str">
            <v/>
          </cell>
        </row>
        <row r="6684">
          <cell r="V6684" t="str">
            <v/>
          </cell>
        </row>
        <row r="6685">
          <cell r="V6685" t="str">
            <v/>
          </cell>
        </row>
        <row r="6686">
          <cell r="V6686" t="str">
            <v/>
          </cell>
        </row>
        <row r="6687">
          <cell r="V6687" t="str">
            <v/>
          </cell>
        </row>
        <row r="6688">
          <cell r="V6688" t="str">
            <v/>
          </cell>
        </row>
        <row r="6689">
          <cell r="V6689" t="str">
            <v/>
          </cell>
        </row>
        <row r="6690">
          <cell r="V6690" t="str">
            <v/>
          </cell>
        </row>
        <row r="6691">
          <cell r="V6691" t="str">
            <v/>
          </cell>
        </row>
        <row r="6692">
          <cell r="V6692" t="str">
            <v/>
          </cell>
        </row>
        <row r="6693">
          <cell r="V6693" t="str">
            <v/>
          </cell>
        </row>
        <row r="6694">
          <cell r="V6694" t="str">
            <v/>
          </cell>
        </row>
        <row r="6695">
          <cell r="V6695" t="str">
            <v/>
          </cell>
        </row>
        <row r="6696">
          <cell r="V6696" t="str">
            <v/>
          </cell>
        </row>
        <row r="6697">
          <cell r="V6697" t="str">
            <v/>
          </cell>
        </row>
        <row r="6698">
          <cell r="V6698" t="str">
            <v/>
          </cell>
        </row>
        <row r="6699">
          <cell r="V6699" t="str">
            <v/>
          </cell>
        </row>
        <row r="6700">
          <cell r="V6700" t="str">
            <v/>
          </cell>
        </row>
        <row r="6701">
          <cell r="V6701" t="str">
            <v/>
          </cell>
        </row>
        <row r="6702">
          <cell r="V6702" t="str">
            <v/>
          </cell>
        </row>
        <row r="6703">
          <cell r="V6703" t="str">
            <v/>
          </cell>
        </row>
        <row r="6704">
          <cell r="V6704" t="str">
            <v/>
          </cell>
        </row>
        <row r="6705">
          <cell r="V6705" t="str">
            <v/>
          </cell>
        </row>
        <row r="6706">
          <cell r="V6706" t="str">
            <v/>
          </cell>
        </row>
        <row r="6707">
          <cell r="V6707" t="str">
            <v/>
          </cell>
        </row>
        <row r="6708">
          <cell r="V6708" t="str">
            <v/>
          </cell>
        </row>
        <row r="6709">
          <cell r="V6709" t="str">
            <v/>
          </cell>
        </row>
        <row r="6710">
          <cell r="V6710" t="str">
            <v/>
          </cell>
        </row>
        <row r="6711">
          <cell r="V6711" t="str">
            <v/>
          </cell>
        </row>
        <row r="6712">
          <cell r="V6712" t="str">
            <v/>
          </cell>
        </row>
        <row r="6713">
          <cell r="V6713" t="str">
            <v/>
          </cell>
        </row>
        <row r="6714">
          <cell r="V6714" t="str">
            <v/>
          </cell>
        </row>
        <row r="6715">
          <cell r="V6715" t="str">
            <v/>
          </cell>
        </row>
        <row r="6716">
          <cell r="V6716" t="str">
            <v/>
          </cell>
        </row>
        <row r="6717">
          <cell r="V6717" t="str">
            <v/>
          </cell>
        </row>
        <row r="6718">
          <cell r="V6718" t="str">
            <v/>
          </cell>
        </row>
        <row r="6719">
          <cell r="V6719" t="str">
            <v/>
          </cell>
        </row>
        <row r="6720">
          <cell r="V6720" t="str">
            <v/>
          </cell>
        </row>
        <row r="6721">
          <cell r="V6721" t="str">
            <v/>
          </cell>
        </row>
        <row r="6722">
          <cell r="V6722" t="str">
            <v/>
          </cell>
        </row>
        <row r="6723">
          <cell r="V6723" t="str">
            <v/>
          </cell>
        </row>
        <row r="6724">
          <cell r="V6724" t="str">
            <v/>
          </cell>
        </row>
        <row r="6725">
          <cell r="V6725" t="str">
            <v/>
          </cell>
        </row>
        <row r="6726">
          <cell r="V6726" t="str">
            <v/>
          </cell>
        </row>
        <row r="6727">
          <cell r="V6727" t="str">
            <v/>
          </cell>
        </row>
        <row r="6728">
          <cell r="V6728" t="str">
            <v/>
          </cell>
        </row>
        <row r="6729">
          <cell r="V6729" t="str">
            <v/>
          </cell>
        </row>
        <row r="6730">
          <cell r="V6730" t="str">
            <v/>
          </cell>
        </row>
        <row r="6731">
          <cell r="V6731" t="str">
            <v/>
          </cell>
        </row>
        <row r="6732">
          <cell r="V6732" t="str">
            <v/>
          </cell>
        </row>
        <row r="6733">
          <cell r="V6733" t="str">
            <v/>
          </cell>
        </row>
        <row r="6734">
          <cell r="V6734" t="str">
            <v/>
          </cell>
        </row>
        <row r="6735">
          <cell r="V6735" t="str">
            <v/>
          </cell>
        </row>
        <row r="6736">
          <cell r="V6736" t="str">
            <v/>
          </cell>
        </row>
        <row r="6737">
          <cell r="V6737" t="str">
            <v/>
          </cell>
        </row>
        <row r="6738">
          <cell r="V6738" t="str">
            <v/>
          </cell>
        </row>
        <row r="6739">
          <cell r="V6739" t="str">
            <v/>
          </cell>
        </row>
        <row r="6740">
          <cell r="V6740" t="str">
            <v/>
          </cell>
        </row>
        <row r="6741">
          <cell r="V6741" t="str">
            <v/>
          </cell>
        </row>
        <row r="6742">
          <cell r="V6742" t="str">
            <v/>
          </cell>
        </row>
        <row r="6743">
          <cell r="V6743" t="str">
            <v/>
          </cell>
        </row>
        <row r="6744">
          <cell r="V6744" t="str">
            <v/>
          </cell>
        </row>
        <row r="6745">
          <cell r="V6745" t="str">
            <v/>
          </cell>
        </row>
        <row r="6746">
          <cell r="V6746" t="str">
            <v/>
          </cell>
        </row>
        <row r="6747">
          <cell r="V6747" t="str">
            <v/>
          </cell>
        </row>
        <row r="6748">
          <cell r="V6748" t="str">
            <v/>
          </cell>
        </row>
        <row r="6749">
          <cell r="V6749" t="str">
            <v/>
          </cell>
        </row>
        <row r="6750">
          <cell r="V6750" t="str">
            <v/>
          </cell>
        </row>
        <row r="6751">
          <cell r="V6751" t="str">
            <v/>
          </cell>
        </row>
        <row r="6752">
          <cell r="V6752" t="str">
            <v/>
          </cell>
        </row>
        <row r="6753">
          <cell r="V6753" t="str">
            <v/>
          </cell>
        </row>
        <row r="6754">
          <cell r="V6754" t="str">
            <v/>
          </cell>
        </row>
        <row r="6755">
          <cell r="V6755" t="str">
            <v/>
          </cell>
        </row>
        <row r="6756">
          <cell r="V6756" t="str">
            <v/>
          </cell>
        </row>
        <row r="6757">
          <cell r="V6757" t="str">
            <v/>
          </cell>
        </row>
        <row r="6758">
          <cell r="V6758" t="str">
            <v/>
          </cell>
        </row>
        <row r="6759">
          <cell r="V6759" t="str">
            <v/>
          </cell>
        </row>
        <row r="6760">
          <cell r="V6760" t="str">
            <v/>
          </cell>
        </row>
        <row r="6761">
          <cell r="V6761" t="str">
            <v/>
          </cell>
        </row>
        <row r="6762">
          <cell r="V6762" t="str">
            <v/>
          </cell>
        </row>
        <row r="6763">
          <cell r="V6763" t="str">
            <v/>
          </cell>
        </row>
        <row r="6764">
          <cell r="V6764" t="str">
            <v/>
          </cell>
        </row>
        <row r="6765">
          <cell r="V6765" t="str">
            <v/>
          </cell>
        </row>
        <row r="6766">
          <cell r="V6766" t="str">
            <v/>
          </cell>
        </row>
        <row r="6767">
          <cell r="V6767" t="str">
            <v/>
          </cell>
        </row>
        <row r="6768">
          <cell r="V6768" t="str">
            <v/>
          </cell>
        </row>
        <row r="6769">
          <cell r="V6769" t="str">
            <v/>
          </cell>
        </row>
        <row r="6770">
          <cell r="V6770" t="str">
            <v/>
          </cell>
        </row>
        <row r="6771">
          <cell r="V6771" t="str">
            <v/>
          </cell>
        </row>
        <row r="6772">
          <cell r="V6772" t="str">
            <v/>
          </cell>
        </row>
        <row r="6773">
          <cell r="V6773" t="str">
            <v/>
          </cell>
        </row>
        <row r="6774">
          <cell r="V6774" t="str">
            <v/>
          </cell>
        </row>
        <row r="6775">
          <cell r="V6775" t="str">
            <v/>
          </cell>
        </row>
        <row r="6776">
          <cell r="V6776" t="str">
            <v/>
          </cell>
        </row>
        <row r="6777">
          <cell r="V6777" t="str">
            <v/>
          </cell>
        </row>
        <row r="6778">
          <cell r="V6778" t="str">
            <v/>
          </cell>
        </row>
        <row r="6779">
          <cell r="V6779" t="str">
            <v/>
          </cell>
        </row>
        <row r="6780">
          <cell r="V6780" t="str">
            <v/>
          </cell>
        </row>
        <row r="6781">
          <cell r="V6781" t="str">
            <v/>
          </cell>
        </row>
        <row r="6782">
          <cell r="V6782" t="str">
            <v/>
          </cell>
        </row>
        <row r="6783">
          <cell r="V6783" t="str">
            <v/>
          </cell>
        </row>
        <row r="6784">
          <cell r="V6784" t="str">
            <v/>
          </cell>
        </row>
        <row r="6785">
          <cell r="V6785" t="str">
            <v/>
          </cell>
        </row>
        <row r="6786">
          <cell r="V6786" t="str">
            <v/>
          </cell>
        </row>
        <row r="6787">
          <cell r="V6787" t="str">
            <v/>
          </cell>
        </row>
        <row r="6788">
          <cell r="V6788" t="str">
            <v/>
          </cell>
        </row>
        <row r="6789">
          <cell r="V6789" t="str">
            <v/>
          </cell>
        </row>
        <row r="6790">
          <cell r="V6790" t="str">
            <v/>
          </cell>
        </row>
        <row r="6791">
          <cell r="V6791" t="str">
            <v/>
          </cell>
        </row>
        <row r="6792">
          <cell r="V6792" t="str">
            <v/>
          </cell>
        </row>
        <row r="6793">
          <cell r="V6793" t="str">
            <v/>
          </cell>
        </row>
        <row r="6794">
          <cell r="V6794" t="str">
            <v/>
          </cell>
        </row>
        <row r="6795">
          <cell r="V6795" t="str">
            <v/>
          </cell>
        </row>
        <row r="6796">
          <cell r="V6796" t="str">
            <v/>
          </cell>
        </row>
        <row r="6797">
          <cell r="V6797" t="str">
            <v/>
          </cell>
        </row>
        <row r="6798">
          <cell r="V6798" t="str">
            <v/>
          </cell>
        </row>
        <row r="6799">
          <cell r="V6799" t="str">
            <v/>
          </cell>
        </row>
        <row r="6800">
          <cell r="V6800" t="str">
            <v/>
          </cell>
        </row>
        <row r="6801">
          <cell r="V6801" t="str">
            <v/>
          </cell>
        </row>
        <row r="6802">
          <cell r="V6802" t="str">
            <v/>
          </cell>
        </row>
        <row r="6803">
          <cell r="V6803" t="str">
            <v/>
          </cell>
        </row>
        <row r="6804">
          <cell r="V6804" t="str">
            <v/>
          </cell>
        </row>
        <row r="6805">
          <cell r="V6805" t="str">
            <v/>
          </cell>
        </row>
        <row r="6806">
          <cell r="V6806" t="str">
            <v/>
          </cell>
        </row>
        <row r="6807">
          <cell r="V6807" t="str">
            <v/>
          </cell>
        </row>
        <row r="6808">
          <cell r="V6808" t="str">
            <v/>
          </cell>
        </row>
        <row r="6809">
          <cell r="V6809" t="str">
            <v/>
          </cell>
        </row>
        <row r="6810">
          <cell r="V6810" t="str">
            <v/>
          </cell>
        </row>
        <row r="6811">
          <cell r="V6811" t="str">
            <v/>
          </cell>
        </row>
        <row r="6812">
          <cell r="V6812" t="str">
            <v/>
          </cell>
        </row>
        <row r="6813">
          <cell r="V6813" t="str">
            <v/>
          </cell>
        </row>
        <row r="6814">
          <cell r="V6814" t="str">
            <v/>
          </cell>
        </row>
        <row r="6815">
          <cell r="V6815" t="str">
            <v/>
          </cell>
        </row>
        <row r="6816">
          <cell r="V6816" t="str">
            <v/>
          </cell>
        </row>
        <row r="6817">
          <cell r="V6817" t="str">
            <v/>
          </cell>
        </row>
        <row r="6818">
          <cell r="V6818" t="str">
            <v/>
          </cell>
        </row>
        <row r="6819">
          <cell r="V6819" t="str">
            <v/>
          </cell>
        </row>
        <row r="6820">
          <cell r="V6820" t="str">
            <v/>
          </cell>
        </row>
        <row r="6821">
          <cell r="V6821" t="str">
            <v/>
          </cell>
        </row>
        <row r="6822">
          <cell r="V6822" t="str">
            <v/>
          </cell>
        </row>
        <row r="6823">
          <cell r="V6823" t="str">
            <v/>
          </cell>
        </row>
        <row r="6824">
          <cell r="V6824" t="str">
            <v/>
          </cell>
        </row>
        <row r="6825">
          <cell r="V6825" t="str">
            <v/>
          </cell>
        </row>
        <row r="6826">
          <cell r="V6826" t="str">
            <v/>
          </cell>
        </row>
        <row r="6827">
          <cell r="V6827" t="str">
            <v/>
          </cell>
        </row>
        <row r="6828">
          <cell r="V6828" t="str">
            <v/>
          </cell>
        </row>
        <row r="6829">
          <cell r="V6829" t="str">
            <v/>
          </cell>
        </row>
        <row r="6830">
          <cell r="V6830" t="str">
            <v/>
          </cell>
        </row>
        <row r="6831">
          <cell r="V6831" t="str">
            <v/>
          </cell>
        </row>
        <row r="6832">
          <cell r="V6832" t="str">
            <v/>
          </cell>
        </row>
        <row r="6833">
          <cell r="V6833" t="str">
            <v/>
          </cell>
        </row>
        <row r="6834">
          <cell r="V6834" t="str">
            <v/>
          </cell>
        </row>
        <row r="6835">
          <cell r="V6835" t="str">
            <v/>
          </cell>
        </row>
        <row r="6836">
          <cell r="V6836" t="str">
            <v/>
          </cell>
        </row>
        <row r="6837">
          <cell r="V6837" t="str">
            <v/>
          </cell>
        </row>
        <row r="6838">
          <cell r="V6838" t="str">
            <v/>
          </cell>
        </row>
        <row r="6839">
          <cell r="V6839" t="str">
            <v/>
          </cell>
        </row>
        <row r="6840">
          <cell r="V6840" t="str">
            <v/>
          </cell>
        </row>
        <row r="6841">
          <cell r="V6841" t="str">
            <v/>
          </cell>
        </row>
        <row r="6842">
          <cell r="V6842" t="str">
            <v/>
          </cell>
        </row>
        <row r="6843">
          <cell r="V6843" t="str">
            <v/>
          </cell>
        </row>
        <row r="6844">
          <cell r="V6844" t="str">
            <v/>
          </cell>
        </row>
        <row r="6845">
          <cell r="V6845" t="str">
            <v/>
          </cell>
        </row>
        <row r="6846">
          <cell r="V6846" t="str">
            <v/>
          </cell>
        </row>
        <row r="6847">
          <cell r="V6847" t="str">
            <v/>
          </cell>
        </row>
        <row r="6848">
          <cell r="V6848" t="str">
            <v/>
          </cell>
        </row>
        <row r="6849">
          <cell r="V6849" t="str">
            <v/>
          </cell>
        </row>
        <row r="6850">
          <cell r="V6850" t="str">
            <v/>
          </cell>
        </row>
        <row r="6851">
          <cell r="V6851" t="str">
            <v/>
          </cell>
        </row>
        <row r="6852">
          <cell r="V6852" t="str">
            <v/>
          </cell>
        </row>
        <row r="6853">
          <cell r="V6853" t="str">
            <v/>
          </cell>
        </row>
        <row r="6854">
          <cell r="V6854" t="str">
            <v/>
          </cell>
        </row>
        <row r="6855">
          <cell r="V6855" t="str">
            <v/>
          </cell>
        </row>
        <row r="6856">
          <cell r="V6856" t="str">
            <v/>
          </cell>
        </row>
        <row r="6857">
          <cell r="V6857" t="str">
            <v/>
          </cell>
        </row>
        <row r="6858">
          <cell r="V6858" t="str">
            <v/>
          </cell>
        </row>
        <row r="6859">
          <cell r="V6859" t="str">
            <v/>
          </cell>
        </row>
        <row r="6860">
          <cell r="V6860" t="str">
            <v/>
          </cell>
        </row>
        <row r="6861">
          <cell r="V6861" t="str">
            <v/>
          </cell>
        </row>
        <row r="6862">
          <cell r="V6862" t="str">
            <v/>
          </cell>
        </row>
        <row r="6863">
          <cell r="V6863" t="str">
            <v/>
          </cell>
        </row>
        <row r="6864">
          <cell r="V6864" t="str">
            <v/>
          </cell>
        </row>
        <row r="6865">
          <cell r="V6865" t="str">
            <v/>
          </cell>
        </row>
        <row r="6866">
          <cell r="V6866" t="str">
            <v/>
          </cell>
        </row>
        <row r="6867">
          <cell r="V6867" t="str">
            <v/>
          </cell>
        </row>
        <row r="6868">
          <cell r="V6868" t="str">
            <v/>
          </cell>
        </row>
        <row r="6869">
          <cell r="V6869" t="str">
            <v/>
          </cell>
        </row>
        <row r="6870">
          <cell r="V6870" t="str">
            <v/>
          </cell>
        </row>
        <row r="6871">
          <cell r="V6871" t="str">
            <v/>
          </cell>
        </row>
        <row r="6872">
          <cell r="V6872" t="str">
            <v/>
          </cell>
        </row>
        <row r="6873">
          <cell r="V6873" t="str">
            <v/>
          </cell>
        </row>
        <row r="6874">
          <cell r="V6874" t="str">
            <v/>
          </cell>
        </row>
        <row r="6875">
          <cell r="V6875" t="str">
            <v/>
          </cell>
        </row>
        <row r="6876">
          <cell r="V6876" t="str">
            <v/>
          </cell>
        </row>
        <row r="6877">
          <cell r="V6877" t="str">
            <v/>
          </cell>
        </row>
        <row r="6878">
          <cell r="V6878" t="str">
            <v/>
          </cell>
        </row>
        <row r="6879">
          <cell r="V6879" t="str">
            <v/>
          </cell>
        </row>
        <row r="6880">
          <cell r="V6880" t="str">
            <v/>
          </cell>
        </row>
        <row r="6881">
          <cell r="V6881" t="str">
            <v/>
          </cell>
        </row>
        <row r="6882">
          <cell r="V6882" t="str">
            <v/>
          </cell>
        </row>
        <row r="6883">
          <cell r="V6883" t="str">
            <v/>
          </cell>
        </row>
        <row r="6884">
          <cell r="V6884" t="str">
            <v/>
          </cell>
        </row>
        <row r="6885">
          <cell r="V6885" t="str">
            <v/>
          </cell>
        </row>
        <row r="6886">
          <cell r="V6886" t="str">
            <v/>
          </cell>
        </row>
        <row r="6887">
          <cell r="V6887" t="str">
            <v/>
          </cell>
        </row>
        <row r="6888">
          <cell r="V6888" t="str">
            <v/>
          </cell>
        </row>
        <row r="6889">
          <cell r="V6889" t="str">
            <v/>
          </cell>
        </row>
        <row r="6890">
          <cell r="V6890" t="str">
            <v/>
          </cell>
        </row>
        <row r="6891">
          <cell r="V6891" t="str">
            <v/>
          </cell>
        </row>
        <row r="6892">
          <cell r="V6892" t="str">
            <v/>
          </cell>
        </row>
        <row r="6893">
          <cell r="V6893" t="str">
            <v/>
          </cell>
        </row>
        <row r="6894">
          <cell r="V6894" t="str">
            <v/>
          </cell>
        </row>
        <row r="6895">
          <cell r="V6895" t="str">
            <v/>
          </cell>
        </row>
        <row r="6896">
          <cell r="V6896" t="str">
            <v/>
          </cell>
        </row>
        <row r="6897">
          <cell r="V6897" t="str">
            <v/>
          </cell>
        </row>
        <row r="6898">
          <cell r="V6898" t="str">
            <v/>
          </cell>
        </row>
        <row r="6899">
          <cell r="V6899" t="str">
            <v/>
          </cell>
        </row>
        <row r="6900">
          <cell r="V6900" t="str">
            <v/>
          </cell>
        </row>
        <row r="6901">
          <cell r="V6901" t="str">
            <v/>
          </cell>
        </row>
        <row r="6902">
          <cell r="V6902" t="str">
            <v/>
          </cell>
        </row>
        <row r="6903">
          <cell r="V6903" t="str">
            <v/>
          </cell>
        </row>
        <row r="6904">
          <cell r="V6904" t="str">
            <v/>
          </cell>
        </row>
        <row r="6905">
          <cell r="V6905" t="str">
            <v/>
          </cell>
        </row>
        <row r="6906">
          <cell r="V6906" t="str">
            <v/>
          </cell>
        </row>
        <row r="6907">
          <cell r="V6907" t="str">
            <v/>
          </cell>
        </row>
        <row r="6908">
          <cell r="V6908" t="str">
            <v/>
          </cell>
        </row>
        <row r="6909">
          <cell r="V6909" t="str">
            <v/>
          </cell>
        </row>
        <row r="6910">
          <cell r="V6910" t="str">
            <v/>
          </cell>
        </row>
        <row r="6911">
          <cell r="V6911" t="str">
            <v/>
          </cell>
        </row>
        <row r="6912">
          <cell r="V6912" t="str">
            <v/>
          </cell>
        </row>
        <row r="6913">
          <cell r="V6913" t="str">
            <v/>
          </cell>
        </row>
        <row r="6914">
          <cell r="V6914" t="str">
            <v/>
          </cell>
        </row>
        <row r="6915">
          <cell r="V6915" t="str">
            <v/>
          </cell>
        </row>
        <row r="6916">
          <cell r="V6916" t="str">
            <v/>
          </cell>
        </row>
        <row r="6917">
          <cell r="V6917" t="str">
            <v/>
          </cell>
        </row>
        <row r="6918">
          <cell r="V6918" t="str">
            <v/>
          </cell>
        </row>
        <row r="6919">
          <cell r="V6919" t="str">
            <v/>
          </cell>
        </row>
        <row r="6920">
          <cell r="V6920" t="str">
            <v/>
          </cell>
        </row>
        <row r="6921">
          <cell r="V6921" t="str">
            <v/>
          </cell>
        </row>
        <row r="6922">
          <cell r="V6922" t="str">
            <v/>
          </cell>
        </row>
        <row r="6923">
          <cell r="V6923" t="str">
            <v/>
          </cell>
        </row>
        <row r="6924">
          <cell r="V6924" t="str">
            <v/>
          </cell>
        </row>
        <row r="6925">
          <cell r="V6925" t="str">
            <v/>
          </cell>
        </row>
        <row r="6926">
          <cell r="V6926" t="str">
            <v/>
          </cell>
        </row>
        <row r="6927">
          <cell r="V6927" t="str">
            <v/>
          </cell>
        </row>
        <row r="6928">
          <cell r="V6928" t="str">
            <v/>
          </cell>
        </row>
        <row r="6929">
          <cell r="V6929" t="str">
            <v/>
          </cell>
        </row>
        <row r="6930">
          <cell r="V6930" t="str">
            <v/>
          </cell>
        </row>
        <row r="6931">
          <cell r="V6931" t="str">
            <v/>
          </cell>
        </row>
        <row r="6932">
          <cell r="V6932" t="str">
            <v/>
          </cell>
        </row>
        <row r="6933">
          <cell r="V6933" t="str">
            <v/>
          </cell>
        </row>
        <row r="6934">
          <cell r="V6934" t="str">
            <v/>
          </cell>
        </row>
        <row r="6935">
          <cell r="V6935" t="str">
            <v/>
          </cell>
        </row>
        <row r="6936">
          <cell r="V6936" t="str">
            <v/>
          </cell>
        </row>
        <row r="6937">
          <cell r="V6937" t="str">
            <v/>
          </cell>
        </row>
        <row r="6938">
          <cell r="V6938" t="str">
            <v/>
          </cell>
        </row>
        <row r="6939">
          <cell r="V6939" t="str">
            <v/>
          </cell>
        </row>
        <row r="6940">
          <cell r="V6940" t="str">
            <v/>
          </cell>
        </row>
        <row r="6941">
          <cell r="V6941" t="str">
            <v/>
          </cell>
        </row>
        <row r="6942">
          <cell r="V6942" t="str">
            <v/>
          </cell>
        </row>
        <row r="6943">
          <cell r="V6943" t="str">
            <v/>
          </cell>
        </row>
        <row r="6944">
          <cell r="V6944" t="str">
            <v/>
          </cell>
        </row>
        <row r="6945">
          <cell r="V6945" t="str">
            <v/>
          </cell>
        </row>
        <row r="6946">
          <cell r="V6946" t="str">
            <v/>
          </cell>
        </row>
        <row r="6947">
          <cell r="V6947" t="str">
            <v/>
          </cell>
        </row>
        <row r="6948">
          <cell r="V6948" t="str">
            <v/>
          </cell>
        </row>
        <row r="6949">
          <cell r="V6949" t="str">
            <v/>
          </cell>
        </row>
        <row r="6950">
          <cell r="V6950" t="str">
            <v/>
          </cell>
        </row>
        <row r="6951">
          <cell r="V6951" t="str">
            <v/>
          </cell>
        </row>
        <row r="6952">
          <cell r="V6952" t="str">
            <v/>
          </cell>
        </row>
        <row r="6953">
          <cell r="V6953" t="str">
            <v/>
          </cell>
        </row>
        <row r="6954">
          <cell r="V6954" t="str">
            <v/>
          </cell>
        </row>
        <row r="6955">
          <cell r="V6955" t="str">
            <v/>
          </cell>
        </row>
        <row r="6956">
          <cell r="V6956" t="str">
            <v/>
          </cell>
        </row>
        <row r="6957">
          <cell r="V6957" t="str">
            <v/>
          </cell>
        </row>
        <row r="6958">
          <cell r="V6958" t="str">
            <v/>
          </cell>
        </row>
        <row r="6959">
          <cell r="V6959" t="str">
            <v/>
          </cell>
        </row>
        <row r="6960">
          <cell r="V6960" t="str">
            <v/>
          </cell>
        </row>
        <row r="6961">
          <cell r="V6961" t="str">
            <v/>
          </cell>
        </row>
        <row r="6962">
          <cell r="V6962" t="str">
            <v/>
          </cell>
        </row>
        <row r="6963">
          <cell r="V6963" t="str">
            <v/>
          </cell>
        </row>
        <row r="6964">
          <cell r="V6964" t="str">
            <v/>
          </cell>
        </row>
        <row r="6965">
          <cell r="V6965" t="str">
            <v/>
          </cell>
        </row>
        <row r="6966">
          <cell r="V6966" t="str">
            <v/>
          </cell>
        </row>
        <row r="6967">
          <cell r="V6967" t="str">
            <v/>
          </cell>
        </row>
        <row r="6968">
          <cell r="V6968" t="str">
            <v/>
          </cell>
        </row>
        <row r="6969">
          <cell r="V6969" t="str">
            <v/>
          </cell>
        </row>
        <row r="6970">
          <cell r="V6970" t="str">
            <v/>
          </cell>
        </row>
        <row r="6971">
          <cell r="V6971" t="str">
            <v/>
          </cell>
        </row>
        <row r="6972">
          <cell r="V6972" t="str">
            <v/>
          </cell>
        </row>
        <row r="6973">
          <cell r="V6973" t="str">
            <v/>
          </cell>
        </row>
        <row r="6974">
          <cell r="V6974" t="str">
            <v/>
          </cell>
        </row>
        <row r="6975">
          <cell r="V6975" t="str">
            <v/>
          </cell>
        </row>
        <row r="6976">
          <cell r="V6976" t="str">
            <v/>
          </cell>
        </row>
        <row r="6977">
          <cell r="V6977" t="str">
            <v/>
          </cell>
        </row>
        <row r="6978">
          <cell r="V6978" t="str">
            <v/>
          </cell>
        </row>
        <row r="6979">
          <cell r="V6979" t="str">
            <v/>
          </cell>
        </row>
        <row r="6980">
          <cell r="V6980" t="str">
            <v/>
          </cell>
        </row>
        <row r="6981">
          <cell r="V6981" t="str">
            <v/>
          </cell>
        </row>
        <row r="6982">
          <cell r="V6982" t="str">
            <v/>
          </cell>
        </row>
        <row r="6983">
          <cell r="V6983" t="str">
            <v/>
          </cell>
        </row>
        <row r="6984">
          <cell r="V6984" t="str">
            <v/>
          </cell>
        </row>
        <row r="6985">
          <cell r="V6985" t="str">
            <v/>
          </cell>
        </row>
        <row r="6986">
          <cell r="V6986" t="str">
            <v/>
          </cell>
        </row>
        <row r="6987">
          <cell r="V6987" t="str">
            <v/>
          </cell>
        </row>
        <row r="6988">
          <cell r="V6988" t="str">
            <v/>
          </cell>
        </row>
        <row r="6989">
          <cell r="V6989" t="str">
            <v/>
          </cell>
        </row>
        <row r="6990">
          <cell r="V6990" t="str">
            <v/>
          </cell>
        </row>
        <row r="6991">
          <cell r="V6991" t="str">
            <v/>
          </cell>
        </row>
        <row r="6992">
          <cell r="V6992" t="str">
            <v/>
          </cell>
        </row>
        <row r="6993">
          <cell r="V6993" t="str">
            <v/>
          </cell>
        </row>
        <row r="6994">
          <cell r="V6994" t="str">
            <v/>
          </cell>
        </row>
        <row r="6995">
          <cell r="V6995" t="str">
            <v/>
          </cell>
        </row>
        <row r="6996">
          <cell r="V6996" t="str">
            <v/>
          </cell>
        </row>
        <row r="6997">
          <cell r="V6997" t="str">
            <v/>
          </cell>
        </row>
        <row r="6998">
          <cell r="V6998" t="str">
            <v/>
          </cell>
        </row>
        <row r="6999">
          <cell r="V6999" t="str">
            <v/>
          </cell>
        </row>
        <row r="7000">
          <cell r="V7000" t="str">
            <v/>
          </cell>
        </row>
        <row r="7001">
          <cell r="V7001" t="str">
            <v/>
          </cell>
        </row>
        <row r="7002">
          <cell r="V7002" t="str">
            <v/>
          </cell>
        </row>
        <row r="7003">
          <cell r="V7003" t="str">
            <v/>
          </cell>
        </row>
        <row r="7004">
          <cell r="V7004" t="str">
            <v/>
          </cell>
        </row>
        <row r="7005">
          <cell r="V7005" t="str">
            <v/>
          </cell>
        </row>
        <row r="7006">
          <cell r="V7006" t="str">
            <v/>
          </cell>
        </row>
        <row r="7007">
          <cell r="V7007" t="str">
            <v/>
          </cell>
        </row>
        <row r="7008">
          <cell r="V7008" t="str">
            <v/>
          </cell>
        </row>
        <row r="7009">
          <cell r="V7009" t="str">
            <v/>
          </cell>
        </row>
        <row r="7010">
          <cell r="V7010" t="str">
            <v/>
          </cell>
        </row>
        <row r="7011">
          <cell r="V7011" t="str">
            <v/>
          </cell>
        </row>
        <row r="7012">
          <cell r="V7012" t="str">
            <v/>
          </cell>
        </row>
        <row r="7013">
          <cell r="V7013" t="str">
            <v/>
          </cell>
        </row>
        <row r="7014">
          <cell r="V7014" t="str">
            <v/>
          </cell>
        </row>
        <row r="7015">
          <cell r="V7015" t="str">
            <v/>
          </cell>
        </row>
        <row r="7016">
          <cell r="V7016" t="str">
            <v/>
          </cell>
        </row>
        <row r="7017">
          <cell r="V7017" t="str">
            <v/>
          </cell>
        </row>
        <row r="7018">
          <cell r="V7018" t="str">
            <v/>
          </cell>
        </row>
        <row r="7019">
          <cell r="V7019" t="str">
            <v/>
          </cell>
        </row>
        <row r="7020">
          <cell r="V7020" t="str">
            <v/>
          </cell>
        </row>
        <row r="7021">
          <cell r="V7021" t="str">
            <v/>
          </cell>
        </row>
        <row r="7022">
          <cell r="V7022" t="str">
            <v/>
          </cell>
        </row>
        <row r="7023">
          <cell r="V7023" t="str">
            <v/>
          </cell>
        </row>
        <row r="7024">
          <cell r="V7024" t="str">
            <v/>
          </cell>
        </row>
        <row r="7025">
          <cell r="V7025" t="str">
            <v/>
          </cell>
        </row>
        <row r="7026">
          <cell r="V7026" t="str">
            <v/>
          </cell>
        </row>
        <row r="7027">
          <cell r="V7027" t="str">
            <v/>
          </cell>
        </row>
        <row r="7028">
          <cell r="V7028" t="str">
            <v/>
          </cell>
        </row>
        <row r="7029">
          <cell r="V7029" t="str">
            <v/>
          </cell>
        </row>
        <row r="7030">
          <cell r="V7030" t="str">
            <v/>
          </cell>
        </row>
        <row r="7031">
          <cell r="V7031" t="str">
            <v/>
          </cell>
        </row>
        <row r="7032">
          <cell r="V7032" t="str">
            <v/>
          </cell>
        </row>
        <row r="7033">
          <cell r="V7033" t="str">
            <v/>
          </cell>
        </row>
        <row r="7034">
          <cell r="V7034" t="str">
            <v/>
          </cell>
        </row>
        <row r="7035">
          <cell r="V7035" t="str">
            <v/>
          </cell>
        </row>
        <row r="7036">
          <cell r="V7036" t="str">
            <v/>
          </cell>
        </row>
        <row r="7037">
          <cell r="V7037" t="str">
            <v/>
          </cell>
        </row>
        <row r="7038">
          <cell r="V7038" t="str">
            <v/>
          </cell>
        </row>
        <row r="7039">
          <cell r="V7039" t="str">
            <v/>
          </cell>
        </row>
        <row r="7040">
          <cell r="V7040" t="str">
            <v/>
          </cell>
        </row>
        <row r="7041">
          <cell r="V7041" t="str">
            <v/>
          </cell>
        </row>
        <row r="7042">
          <cell r="V7042" t="str">
            <v/>
          </cell>
        </row>
        <row r="7043">
          <cell r="V7043" t="str">
            <v/>
          </cell>
        </row>
        <row r="7044">
          <cell r="V7044" t="str">
            <v/>
          </cell>
        </row>
        <row r="7045">
          <cell r="V7045" t="str">
            <v/>
          </cell>
        </row>
        <row r="7046">
          <cell r="V7046" t="str">
            <v/>
          </cell>
        </row>
        <row r="7047">
          <cell r="V7047" t="str">
            <v/>
          </cell>
        </row>
        <row r="7048">
          <cell r="V7048" t="str">
            <v/>
          </cell>
        </row>
        <row r="7049">
          <cell r="V7049" t="str">
            <v/>
          </cell>
        </row>
        <row r="7050">
          <cell r="V7050" t="str">
            <v/>
          </cell>
        </row>
        <row r="7051">
          <cell r="V7051" t="str">
            <v/>
          </cell>
        </row>
        <row r="7052">
          <cell r="V7052" t="str">
            <v/>
          </cell>
        </row>
        <row r="7053">
          <cell r="V7053" t="str">
            <v/>
          </cell>
        </row>
        <row r="7054">
          <cell r="V7054" t="str">
            <v/>
          </cell>
        </row>
        <row r="7055">
          <cell r="V7055" t="str">
            <v/>
          </cell>
        </row>
        <row r="7056">
          <cell r="V7056" t="str">
            <v/>
          </cell>
        </row>
        <row r="7057">
          <cell r="V7057" t="str">
            <v/>
          </cell>
        </row>
        <row r="7058">
          <cell r="V7058" t="str">
            <v/>
          </cell>
        </row>
        <row r="7059">
          <cell r="V7059" t="str">
            <v/>
          </cell>
        </row>
        <row r="7060">
          <cell r="V7060" t="str">
            <v/>
          </cell>
        </row>
        <row r="7061">
          <cell r="V7061" t="str">
            <v/>
          </cell>
        </row>
        <row r="7062">
          <cell r="V7062" t="str">
            <v/>
          </cell>
        </row>
        <row r="7063">
          <cell r="V7063" t="str">
            <v/>
          </cell>
        </row>
        <row r="7064">
          <cell r="V7064" t="str">
            <v/>
          </cell>
        </row>
        <row r="7065">
          <cell r="V7065" t="str">
            <v/>
          </cell>
        </row>
        <row r="7066">
          <cell r="V7066" t="str">
            <v/>
          </cell>
        </row>
        <row r="7067">
          <cell r="V7067" t="str">
            <v/>
          </cell>
        </row>
        <row r="7068">
          <cell r="V7068" t="str">
            <v/>
          </cell>
        </row>
        <row r="7069">
          <cell r="V7069" t="str">
            <v/>
          </cell>
        </row>
        <row r="7070">
          <cell r="V7070" t="str">
            <v/>
          </cell>
        </row>
        <row r="7071">
          <cell r="V7071" t="str">
            <v/>
          </cell>
        </row>
        <row r="7072">
          <cell r="V7072" t="str">
            <v/>
          </cell>
        </row>
        <row r="7073">
          <cell r="V7073" t="str">
            <v/>
          </cell>
        </row>
        <row r="7074">
          <cell r="V7074" t="str">
            <v/>
          </cell>
        </row>
        <row r="7075">
          <cell r="V7075" t="str">
            <v/>
          </cell>
        </row>
        <row r="7076">
          <cell r="V7076" t="str">
            <v/>
          </cell>
        </row>
        <row r="7077">
          <cell r="V7077" t="str">
            <v/>
          </cell>
        </row>
        <row r="7078">
          <cell r="V7078" t="str">
            <v/>
          </cell>
        </row>
        <row r="7079">
          <cell r="V7079" t="str">
            <v/>
          </cell>
        </row>
        <row r="7080">
          <cell r="V7080" t="str">
            <v/>
          </cell>
        </row>
        <row r="7081">
          <cell r="V7081" t="str">
            <v/>
          </cell>
        </row>
        <row r="7082">
          <cell r="V7082" t="str">
            <v/>
          </cell>
        </row>
        <row r="7083">
          <cell r="V7083" t="str">
            <v/>
          </cell>
        </row>
        <row r="7084">
          <cell r="V7084" t="str">
            <v/>
          </cell>
        </row>
        <row r="7085">
          <cell r="V7085" t="str">
            <v/>
          </cell>
        </row>
        <row r="7086">
          <cell r="V7086" t="str">
            <v/>
          </cell>
        </row>
        <row r="7087">
          <cell r="V7087" t="str">
            <v/>
          </cell>
        </row>
        <row r="7088">
          <cell r="V7088" t="str">
            <v/>
          </cell>
        </row>
        <row r="7089">
          <cell r="V7089" t="str">
            <v/>
          </cell>
        </row>
        <row r="7090">
          <cell r="V7090" t="str">
            <v/>
          </cell>
        </row>
        <row r="7091">
          <cell r="V7091" t="str">
            <v/>
          </cell>
        </row>
        <row r="7092">
          <cell r="V7092" t="str">
            <v/>
          </cell>
        </row>
        <row r="7093">
          <cell r="V7093" t="str">
            <v/>
          </cell>
        </row>
        <row r="7094">
          <cell r="V7094" t="str">
            <v/>
          </cell>
        </row>
        <row r="7095">
          <cell r="V7095" t="str">
            <v/>
          </cell>
        </row>
        <row r="7096">
          <cell r="V7096" t="str">
            <v/>
          </cell>
        </row>
        <row r="7097">
          <cell r="V7097" t="str">
            <v/>
          </cell>
        </row>
        <row r="7098">
          <cell r="V7098" t="str">
            <v/>
          </cell>
        </row>
        <row r="7099">
          <cell r="V7099" t="str">
            <v/>
          </cell>
        </row>
        <row r="7100">
          <cell r="V7100" t="str">
            <v/>
          </cell>
        </row>
        <row r="7101">
          <cell r="V7101" t="str">
            <v/>
          </cell>
        </row>
        <row r="7102">
          <cell r="V7102" t="str">
            <v/>
          </cell>
        </row>
        <row r="7103">
          <cell r="V7103" t="str">
            <v/>
          </cell>
        </row>
        <row r="7104">
          <cell r="V7104" t="str">
            <v/>
          </cell>
        </row>
        <row r="7105">
          <cell r="V7105" t="str">
            <v/>
          </cell>
        </row>
        <row r="7106">
          <cell r="V7106" t="str">
            <v/>
          </cell>
        </row>
        <row r="7107">
          <cell r="V7107" t="str">
            <v/>
          </cell>
        </row>
        <row r="7108">
          <cell r="V7108" t="str">
            <v/>
          </cell>
        </row>
        <row r="7109">
          <cell r="V7109" t="str">
            <v/>
          </cell>
        </row>
        <row r="7110">
          <cell r="V7110" t="str">
            <v/>
          </cell>
        </row>
        <row r="7111">
          <cell r="V7111" t="str">
            <v/>
          </cell>
        </row>
        <row r="7112">
          <cell r="V7112" t="str">
            <v/>
          </cell>
        </row>
        <row r="7113">
          <cell r="V7113" t="str">
            <v/>
          </cell>
        </row>
        <row r="7114">
          <cell r="V7114" t="str">
            <v/>
          </cell>
        </row>
        <row r="7115">
          <cell r="V7115" t="str">
            <v/>
          </cell>
        </row>
        <row r="7116">
          <cell r="V7116" t="str">
            <v/>
          </cell>
        </row>
        <row r="7117">
          <cell r="V7117" t="str">
            <v/>
          </cell>
        </row>
        <row r="7118">
          <cell r="V7118" t="str">
            <v/>
          </cell>
        </row>
        <row r="7119">
          <cell r="V7119" t="str">
            <v/>
          </cell>
        </row>
        <row r="7120">
          <cell r="V7120" t="str">
            <v/>
          </cell>
        </row>
        <row r="7121">
          <cell r="V7121" t="str">
            <v/>
          </cell>
        </row>
        <row r="7122">
          <cell r="V7122" t="str">
            <v/>
          </cell>
        </row>
        <row r="7123">
          <cell r="V7123" t="str">
            <v/>
          </cell>
        </row>
        <row r="7124">
          <cell r="V7124" t="str">
            <v/>
          </cell>
        </row>
        <row r="7125">
          <cell r="V7125" t="str">
            <v/>
          </cell>
        </row>
        <row r="7126">
          <cell r="V7126" t="str">
            <v/>
          </cell>
        </row>
        <row r="7127">
          <cell r="V7127" t="str">
            <v/>
          </cell>
        </row>
        <row r="7128">
          <cell r="V7128" t="str">
            <v/>
          </cell>
        </row>
        <row r="7129">
          <cell r="V7129" t="str">
            <v/>
          </cell>
        </row>
        <row r="7130">
          <cell r="V7130" t="str">
            <v/>
          </cell>
        </row>
        <row r="7131">
          <cell r="V7131" t="str">
            <v/>
          </cell>
        </row>
        <row r="7132">
          <cell r="V7132" t="str">
            <v/>
          </cell>
        </row>
        <row r="7133">
          <cell r="V7133" t="str">
            <v/>
          </cell>
        </row>
        <row r="7134">
          <cell r="V7134" t="str">
            <v/>
          </cell>
        </row>
        <row r="7135">
          <cell r="V7135" t="str">
            <v/>
          </cell>
        </row>
        <row r="7136">
          <cell r="V7136" t="str">
            <v/>
          </cell>
        </row>
        <row r="7137">
          <cell r="V7137" t="str">
            <v/>
          </cell>
        </row>
        <row r="7138">
          <cell r="V7138" t="str">
            <v/>
          </cell>
        </row>
        <row r="7139">
          <cell r="V7139" t="str">
            <v/>
          </cell>
        </row>
        <row r="7140">
          <cell r="V7140" t="str">
            <v/>
          </cell>
        </row>
        <row r="7141">
          <cell r="V7141" t="str">
            <v/>
          </cell>
        </row>
        <row r="7142">
          <cell r="V7142" t="str">
            <v/>
          </cell>
        </row>
        <row r="7143">
          <cell r="V7143" t="str">
            <v/>
          </cell>
        </row>
        <row r="7144">
          <cell r="V7144" t="str">
            <v/>
          </cell>
        </row>
        <row r="7145">
          <cell r="V7145" t="str">
            <v/>
          </cell>
        </row>
        <row r="7146">
          <cell r="V7146" t="str">
            <v/>
          </cell>
        </row>
        <row r="7147">
          <cell r="V7147" t="str">
            <v/>
          </cell>
        </row>
        <row r="7148">
          <cell r="V7148" t="str">
            <v/>
          </cell>
        </row>
        <row r="7149">
          <cell r="V7149" t="str">
            <v/>
          </cell>
        </row>
        <row r="7150">
          <cell r="V7150" t="str">
            <v/>
          </cell>
        </row>
        <row r="7151">
          <cell r="V7151" t="str">
            <v/>
          </cell>
        </row>
        <row r="7152">
          <cell r="V7152" t="str">
            <v/>
          </cell>
        </row>
        <row r="7153">
          <cell r="V7153" t="str">
            <v/>
          </cell>
        </row>
        <row r="7154">
          <cell r="V7154" t="str">
            <v/>
          </cell>
        </row>
        <row r="7155">
          <cell r="V7155" t="str">
            <v/>
          </cell>
        </row>
        <row r="7156">
          <cell r="V7156" t="str">
            <v/>
          </cell>
        </row>
        <row r="7157">
          <cell r="V7157" t="str">
            <v/>
          </cell>
        </row>
        <row r="7158">
          <cell r="V7158" t="str">
            <v/>
          </cell>
        </row>
        <row r="7159">
          <cell r="V7159" t="str">
            <v/>
          </cell>
        </row>
        <row r="7160">
          <cell r="V7160" t="str">
            <v/>
          </cell>
        </row>
        <row r="7161">
          <cell r="V7161" t="str">
            <v/>
          </cell>
        </row>
        <row r="7162">
          <cell r="V7162" t="str">
            <v/>
          </cell>
        </row>
        <row r="7163">
          <cell r="V7163" t="str">
            <v/>
          </cell>
        </row>
        <row r="7164">
          <cell r="V7164" t="str">
            <v/>
          </cell>
        </row>
        <row r="7165">
          <cell r="V7165" t="str">
            <v/>
          </cell>
        </row>
        <row r="7166">
          <cell r="V7166" t="str">
            <v/>
          </cell>
        </row>
        <row r="7167">
          <cell r="V7167" t="str">
            <v/>
          </cell>
        </row>
        <row r="7168">
          <cell r="V7168" t="str">
            <v/>
          </cell>
        </row>
        <row r="7169">
          <cell r="V7169" t="str">
            <v/>
          </cell>
        </row>
        <row r="7170">
          <cell r="V7170" t="str">
            <v/>
          </cell>
        </row>
        <row r="7171">
          <cell r="V7171" t="str">
            <v/>
          </cell>
        </row>
        <row r="7172">
          <cell r="V7172" t="str">
            <v/>
          </cell>
        </row>
        <row r="7173">
          <cell r="V7173" t="str">
            <v/>
          </cell>
        </row>
        <row r="7174">
          <cell r="V7174" t="str">
            <v/>
          </cell>
        </row>
        <row r="7175">
          <cell r="V7175" t="str">
            <v/>
          </cell>
        </row>
        <row r="7176">
          <cell r="V7176" t="str">
            <v/>
          </cell>
        </row>
        <row r="7177">
          <cell r="V7177" t="str">
            <v/>
          </cell>
        </row>
        <row r="7178">
          <cell r="V7178" t="str">
            <v/>
          </cell>
        </row>
        <row r="7179">
          <cell r="V7179" t="str">
            <v/>
          </cell>
        </row>
        <row r="7180">
          <cell r="V7180" t="str">
            <v/>
          </cell>
        </row>
        <row r="7181">
          <cell r="V7181" t="str">
            <v/>
          </cell>
        </row>
        <row r="7182">
          <cell r="V7182" t="str">
            <v/>
          </cell>
        </row>
        <row r="7183">
          <cell r="V7183" t="str">
            <v/>
          </cell>
        </row>
        <row r="7184">
          <cell r="V7184" t="str">
            <v/>
          </cell>
        </row>
        <row r="7185">
          <cell r="V7185" t="str">
            <v/>
          </cell>
        </row>
        <row r="7186">
          <cell r="V7186" t="str">
            <v/>
          </cell>
        </row>
        <row r="7187">
          <cell r="V7187" t="str">
            <v/>
          </cell>
        </row>
        <row r="7188">
          <cell r="V7188" t="str">
            <v/>
          </cell>
        </row>
        <row r="7189">
          <cell r="V7189" t="str">
            <v/>
          </cell>
        </row>
        <row r="7190">
          <cell r="V7190" t="str">
            <v/>
          </cell>
        </row>
        <row r="7191">
          <cell r="V7191" t="str">
            <v/>
          </cell>
        </row>
        <row r="7192">
          <cell r="V7192" t="str">
            <v/>
          </cell>
        </row>
        <row r="7193">
          <cell r="V7193" t="str">
            <v/>
          </cell>
        </row>
        <row r="7194">
          <cell r="V7194" t="str">
            <v/>
          </cell>
        </row>
        <row r="7195">
          <cell r="V7195" t="str">
            <v/>
          </cell>
        </row>
        <row r="7196">
          <cell r="V7196" t="str">
            <v/>
          </cell>
        </row>
        <row r="7197">
          <cell r="V7197" t="str">
            <v/>
          </cell>
        </row>
        <row r="7198">
          <cell r="V7198" t="str">
            <v/>
          </cell>
        </row>
        <row r="7199">
          <cell r="V7199" t="str">
            <v/>
          </cell>
        </row>
        <row r="7200">
          <cell r="V7200" t="str">
            <v/>
          </cell>
        </row>
        <row r="7201">
          <cell r="V7201" t="str">
            <v/>
          </cell>
        </row>
        <row r="7202">
          <cell r="V7202" t="str">
            <v/>
          </cell>
        </row>
        <row r="7203">
          <cell r="V7203" t="str">
            <v/>
          </cell>
        </row>
        <row r="7204">
          <cell r="V7204" t="str">
            <v/>
          </cell>
        </row>
        <row r="7205">
          <cell r="V7205" t="str">
            <v/>
          </cell>
        </row>
        <row r="7206">
          <cell r="V7206" t="str">
            <v/>
          </cell>
        </row>
        <row r="7207">
          <cell r="V7207" t="str">
            <v/>
          </cell>
        </row>
        <row r="7208">
          <cell r="V7208" t="str">
            <v/>
          </cell>
        </row>
        <row r="7209">
          <cell r="V7209" t="str">
            <v/>
          </cell>
        </row>
        <row r="7210">
          <cell r="V7210" t="str">
            <v/>
          </cell>
        </row>
        <row r="7211">
          <cell r="V7211" t="str">
            <v/>
          </cell>
        </row>
        <row r="7212">
          <cell r="V7212" t="str">
            <v/>
          </cell>
        </row>
        <row r="7213">
          <cell r="V7213" t="str">
            <v/>
          </cell>
        </row>
        <row r="7214">
          <cell r="V7214" t="str">
            <v/>
          </cell>
        </row>
        <row r="7215">
          <cell r="V7215" t="str">
            <v/>
          </cell>
        </row>
        <row r="7216">
          <cell r="V7216" t="str">
            <v/>
          </cell>
        </row>
        <row r="7217">
          <cell r="V7217" t="str">
            <v/>
          </cell>
        </row>
        <row r="7218">
          <cell r="V7218" t="str">
            <v/>
          </cell>
        </row>
        <row r="7219">
          <cell r="V7219" t="str">
            <v/>
          </cell>
        </row>
        <row r="7220">
          <cell r="V7220" t="str">
            <v/>
          </cell>
        </row>
        <row r="7221">
          <cell r="V7221" t="str">
            <v/>
          </cell>
        </row>
        <row r="7222">
          <cell r="V7222" t="str">
            <v/>
          </cell>
        </row>
        <row r="7223">
          <cell r="V7223" t="str">
            <v/>
          </cell>
        </row>
        <row r="7224">
          <cell r="V7224" t="str">
            <v/>
          </cell>
        </row>
        <row r="7225">
          <cell r="V7225" t="str">
            <v/>
          </cell>
        </row>
        <row r="7226">
          <cell r="V7226" t="str">
            <v/>
          </cell>
        </row>
        <row r="7227">
          <cell r="V7227" t="str">
            <v/>
          </cell>
        </row>
        <row r="7228">
          <cell r="V7228" t="str">
            <v/>
          </cell>
        </row>
        <row r="7229">
          <cell r="V7229" t="str">
            <v/>
          </cell>
        </row>
        <row r="7230">
          <cell r="V7230" t="str">
            <v/>
          </cell>
        </row>
        <row r="7231">
          <cell r="V7231" t="str">
            <v/>
          </cell>
        </row>
        <row r="7232">
          <cell r="V7232" t="str">
            <v/>
          </cell>
        </row>
        <row r="7233">
          <cell r="V7233" t="str">
            <v/>
          </cell>
        </row>
        <row r="7234">
          <cell r="V7234" t="str">
            <v/>
          </cell>
        </row>
        <row r="7235">
          <cell r="V7235" t="str">
            <v/>
          </cell>
        </row>
        <row r="7236">
          <cell r="V7236" t="str">
            <v/>
          </cell>
        </row>
        <row r="7237">
          <cell r="V7237" t="str">
            <v/>
          </cell>
        </row>
        <row r="7238">
          <cell r="V7238" t="str">
            <v/>
          </cell>
        </row>
        <row r="7239">
          <cell r="V7239" t="str">
            <v/>
          </cell>
        </row>
        <row r="7240">
          <cell r="V7240" t="str">
            <v/>
          </cell>
        </row>
        <row r="7241">
          <cell r="V7241" t="str">
            <v/>
          </cell>
        </row>
        <row r="7242">
          <cell r="V7242" t="str">
            <v/>
          </cell>
        </row>
        <row r="7243">
          <cell r="V7243" t="str">
            <v/>
          </cell>
        </row>
        <row r="7244">
          <cell r="V7244" t="str">
            <v/>
          </cell>
        </row>
        <row r="7245">
          <cell r="V7245" t="str">
            <v/>
          </cell>
        </row>
        <row r="7246">
          <cell r="V7246" t="str">
            <v/>
          </cell>
        </row>
        <row r="7247">
          <cell r="V7247" t="str">
            <v/>
          </cell>
        </row>
        <row r="7248">
          <cell r="V7248" t="str">
            <v/>
          </cell>
        </row>
        <row r="7249">
          <cell r="V7249" t="str">
            <v/>
          </cell>
        </row>
        <row r="7250">
          <cell r="V7250" t="str">
            <v/>
          </cell>
        </row>
        <row r="7251">
          <cell r="V7251" t="str">
            <v/>
          </cell>
        </row>
        <row r="7252">
          <cell r="V7252" t="str">
            <v/>
          </cell>
        </row>
        <row r="7253">
          <cell r="V7253" t="str">
            <v/>
          </cell>
        </row>
        <row r="7254">
          <cell r="V7254" t="str">
            <v/>
          </cell>
        </row>
        <row r="7255">
          <cell r="V7255" t="str">
            <v/>
          </cell>
        </row>
        <row r="7256">
          <cell r="V7256" t="str">
            <v/>
          </cell>
        </row>
        <row r="7257">
          <cell r="V7257" t="str">
            <v/>
          </cell>
        </row>
        <row r="7258">
          <cell r="V7258" t="str">
            <v/>
          </cell>
        </row>
        <row r="7259">
          <cell r="V7259" t="str">
            <v/>
          </cell>
        </row>
        <row r="7260">
          <cell r="V7260" t="str">
            <v/>
          </cell>
        </row>
        <row r="7261">
          <cell r="V7261" t="str">
            <v/>
          </cell>
        </row>
        <row r="7262">
          <cell r="V7262" t="str">
            <v/>
          </cell>
        </row>
        <row r="7263">
          <cell r="V7263" t="str">
            <v/>
          </cell>
        </row>
        <row r="7264">
          <cell r="V7264" t="str">
            <v/>
          </cell>
        </row>
        <row r="7265">
          <cell r="V7265" t="str">
            <v/>
          </cell>
        </row>
        <row r="7266">
          <cell r="V7266" t="str">
            <v/>
          </cell>
        </row>
        <row r="7267">
          <cell r="V7267" t="str">
            <v/>
          </cell>
        </row>
        <row r="7268">
          <cell r="V7268" t="str">
            <v/>
          </cell>
        </row>
        <row r="7269">
          <cell r="V7269" t="str">
            <v/>
          </cell>
        </row>
        <row r="7270">
          <cell r="V7270" t="str">
            <v/>
          </cell>
        </row>
        <row r="7271">
          <cell r="V7271" t="str">
            <v/>
          </cell>
        </row>
        <row r="7272">
          <cell r="V7272" t="str">
            <v/>
          </cell>
        </row>
        <row r="7273">
          <cell r="V7273" t="str">
            <v/>
          </cell>
        </row>
        <row r="7274">
          <cell r="V7274" t="str">
            <v/>
          </cell>
        </row>
        <row r="7275">
          <cell r="V7275" t="str">
            <v/>
          </cell>
        </row>
        <row r="7276">
          <cell r="V7276" t="str">
            <v/>
          </cell>
        </row>
        <row r="7277">
          <cell r="V7277" t="str">
            <v/>
          </cell>
        </row>
        <row r="7278">
          <cell r="V7278" t="str">
            <v/>
          </cell>
        </row>
        <row r="7279">
          <cell r="V7279" t="str">
            <v/>
          </cell>
        </row>
        <row r="7280">
          <cell r="V7280" t="str">
            <v/>
          </cell>
        </row>
        <row r="7281">
          <cell r="V7281" t="str">
            <v/>
          </cell>
        </row>
        <row r="7282">
          <cell r="V7282" t="str">
            <v/>
          </cell>
        </row>
        <row r="7283">
          <cell r="V7283" t="str">
            <v/>
          </cell>
        </row>
        <row r="7284">
          <cell r="V7284" t="str">
            <v/>
          </cell>
        </row>
        <row r="7285">
          <cell r="V7285" t="str">
            <v/>
          </cell>
        </row>
        <row r="7286">
          <cell r="V7286" t="str">
            <v/>
          </cell>
        </row>
        <row r="7287">
          <cell r="V7287" t="str">
            <v/>
          </cell>
        </row>
        <row r="7288">
          <cell r="V7288" t="str">
            <v/>
          </cell>
        </row>
        <row r="7289">
          <cell r="V7289" t="str">
            <v/>
          </cell>
        </row>
        <row r="7290">
          <cell r="V7290" t="str">
            <v/>
          </cell>
        </row>
        <row r="7291">
          <cell r="V7291" t="str">
            <v/>
          </cell>
        </row>
        <row r="7292">
          <cell r="V7292" t="str">
            <v/>
          </cell>
        </row>
        <row r="7293">
          <cell r="V7293" t="str">
            <v/>
          </cell>
        </row>
        <row r="7294">
          <cell r="V7294" t="str">
            <v/>
          </cell>
        </row>
        <row r="7295">
          <cell r="V7295" t="str">
            <v/>
          </cell>
        </row>
        <row r="7296">
          <cell r="V7296" t="str">
            <v/>
          </cell>
        </row>
        <row r="7297">
          <cell r="V7297" t="str">
            <v/>
          </cell>
        </row>
        <row r="7298">
          <cell r="V7298" t="str">
            <v/>
          </cell>
        </row>
        <row r="7299">
          <cell r="V7299" t="str">
            <v/>
          </cell>
        </row>
        <row r="7300">
          <cell r="V7300" t="str">
            <v/>
          </cell>
        </row>
        <row r="7301">
          <cell r="V7301" t="str">
            <v/>
          </cell>
        </row>
        <row r="7302">
          <cell r="V7302" t="str">
            <v/>
          </cell>
        </row>
        <row r="7303">
          <cell r="V7303" t="str">
            <v/>
          </cell>
        </row>
        <row r="7304">
          <cell r="V7304" t="str">
            <v/>
          </cell>
        </row>
        <row r="7305">
          <cell r="V7305" t="str">
            <v/>
          </cell>
        </row>
        <row r="7306">
          <cell r="V7306" t="str">
            <v/>
          </cell>
        </row>
        <row r="7307">
          <cell r="V7307" t="str">
            <v/>
          </cell>
        </row>
        <row r="7308">
          <cell r="V7308" t="str">
            <v/>
          </cell>
        </row>
        <row r="7309">
          <cell r="V7309" t="str">
            <v/>
          </cell>
        </row>
        <row r="7310">
          <cell r="V7310" t="str">
            <v/>
          </cell>
        </row>
        <row r="7311">
          <cell r="V7311" t="str">
            <v/>
          </cell>
        </row>
        <row r="7312">
          <cell r="V7312" t="str">
            <v/>
          </cell>
        </row>
        <row r="7313">
          <cell r="V7313" t="str">
            <v/>
          </cell>
        </row>
        <row r="7314">
          <cell r="V7314" t="str">
            <v/>
          </cell>
        </row>
        <row r="7315">
          <cell r="V7315" t="str">
            <v/>
          </cell>
        </row>
        <row r="7316">
          <cell r="V7316" t="str">
            <v/>
          </cell>
        </row>
        <row r="7317">
          <cell r="V7317" t="str">
            <v/>
          </cell>
        </row>
        <row r="7318">
          <cell r="V7318" t="str">
            <v/>
          </cell>
        </row>
        <row r="7319">
          <cell r="V7319" t="str">
            <v/>
          </cell>
        </row>
        <row r="7320">
          <cell r="V7320" t="str">
            <v/>
          </cell>
        </row>
        <row r="7321">
          <cell r="V7321" t="str">
            <v/>
          </cell>
        </row>
        <row r="7322">
          <cell r="V7322" t="str">
            <v/>
          </cell>
        </row>
        <row r="7323">
          <cell r="V7323" t="str">
            <v/>
          </cell>
        </row>
        <row r="7324">
          <cell r="V7324" t="str">
            <v/>
          </cell>
        </row>
        <row r="7325">
          <cell r="V7325" t="str">
            <v/>
          </cell>
        </row>
        <row r="7326">
          <cell r="V7326" t="str">
            <v/>
          </cell>
        </row>
        <row r="7327">
          <cell r="V7327" t="str">
            <v/>
          </cell>
        </row>
        <row r="7328">
          <cell r="V7328" t="str">
            <v/>
          </cell>
        </row>
        <row r="7329">
          <cell r="V7329" t="str">
            <v/>
          </cell>
        </row>
        <row r="7330">
          <cell r="V7330" t="str">
            <v/>
          </cell>
        </row>
        <row r="7331">
          <cell r="V7331" t="str">
            <v/>
          </cell>
        </row>
        <row r="7332">
          <cell r="V7332" t="str">
            <v/>
          </cell>
        </row>
        <row r="7333">
          <cell r="V7333" t="str">
            <v/>
          </cell>
        </row>
        <row r="7334">
          <cell r="V7334" t="str">
            <v/>
          </cell>
        </row>
        <row r="7335">
          <cell r="V7335" t="str">
            <v/>
          </cell>
        </row>
        <row r="7336">
          <cell r="V7336" t="str">
            <v/>
          </cell>
        </row>
        <row r="7337">
          <cell r="V7337" t="str">
            <v/>
          </cell>
        </row>
        <row r="7338">
          <cell r="V7338" t="str">
            <v/>
          </cell>
        </row>
        <row r="7339">
          <cell r="V7339" t="str">
            <v/>
          </cell>
        </row>
        <row r="7340">
          <cell r="V7340" t="str">
            <v/>
          </cell>
        </row>
        <row r="7341">
          <cell r="V7341" t="str">
            <v/>
          </cell>
        </row>
        <row r="7342">
          <cell r="V7342" t="str">
            <v/>
          </cell>
        </row>
        <row r="7343">
          <cell r="V7343" t="str">
            <v/>
          </cell>
        </row>
        <row r="7344">
          <cell r="V7344" t="str">
            <v/>
          </cell>
        </row>
        <row r="7345">
          <cell r="V7345" t="str">
            <v/>
          </cell>
        </row>
        <row r="7346">
          <cell r="V7346" t="str">
            <v/>
          </cell>
        </row>
        <row r="7347">
          <cell r="V7347" t="str">
            <v/>
          </cell>
        </row>
        <row r="7348">
          <cell r="V7348" t="str">
            <v/>
          </cell>
        </row>
        <row r="7349">
          <cell r="V7349" t="str">
            <v/>
          </cell>
        </row>
        <row r="7350">
          <cell r="V7350" t="str">
            <v/>
          </cell>
        </row>
        <row r="7351">
          <cell r="V7351" t="str">
            <v/>
          </cell>
        </row>
        <row r="7352">
          <cell r="V7352" t="str">
            <v/>
          </cell>
        </row>
        <row r="7353">
          <cell r="V7353" t="str">
            <v/>
          </cell>
        </row>
        <row r="7354">
          <cell r="V7354" t="str">
            <v/>
          </cell>
        </row>
        <row r="7355">
          <cell r="V7355" t="str">
            <v/>
          </cell>
        </row>
        <row r="7356">
          <cell r="V7356" t="str">
            <v/>
          </cell>
        </row>
        <row r="7357">
          <cell r="V7357" t="str">
            <v/>
          </cell>
        </row>
        <row r="7358">
          <cell r="V7358" t="str">
            <v/>
          </cell>
        </row>
        <row r="7359">
          <cell r="V7359" t="str">
            <v/>
          </cell>
        </row>
        <row r="7360">
          <cell r="V7360" t="str">
            <v/>
          </cell>
        </row>
        <row r="7361">
          <cell r="V7361" t="str">
            <v/>
          </cell>
        </row>
        <row r="7362">
          <cell r="V7362" t="str">
            <v/>
          </cell>
        </row>
        <row r="7363">
          <cell r="V7363" t="str">
            <v/>
          </cell>
        </row>
        <row r="7364">
          <cell r="V7364" t="str">
            <v/>
          </cell>
        </row>
        <row r="7365">
          <cell r="V7365" t="str">
            <v/>
          </cell>
        </row>
        <row r="7366">
          <cell r="V7366" t="str">
            <v/>
          </cell>
        </row>
        <row r="7367">
          <cell r="V7367" t="str">
            <v/>
          </cell>
        </row>
        <row r="7368">
          <cell r="V7368" t="str">
            <v/>
          </cell>
        </row>
        <row r="7369">
          <cell r="V7369" t="str">
            <v/>
          </cell>
        </row>
        <row r="7370">
          <cell r="V7370" t="str">
            <v/>
          </cell>
        </row>
        <row r="7371">
          <cell r="V7371" t="str">
            <v/>
          </cell>
        </row>
        <row r="7372">
          <cell r="V7372" t="str">
            <v/>
          </cell>
        </row>
        <row r="7373">
          <cell r="V7373" t="str">
            <v/>
          </cell>
        </row>
        <row r="7374">
          <cell r="V7374" t="str">
            <v/>
          </cell>
        </row>
        <row r="7375">
          <cell r="V7375" t="str">
            <v/>
          </cell>
        </row>
        <row r="7376">
          <cell r="V7376" t="str">
            <v/>
          </cell>
        </row>
        <row r="7377">
          <cell r="V7377" t="str">
            <v/>
          </cell>
        </row>
        <row r="7378">
          <cell r="V7378" t="str">
            <v/>
          </cell>
        </row>
        <row r="7379">
          <cell r="V7379" t="str">
            <v/>
          </cell>
        </row>
        <row r="7380">
          <cell r="V7380" t="str">
            <v/>
          </cell>
        </row>
        <row r="7381">
          <cell r="V7381" t="str">
            <v/>
          </cell>
        </row>
        <row r="7382">
          <cell r="V7382" t="str">
            <v/>
          </cell>
        </row>
        <row r="7383">
          <cell r="V7383" t="str">
            <v/>
          </cell>
        </row>
        <row r="7384">
          <cell r="V7384" t="str">
            <v/>
          </cell>
        </row>
        <row r="7385">
          <cell r="V7385" t="str">
            <v/>
          </cell>
        </row>
        <row r="7386">
          <cell r="V7386" t="str">
            <v/>
          </cell>
        </row>
        <row r="7387">
          <cell r="V7387" t="str">
            <v/>
          </cell>
        </row>
        <row r="7388">
          <cell r="V7388" t="str">
            <v/>
          </cell>
        </row>
        <row r="7389">
          <cell r="V7389" t="str">
            <v/>
          </cell>
        </row>
        <row r="7390">
          <cell r="V7390" t="str">
            <v/>
          </cell>
        </row>
        <row r="7391">
          <cell r="V7391" t="str">
            <v/>
          </cell>
        </row>
        <row r="7392">
          <cell r="V7392" t="str">
            <v/>
          </cell>
        </row>
        <row r="7393">
          <cell r="V7393" t="str">
            <v/>
          </cell>
        </row>
        <row r="7394">
          <cell r="V7394" t="str">
            <v/>
          </cell>
        </row>
        <row r="7395">
          <cell r="V7395" t="str">
            <v/>
          </cell>
        </row>
        <row r="7396">
          <cell r="V7396" t="str">
            <v/>
          </cell>
        </row>
        <row r="7397">
          <cell r="V7397" t="str">
            <v/>
          </cell>
        </row>
        <row r="7398">
          <cell r="V7398" t="str">
            <v/>
          </cell>
        </row>
        <row r="7399">
          <cell r="V7399" t="str">
            <v/>
          </cell>
        </row>
        <row r="7400">
          <cell r="V7400" t="str">
            <v/>
          </cell>
        </row>
        <row r="7401">
          <cell r="V7401" t="str">
            <v/>
          </cell>
        </row>
        <row r="7402">
          <cell r="V7402" t="str">
            <v/>
          </cell>
        </row>
        <row r="7403">
          <cell r="V7403" t="str">
            <v/>
          </cell>
        </row>
        <row r="7404">
          <cell r="V7404" t="str">
            <v/>
          </cell>
        </row>
        <row r="7405">
          <cell r="V7405" t="str">
            <v/>
          </cell>
        </row>
        <row r="7406">
          <cell r="V7406" t="str">
            <v/>
          </cell>
        </row>
        <row r="7407">
          <cell r="V7407" t="str">
            <v/>
          </cell>
        </row>
        <row r="7408">
          <cell r="V7408" t="str">
            <v/>
          </cell>
        </row>
        <row r="7409">
          <cell r="V7409" t="str">
            <v/>
          </cell>
        </row>
        <row r="7410">
          <cell r="V7410" t="str">
            <v/>
          </cell>
        </row>
        <row r="7411">
          <cell r="V7411" t="str">
            <v/>
          </cell>
        </row>
        <row r="7412">
          <cell r="V7412" t="str">
            <v/>
          </cell>
        </row>
        <row r="7413">
          <cell r="V7413" t="str">
            <v/>
          </cell>
        </row>
        <row r="7414">
          <cell r="V7414" t="str">
            <v/>
          </cell>
        </row>
        <row r="7415">
          <cell r="V7415" t="str">
            <v/>
          </cell>
        </row>
        <row r="7416">
          <cell r="V7416" t="str">
            <v/>
          </cell>
        </row>
        <row r="7417">
          <cell r="V7417" t="str">
            <v/>
          </cell>
        </row>
        <row r="7418">
          <cell r="V7418" t="str">
            <v/>
          </cell>
        </row>
        <row r="7419">
          <cell r="V7419" t="str">
            <v/>
          </cell>
        </row>
        <row r="7420">
          <cell r="V7420" t="str">
            <v/>
          </cell>
        </row>
        <row r="7421">
          <cell r="V7421" t="str">
            <v/>
          </cell>
        </row>
        <row r="7422">
          <cell r="V7422" t="str">
            <v/>
          </cell>
        </row>
        <row r="7423">
          <cell r="V7423" t="str">
            <v/>
          </cell>
        </row>
        <row r="7424">
          <cell r="V7424" t="str">
            <v/>
          </cell>
        </row>
        <row r="7425">
          <cell r="V7425" t="str">
            <v/>
          </cell>
        </row>
        <row r="7426">
          <cell r="V7426" t="str">
            <v/>
          </cell>
        </row>
        <row r="7427">
          <cell r="V7427" t="str">
            <v/>
          </cell>
        </row>
        <row r="7428">
          <cell r="V7428" t="str">
            <v/>
          </cell>
        </row>
        <row r="7429">
          <cell r="V7429" t="str">
            <v/>
          </cell>
        </row>
        <row r="7430">
          <cell r="V7430" t="str">
            <v/>
          </cell>
        </row>
        <row r="7431">
          <cell r="V7431" t="str">
            <v/>
          </cell>
        </row>
        <row r="7432">
          <cell r="V7432" t="str">
            <v/>
          </cell>
        </row>
        <row r="7433">
          <cell r="V7433" t="str">
            <v/>
          </cell>
        </row>
        <row r="7434">
          <cell r="V7434" t="str">
            <v/>
          </cell>
        </row>
        <row r="7435">
          <cell r="V7435" t="str">
            <v/>
          </cell>
        </row>
        <row r="7436">
          <cell r="V7436" t="str">
            <v/>
          </cell>
        </row>
        <row r="7437">
          <cell r="V7437" t="str">
            <v/>
          </cell>
        </row>
        <row r="7438">
          <cell r="V7438" t="str">
            <v/>
          </cell>
        </row>
        <row r="7439">
          <cell r="V7439" t="str">
            <v/>
          </cell>
        </row>
        <row r="7440">
          <cell r="V7440" t="str">
            <v/>
          </cell>
        </row>
        <row r="7441">
          <cell r="V7441" t="str">
            <v/>
          </cell>
        </row>
        <row r="7442">
          <cell r="V7442" t="str">
            <v/>
          </cell>
        </row>
        <row r="7443">
          <cell r="V7443" t="str">
            <v/>
          </cell>
        </row>
        <row r="7444">
          <cell r="V7444" t="str">
            <v/>
          </cell>
        </row>
        <row r="7445">
          <cell r="V7445" t="str">
            <v/>
          </cell>
        </row>
        <row r="7446">
          <cell r="V7446" t="str">
            <v/>
          </cell>
        </row>
        <row r="7447">
          <cell r="V7447" t="str">
            <v/>
          </cell>
        </row>
        <row r="7448">
          <cell r="V7448" t="str">
            <v/>
          </cell>
        </row>
        <row r="7449">
          <cell r="V7449" t="str">
            <v/>
          </cell>
        </row>
        <row r="7450">
          <cell r="V7450" t="str">
            <v/>
          </cell>
        </row>
        <row r="7451">
          <cell r="V7451" t="str">
            <v/>
          </cell>
        </row>
        <row r="7452">
          <cell r="V7452" t="str">
            <v/>
          </cell>
        </row>
        <row r="7453">
          <cell r="V7453" t="str">
            <v/>
          </cell>
        </row>
        <row r="7454">
          <cell r="V7454" t="str">
            <v/>
          </cell>
        </row>
        <row r="7455">
          <cell r="V7455" t="str">
            <v/>
          </cell>
        </row>
        <row r="7456">
          <cell r="V7456" t="str">
            <v/>
          </cell>
        </row>
        <row r="7457">
          <cell r="V7457" t="str">
            <v/>
          </cell>
        </row>
        <row r="7458">
          <cell r="V7458" t="str">
            <v/>
          </cell>
        </row>
        <row r="7459">
          <cell r="V7459" t="str">
            <v/>
          </cell>
        </row>
        <row r="7460">
          <cell r="V7460" t="str">
            <v/>
          </cell>
        </row>
        <row r="7461">
          <cell r="V7461" t="str">
            <v/>
          </cell>
        </row>
        <row r="7462">
          <cell r="V7462" t="str">
            <v/>
          </cell>
        </row>
        <row r="7463">
          <cell r="V7463" t="str">
            <v/>
          </cell>
        </row>
        <row r="7464">
          <cell r="V7464" t="str">
            <v/>
          </cell>
        </row>
        <row r="7465">
          <cell r="V7465" t="str">
            <v/>
          </cell>
        </row>
        <row r="7466">
          <cell r="V7466" t="str">
            <v/>
          </cell>
        </row>
        <row r="7467">
          <cell r="V7467" t="str">
            <v/>
          </cell>
        </row>
        <row r="7468">
          <cell r="V7468" t="str">
            <v/>
          </cell>
        </row>
        <row r="7469">
          <cell r="V7469" t="str">
            <v/>
          </cell>
        </row>
        <row r="7470">
          <cell r="V7470" t="str">
            <v/>
          </cell>
        </row>
        <row r="7471">
          <cell r="V7471" t="str">
            <v/>
          </cell>
        </row>
        <row r="7472">
          <cell r="V7472" t="str">
            <v/>
          </cell>
        </row>
        <row r="7473">
          <cell r="V7473" t="str">
            <v/>
          </cell>
        </row>
        <row r="7474">
          <cell r="V7474" t="str">
            <v/>
          </cell>
        </row>
        <row r="7475">
          <cell r="V7475" t="str">
            <v/>
          </cell>
        </row>
        <row r="7476">
          <cell r="V7476" t="str">
            <v/>
          </cell>
        </row>
        <row r="7477">
          <cell r="V7477" t="str">
            <v/>
          </cell>
        </row>
        <row r="7478">
          <cell r="V7478" t="str">
            <v/>
          </cell>
        </row>
        <row r="7479">
          <cell r="V7479" t="str">
            <v/>
          </cell>
        </row>
        <row r="7480">
          <cell r="V7480" t="str">
            <v/>
          </cell>
        </row>
        <row r="7481">
          <cell r="V7481" t="str">
            <v/>
          </cell>
        </row>
        <row r="7482">
          <cell r="V7482" t="str">
            <v/>
          </cell>
        </row>
        <row r="7483">
          <cell r="V7483" t="str">
            <v/>
          </cell>
        </row>
        <row r="7484">
          <cell r="V7484" t="str">
            <v/>
          </cell>
        </row>
        <row r="7485">
          <cell r="V7485" t="str">
            <v/>
          </cell>
        </row>
        <row r="7486">
          <cell r="V7486" t="str">
            <v/>
          </cell>
        </row>
        <row r="7487">
          <cell r="V7487" t="str">
            <v/>
          </cell>
        </row>
        <row r="7488">
          <cell r="V7488" t="str">
            <v/>
          </cell>
        </row>
        <row r="7489">
          <cell r="V7489" t="str">
            <v/>
          </cell>
        </row>
        <row r="7490">
          <cell r="V7490" t="str">
            <v/>
          </cell>
        </row>
        <row r="7491">
          <cell r="V7491" t="str">
            <v/>
          </cell>
        </row>
        <row r="7492">
          <cell r="V7492" t="str">
            <v/>
          </cell>
        </row>
        <row r="7493">
          <cell r="V7493" t="str">
            <v/>
          </cell>
        </row>
        <row r="7494">
          <cell r="V7494" t="str">
            <v/>
          </cell>
        </row>
        <row r="7495">
          <cell r="V7495" t="str">
            <v/>
          </cell>
        </row>
        <row r="7496">
          <cell r="V7496" t="str">
            <v/>
          </cell>
        </row>
        <row r="7497">
          <cell r="V7497" t="str">
            <v/>
          </cell>
        </row>
        <row r="7498">
          <cell r="V7498" t="str">
            <v/>
          </cell>
        </row>
        <row r="7499">
          <cell r="V7499" t="str">
            <v/>
          </cell>
        </row>
        <row r="7500">
          <cell r="V7500" t="str">
            <v/>
          </cell>
        </row>
        <row r="7501">
          <cell r="V7501" t="str">
            <v/>
          </cell>
        </row>
        <row r="7502">
          <cell r="V7502" t="str">
            <v/>
          </cell>
        </row>
        <row r="7503">
          <cell r="V7503" t="str">
            <v/>
          </cell>
        </row>
        <row r="7504">
          <cell r="V7504" t="str">
            <v/>
          </cell>
        </row>
        <row r="7505">
          <cell r="V7505" t="str">
            <v/>
          </cell>
        </row>
        <row r="7506">
          <cell r="V7506" t="str">
            <v/>
          </cell>
        </row>
        <row r="7507">
          <cell r="V7507" t="str">
            <v/>
          </cell>
        </row>
        <row r="7508">
          <cell r="V7508" t="str">
            <v/>
          </cell>
        </row>
        <row r="7509">
          <cell r="V7509" t="str">
            <v/>
          </cell>
        </row>
        <row r="7510">
          <cell r="V7510" t="str">
            <v/>
          </cell>
        </row>
        <row r="7511">
          <cell r="V7511" t="str">
            <v/>
          </cell>
        </row>
        <row r="7512">
          <cell r="V7512" t="str">
            <v/>
          </cell>
        </row>
        <row r="7513">
          <cell r="V7513" t="str">
            <v/>
          </cell>
        </row>
        <row r="7514">
          <cell r="V7514" t="str">
            <v/>
          </cell>
        </row>
        <row r="7515">
          <cell r="V7515" t="str">
            <v/>
          </cell>
        </row>
        <row r="7516">
          <cell r="V7516" t="str">
            <v/>
          </cell>
        </row>
        <row r="7517">
          <cell r="V7517" t="str">
            <v/>
          </cell>
        </row>
        <row r="7518">
          <cell r="V7518" t="str">
            <v/>
          </cell>
        </row>
        <row r="7519">
          <cell r="V7519" t="str">
            <v/>
          </cell>
        </row>
        <row r="7520">
          <cell r="V7520" t="str">
            <v/>
          </cell>
        </row>
        <row r="7521">
          <cell r="V7521" t="str">
            <v/>
          </cell>
        </row>
        <row r="7522">
          <cell r="V7522" t="str">
            <v/>
          </cell>
        </row>
        <row r="7523">
          <cell r="V7523" t="str">
            <v/>
          </cell>
        </row>
        <row r="7524">
          <cell r="V7524" t="str">
            <v/>
          </cell>
        </row>
        <row r="7525">
          <cell r="V7525" t="str">
            <v/>
          </cell>
        </row>
        <row r="7526">
          <cell r="V7526" t="str">
            <v/>
          </cell>
        </row>
        <row r="7527">
          <cell r="V7527" t="str">
            <v/>
          </cell>
        </row>
        <row r="7528">
          <cell r="V7528" t="str">
            <v/>
          </cell>
        </row>
        <row r="7529">
          <cell r="V7529" t="str">
            <v/>
          </cell>
        </row>
        <row r="7530">
          <cell r="V7530" t="str">
            <v/>
          </cell>
        </row>
        <row r="7531">
          <cell r="V7531" t="str">
            <v/>
          </cell>
        </row>
        <row r="7532">
          <cell r="V7532" t="str">
            <v/>
          </cell>
        </row>
        <row r="7533">
          <cell r="V7533" t="str">
            <v/>
          </cell>
        </row>
        <row r="7534">
          <cell r="V7534" t="str">
            <v/>
          </cell>
        </row>
        <row r="7535">
          <cell r="V7535" t="str">
            <v/>
          </cell>
        </row>
        <row r="7536">
          <cell r="V7536" t="str">
            <v/>
          </cell>
        </row>
        <row r="7537">
          <cell r="V7537" t="str">
            <v/>
          </cell>
        </row>
        <row r="7538">
          <cell r="V7538" t="str">
            <v/>
          </cell>
        </row>
        <row r="7539">
          <cell r="V7539" t="str">
            <v/>
          </cell>
        </row>
        <row r="7540">
          <cell r="V7540" t="str">
            <v/>
          </cell>
        </row>
        <row r="7541">
          <cell r="V7541" t="str">
            <v/>
          </cell>
        </row>
        <row r="7542">
          <cell r="V7542" t="str">
            <v/>
          </cell>
        </row>
        <row r="7543">
          <cell r="V7543" t="str">
            <v/>
          </cell>
        </row>
        <row r="7544">
          <cell r="V7544" t="str">
            <v/>
          </cell>
        </row>
        <row r="7545">
          <cell r="V7545" t="str">
            <v/>
          </cell>
        </row>
        <row r="7546">
          <cell r="V7546" t="str">
            <v/>
          </cell>
        </row>
        <row r="7547">
          <cell r="V7547" t="str">
            <v/>
          </cell>
        </row>
        <row r="7548">
          <cell r="V7548" t="str">
            <v/>
          </cell>
        </row>
        <row r="7549">
          <cell r="V7549" t="str">
            <v/>
          </cell>
        </row>
        <row r="7550">
          <cell r="V7550" t="str">
            <v/>
          </cell>
        </row>
        <row r="7551">
          <cell r="V7551" t="str">
            <v/>
          </cell>
        </row>
        <row r="7552">
          <cell r="V7552" t="str">
            <v/>
          </cell>
        </row>
        <row r="7553">
          <cell r="V7553" t="str">
            <v/>
          </cell>
        </row>
        <row r="7554">
          <cell r="V7554" t="str">
            <v/>
          </cell>
        </row>
        <row r="7555">
          <cell r="V7555" t="str">
            <v/>
          </cell>
        </row>
        <row r="7556">
          <cell r="V7556" t="str">
            <v/>
          </cell>
        </row>
        <row r="7557">
          <cell r="V7557" t="str">
            <v/>
          </cell>
        </row>
        <row r="7558">
          <cell r="V7558" t="str">
            <v/>
          </cell>
        </row>
        <row r="7559">
          <cell r="V7559" t="str">
            <v/>
          </cell>
        </row>
        <row r="7560">
          <cell r="V7560" t="str">
            <v/>
          </cell>
        </row>
        <row r="7561">
          <cell r="V7561" t="str">
            <v/>
          </cell>
        </row>
        <row r="7562">
          <cell r="V7562" t="str">
            <v/>
          </cell>
        </row>
        <row r="7563">
          <cell r="V7563" t="str">
            <v/>
          </cell>
        </row>
        <row r="7564">
          <cell r="V7564" t="str">
            <v/>
          </cell>
        </row>
        <row r="7565">
          <cell r="V7565" t="str">
            <v/>
          </cell>
        </row>
        <row r="7566">
          <cell r="V7566" t="str">
            <v/>
          </cell>
        </row>
        <row r="7567">
          <cell r="V7567" t="str">
            <v/>
          </cell>
        </row>
        <row r="7568">
          <cell r="V7568" t="str">
            <v/>
          </cell>
        </row>
        <row r="7569">
          <cell r="V7569" t="str">
            <v/>
          </cell>
        </row>
        <row r="7570">
          <cell r="V7570" t="str">
            <v/>
          </cell>
        </row>
        <row r="7571">
          <cell r="V7571" t="str">
            <v/>
          </cell>
        </row>
        <row r="7572">
          <cell r="V7572" t="str">
            <v/>
          </cell>
        </row>
        <row r="7573">
          <cell r="V7573" t="str">
            <v/>
          </cell>
        </row>
        <row r="7574">
          <cell r="V7574" t="str">
            <v/>
          </cell>
        </row>
        <row r="7575">
          <cell r="V7575" t="str">
            <v/>
          </cell>
        </row>
        <row r="7576">
          <cell r="V7576" t="str">
            <v/>
          </cell>
        </row>
        <row r="7577">
          <cell r="V7577" t="str">
            <v/>
          </cell>
        </row>
        <row r="7578">
          <cell r="V7578" t="str">
            <v/>
          </cell>
        </row>
        <row r="7579">
          <cell r="V7579" t="str">
            <v/>
          </cell>
        </row>
        <row r="7580">
          <cell r="V7580" t="str">
            <v/>
          </cell>
        </row>
        <row r="7581">
          <cell r="V7581" t="str">
            <v/>
          </cell>
        </row>
        <row r="7582">
          <cell r="V7582" t="str">
            <v/>
          </cell>
        </row>
        <row r="7583">
          <cell r="V7583" t="str">
            <v/>
          </cell>
        </row>
        <row r="7584">
          <cell r="V7584" t="str">
            <v/>
          </cell>
        </row>
        <row r="7585">
          <cell r="V7585" t="str">
            <v/>
          </cell>
        </row>
        <row r="7586">
          <cell r="V7586" t="str">
            <v/>
          </cell>
        </row>
        <row r="7587">
          <cell r="V7587" t="str">
            <v/>
          </cell>
        </row>
        <row r="7588">
          <cell r="V7588" t="str">
            <v/>
          </cell>
        </row>
        <row r="7589">
          <cell r="V7589" t="str">
            <v/>
          </cell>
        </row>
        <row r="7590">
          <cell r="V7590" t="str">
            <v/>
          </cell>
        </row>
        <row r="7591">
          <cell r="V7591" t="str">
            <v/>
          </cell>
        </row>
        <row r="7592">
          <cell r="V7592" t="str">
            <v/>
          </cell>
        </row>
        <row r="7593">
          <cell r="V7593" t="str">
            <v/>
          </cell>
        </row>
        <row r="7594">
          <cell r="V7594" t="str">
            <v/>
          </cell>
        </row>
        <row r="7595">
          <cell r="V7595" t="str">
            <v/>
          </cell>
        </row>
        <row r="7596">
          <cell r="V7596" t="str">
            <v/>
          </cell>
        </row>
        <row r="7597">
          <cell r="V7597" t="str">
            <v/>
          </cell>
        </row>
        <row r="7598">
          <cell r="V7598" t="str">
            <v/>
          </cell>
        </row>
        <row r="7599">
          <cell r="V7599" t="str">
            <v/>
          </cell>
        </row>
        <row r="7600">
          <cell r="V7600" t="str">
            <v/>
          </cell>
        </row>
        <row r="7601">
          <cell r="V7601" t="str">
            <v/>
          </cell>
        </row>
        <row r="7602">
          <cell r="V7602" t="str">
            <v/>
          </cell>
        </row>
        <row r="7603">
          <cell r="V7603" t="str">
            <v/>
          </cell>
        </row>
        <row r="7604">
          <cell r="V7604" t="str">
            <v/>
          </cell>
        </row>
        <row r="7605">
          <cell r="V7605" t="str">
            <v/>
          </cell>
        </row>
        <row r="7606">
          <cell r="V7606" t="str">
            <v/>
          </cell>
        </row>
        <row r="7607">
          <cell r="V7607" t="str">
            <v/>
          </cell>
        </row>
        <row r="7608">
          <cell r="V7608" t="str">
            <v/>
          </cell>
        </row>
        <row r="7609">
          <cell r="V7609" t="str">
            <v/>
          </cell>
        </row>
        <row r="7610">
          <cell r="V7610" t="str">
            <v/>
          </cell>
        </row>
        <row r="7611">
          <cell r="V7611" t="str">
            <v/>
          </cell>
        </row>
        <row r="7612">
          <cell r="V7612" t="str">
            <v/>
          </cell>
        </row>
        <row r="7613">
          <cell r="V7613" t="str">
            <v/>
          </cell>
        </row>
        <row r="7614">
          <cell r="V7614" t="str">
            <v/>
          </cell>
        </row>
        <row r="7615">
          <cell r="V7615" t="str">
            <v/>
          </cell>
        </row>
        <row r="7616">
          <cell r="V7616" t="str">
            <v/>
          </cell>
        </row>
        <row r="7617">
          <cell r="V7617" t="str">
            <v/>
          </cell>
        </row>
        <row r="7618">
          <cell r="V7618" t="str">
            <v/>
          </cell>
        </row>
        <row r="7619">
          <cell r="V7619" t="str">
            <v/>
          </cell>
        </row>
        <row r="7620">
          <cell r="V7620" t="str">
            <v/>
          </cell>
        </row>
        <row r="7621">
          <cell r="V7621" t="str">
            <v/>
          </cell>
        </row>
        <row r="7622">
          <cell r="V7622" t="str">
            <v/>
          </cell>
        </row>
        <row r="7623">
          <cell r="V7623" t="str">
            <v/>
          </cell>
        </row>
        <row r="7624">
          <cell r="V7624" t="str">
            <v/>
          </cell>
        </row>
        <row r="7625">
          <cell r="V7625" t="str">
            <v/>
          </cell>
        </row>
        <row r="7626">
          <cell r="V7626" t="str">
            <v/>
          </cell>
        </row>
        <row r="7627">
          <cell r="V7627" t="str">
            <v/>
          </cell>
        </row>
        <row r="7628">
          <cell r="V7628" t="str">
            <v/>
          </cell>
        </row>
        <row r="7629">
          <cell r="V7629" t="str">
            <v/>
          </cell>
        </row>
        <row r="7630">
          <cell r="V7630" t="str">
            <v/>
          </cell>
        </row>
        <row r="7631">
          <cell r="V7631" t="str">
            <v/>
          </cell>
        </row>
        <row r="7632">
          <cell r="V7632" t="str">
            <v/>
          </cell>
        </row>
        <row r="7633">
          <cell r="V7633" t="str">
            <v/>
          </cell>
        </row>
        <row r="7634">
          <cell r="V7634" t="str">
            <v/>
          </cell>
        </row>
        <row r="7635">
          <cell r="V7635" t="str">
            <v/>
          </cell>
        </row>
        <row r="7636">
          <cell r="V7636" t="str">
            <v/>
          </cell>
        </row>
        <row r="7637">
          <cell r="V7637" t="str">
            <v/>
          </cell>
        </row>
        <row r="7638">
          <cell r="V7638" t="str">
            <v/>
          </cell>
        </row>
        <row r="7639">
          <cell r="V7639" t="str">
            <v/>
          </cell>
        </row>
        <row r="7640">
          <cell r="V7640" t="str">
            <v/>
          </cell>
        </row>
        <row r="7641">
          <cell r="V7641" t="str">
            <v/>
          </cell>
        </row>
        <row r="7642">
          <cell r="V7642" t="str">
            <v/>
          </cell>
        </row>
        <row r="7643">
          <cell r="V7643" t="str">
            <v/>
          </cell>
        </row>
        <row r="7644">
          <cell r="V7644" t="str">
            <v/>
          </cell>
        </row>
        <row r="7645">
          <cell r="V7645" t="str">
            <v/>
          </cell>
        </row>
        <row r="7646">
          <cell r="V7646" t="str">
            <v/>
          </cell>
        </row>
        <row r="7647">
          <cell r="V7647" t="str">
            <v/>
          </cell>
        </row>
        <row r="7648">
          <cell r="V7648" t="str">
            <v/>
          </cell>
        </row>
        <row r="7649">
          <cell r="V7649" t="str">
            <v/>
          </cell>
        </row>
        <row r="7650">
          <cell r="V7650" t="str">
            <v/>
          </cell>
        </row>
        <row r="7651">
          <cell r="V7651" t="str">
            <v/>
          </cell>
        </row>
        <row r="7652">
          <cell r="V7652" t="str">
            <v/>
          </cell>
        </row>
        <row r="7653">
          <cell r="V7653" t="str">
            <v/>
          </cell>
        </row>
        <row r="7654">
          <cell r="V7654" t="str">
            <v/>
          </cell>
        </row>
        <row r="7655">
          <cell r="V7655" t="str">
            <v/>
          </cell>
        </row>
        <row r="7656">
          <cell r="V7656" t="str">
            <v/>
          </cell>
        </row>
        <row r="7657">
          <cell r="V7657" t="str">
            <v/>
          </cell>
        </row>
        <row r="7658">
          <cell r="V7658" t="str">
            <v/>
          </cell>
        </row>
        <row r="7659">
          <cell r="V7659" t="str">
            <v/>
          </cell>
        </row>
        <row r="7660">
          <cell r="V7660" t="str">
            <v/>
          </cell>
        </row>
        <row r="7661">
          <cell r="V7661" t="str">
            <v/>
          </cell>
        </row>
        <row r="7662">
          <cell r="V7662" t="str">
            <v/>
          </cell>
        </row>
        <row r="7663">
          <cell r="V7663" t="str">
            <v/>
          </cell>
        </row>
        <row r="7664">
          <cell r="V7664" t="str">
            <v/>
          </cell>
        </row>
        <row r="7665">
          <cell r="V7665" t="str">
            <v/>
          </cell>
        </row>
        <row r="7666">
          <cell r="V7666" t="str">
            <v/>
          </cell>
        </row>
        <row r="7667">
          <cell r="V7667" t="str">
            <v/>
          </cell>
        </row>
        <row r="7668">
          <cell r="V7668" t="str">
            <v/>
          </cell>
        </row>
        <row r="7669">
          <cell r="V7669" t="str">
            <v/>
          </cell>
        </row>
        <row r="7670">
          <cell r="V7670" t="str">
            <v/>
          </cell>
        </row>
        <row r="7671">
          <cell r="V7671" t="str">
            <v/>
          </cell>
        </row>
        <row r="7672">
          <cell r="V7672" t="str">
            <v/>
          </cell>
        </row>
        <row r="7673">
          <cell r="V7673" t="str">
            <v/>
          </cell>
        </row>
        <row r="7674">
          <cell r="V7674" t="str">
            <v/>
          </cell>
        </row>
        <row r="7675">
          <cell r="V7675" t="str">
            <v/>
          </cell>
        </row>
        <row r="7676">
          <cell r="V7676" t="str">
            <v/>
          </cell>
        </row>
        <row r="7677">
          <cell r="V7677" t="str">
            <v/>
          </cell>
        </row>
        <row r="7678">
          <cell r="V7678" t="str">
            <v/>
          </cell>
        </row>
        <row r="7679">
          <cell r="V7679" t="str">
            <v/>
          </cell>
        </row>
        <row r="7680">
          <cell r="V7680" t="str">
            <v/>
          </cell>
        </row>
        <row r="7681">
          <cell r="V7681" t="str">
            <v/>
          </cell>
        </row>
        <row r="7682">
          <cell r="V7682" t="str">
            <v/>
          </cell>
        </row>
        <row r="7683">
          <cell r="V7683" t="str">
            <v/>
          </cell>
        </row>
        <row r="7684">
          <cell r="V7684" t="str">
            <v/>
          </cell>
        </row>
        <row r="7685">
          <cell r="V7685" t="str">
            <v/>
          </cell>
        </row>
        <row r="7686">
          <cell r="V7686" t="str">
            <v/>
          </cell>
        </row>
        <row r="7687">
          <cell r="V7687" t="str">
            <v/>
          </cell>
        </row>
        <row r="7688">
          <cell r="V7688" t="str">
            <v/>
          </cell>
        </row>
        <row r="7689">
          <cell r="V7689" t="str">
            <v/>
          </cell>
        </row>
        <row r="7690">
          <cell r="V7690" t="str">
            <v/>
          </cell>
        </row>
        <row r="7691">
          <cell r="V7691" t="str">
            <v/>
          </cell>
        </row>
        <row r="7692">
          <cell r="V7692" t="str">
            <v/>
          </cell>
        </row>
        <row r="7693">
          <cell r="V7693" t="str">
            <v/>
          </cell>
        </row>
        <row r="7694">
          <cell r="V7694" t="str">
            <v/>
          </cell>
        </row>
        <row r="7695">
          <cell r="V7695" t="str">
            <v/>
          </cell>
        </row>
        <row r="7696">
          <cell r="V7696" t="str">
            <v/>
          </cell>
        </row>
        <row r="7697">
          <cell r="V7697" t="str">
            <v/>
          </cell>
        </row>
        <row r="7698">
          <cell r="V7698" t="str">
            <v/>
          </cell>
        </row>
        <row r="7699">
          <cell r="V7699" t="str">
            <v/>
          </cell>
        </row>
        <row r="7700">
          <cell r="V7700" t="str">
            <v/>
          </cell>
        </row>
        <row r="7701">
          <cell r="V7701" t="str">
            <v/>
          </cell>
        </row>
        <row r="7702">
          <cell r="V7702" t="str">
            <v/>
          </cell>
        </row>
        <row r="7703">
          <cell r="V7703" t="str">
            <v/>
          </cell>
        </row>
        <row r="7704">
          <cell r="V7704" t="str">
            <v/>
          </cell>
        </row>
        <row r="7705">
          <cell r="V7705" t="str">
            <v/>
          </cell>
        </row>
        <row r="7706">
          <cell r="V7706" t="str">
            <v/>
          </cell>
        </row>
        <row r="7707">
          <cell r="V7707" t="str">
            <v/>
          </cell>
        </row>
        <row r="7708">
          <cell r="V7708" t="str">
            <v/>
          </cell>
        </row>
        <row r="7709">
          <cell r="V7709" t="str">
            <v/>
          </cell>
        </row>
        <row r="7710">
          <cell r="V7710" t="str">
            <v/>
          </cell>
        </row>
        <row r="7711">
          <cell r="V7711" t="str">
            <v/>
          </cell>
        </row>
        <row r="7712">
          <cell r="V7712" t="str">
            <v/>
          </cell>
        </row>
        <row r="7713">
          <cell r="V7713" t="str">
            <v/>
          </cell>
        </row>
        <row r="7714">
          <cell r="V7714" t="str">
            <v/>
          </cell>
        </row>
        <row r="7715">
          <cell r="V7715" t="str">
            <v/>
          </cell>
        </row>
        <row r="7716">
          <cell r="V7716" t="str">
            <v/>
          </cell>
        </row>
        <row r="7717">
          <cell r="V7717" t="str">
            <v/>
          </cell>
        </row>
        <row r="7718">
          <cell r="V7718" t="str">
            <v/>
          </cell>
        </row>
        <row r="7719">
          <cell r="V7719" t="str">
            <v/>
          </cell>
        </row>
        <row r="7720">
          <cell r="V7720" t="str">
            <v/>
          </cell>
        </row>
        <row r="7721">
          <cell r="V7721" t="str">
            <v/>
          </cell>
        </row>
        <row r="7722">
          <cell r="V7722" t="str">
            <v/>
          </cell>
        </row>
        <row r="7723">
          <cell r="V7723" t="str">
            <v/>
          </cell>
        </row>
        <row r="7724">
          <cell r="V7724" t="str">
            <v/>
          </cell>
        </row>
        <row r="7725">
          <cell r="V7725" t="str">
            <v/>
          </cell>
        </row>
        <row r="7726">
          <cell r="V7726" t="str">
            <v/>
          </cell>
        </row>
        <row r="7727">
          <cell r="V7727" t="str">
            <v/>
          </cell>
        </row>
        <row r="7728">
          <cell r="V7728" t="str">
            <v/>
          </cell>
        </row>
        <row r="7729">
          <cell r="V7729" t="str">
            <v/>
          </cell>
        </row>
        <row r="7730">
          <cell r="V7730" t="str">
            <v/>
          </cell>
        </row>
        <row r="7731">
          <cell r="V7731" t="str">
            <v/>
          </cell>
        </row>
        <row r="7732">
          <cell r="V7732" t="str">
            <v/>
          </cell>
        </row>
        <row r="7733">
          <cell r="V7733" t="str">
            <v/>
          </cell>
        </row>
        <row r="7734">
          <cell r="V7734" t="str">
            <v/>
          </cell>
        </row>
        <row r="7735">
          <cell r="V7735" t="str">
            <v/>
          </cell>
        </row>
        <row r="7736">
          <cell r="V7736" t="str">
            <v/>
          </cell>
        </row>
        <row r="7737">
          <cell r="V7737" t="str">
            <v/>
          </cell>
        </row>
        <row r="7738">
          <cell r="V7738" t="str">
            <v/>
          </cell>
        </row>
        <row r="7739">
          <cell r="V7739" t="str">
            <v/>
          </cell>
        </row>
        <row r="7740">
          <cell r="V7740" t="str">
            <v/>
          </cell>
        </row>
        <row r="7741">
          <cell r="V7741" t="str">
            <v/>
          </cell>
        </row>
        <row r="7742">
          <cell r="V7742" t="str">
            <v/>
          </cell>
        </row>
        <row r="7743">
          <cell r="V7743" t="str">
            <v/>
          </cell>
        </row>
        <row r="7744">
          <cell r="V7744" t="str">
            <v/>
          </cell>
        </row>
        <row r="7745">
          <cell r="V7745" t="str">
            <v/>
          </cell>
        </row>
        <row r="7746">
          <cell r="V7746" t="str">
            <v/>
          </cell>
        </row>
        <row r="7747">
          <cell r="V7747" t="str">
            <v/>
          </cell>
        </row>
        <row r="7748">
          <cell r="V7748" t="str">
            <v/>
          </cell>
        </row>
        <row r="7749">
          <cell r="V7749" t="str">
            <v/>
          </cell>
        </row>
        <row r="7750">
          <cell r="V7750" t="str">
            <v/>
          </cell>
        </row>
        <row r="7751">
          <cell r="V7751" t="str">
            <v/>
          </cell>
        </row>
        <row r="7752">
          <cell r="V7752" t="str">
            <v/>
          </cell>
        </row>
        <row r="7753">
          <cell r="V7753" t="str">
            <v/>
          </cell>
        </row>
        <row r="7754">
          <cell r="V7754" t="str">
            <v/>
          </cell>
        </row>
        <row r="7755">
          <cell r="V7755" t="str">
            <v/>
          </cell>
        </row>
        <row r="7756">
          <cell r="V7756" t="str">
            <v/>
          </cell>
        </row>
        <row r="7757">
          <cell r="V7757" t="str">
            <v/>
          </cell>
        </row>
        <row r="7758">
          <cell r="V7758" t="str">
            <v/>
          </cell>
        </row>
        <row r="7759">
          <cell r="V7759" t="str">
            <v/>
          </cell>
        </row>
        <row r="7760">
          <cell r="V7760" t="str">
            <v/>
          </cell>
        </row>
        <row r="7761">
          <cell r="V7761" t="str">
            <v/>
          </cell>
        </row>
        <row r="7762">
          <cell r="V7762" t="str">
            <v/>
          </cell>
        </row>
        <row r="7763">
          <cell r="V7763" t="str">
            <v/>
          </cell>
        </row>
        <row r="7764">
          <cell r="V7764" t="str">
            <v/>
          </cell>
        </row>
        <row r="7765">
          <cell r="V7765" t="str">
            <v/>
          </cell>
        </row>
        <row r="7766">
          <cell r="V7766" t="str">
            <v/>
          </cell>
        </row>
        <row r="7767">
          <cell r="V7767" t="str">
            <v/>
          </cell>
        </row>
        <row r="7768">
          <cell r="V7768" t="str">
            <v/>
          </cell>
        </row>
        <row r="7769">
          <cell r="V7769" t="str">
            <v/>
          </cell>
        </row>
        <row r="7770">
          <cell r="V7770" t="str">
            <v/>
          </cell>
        </row>
        <row r="7771">
          <cell r="V7771" t="str">
            <v/>
          </cell>
        </row>
        <row r="7772">
          <cell r="V7772" t="str">
            <v/>
          </cell>
        </row>
        <row r="7773">
          <cell r="V7773" t="str">
            <v/>
          </cell>
        </row>
        <row r="7774">
          <cell r="V7774" t="str">
            <v/>
          </cell>
        </row>
        <row r="7775">
          <cell r="V7775" t="str">
            <v/>
          </cell>
        </row>
        <row r="7776">
          <cell r="V7776" t="str">
            <v/>
          </cell>
        </row>
        <row r="7777">
          <cell r="V7777" t="str">
            <v/>
          </cell>
        </row>
        <row r="7778">
          <cell r="V7778" t="str">
            <v/>
          </cell>
        </row>
        <row r="7779">
          <cell r="V7779" t="str">
            <v/>
          </cell>
        </row>
        <row r="7780">
          <cell r="V7780" t="str">
            <v/>
          </cell>
        </row>
        <row r="7781">
          <cell r="V7781" t="str">
            <v/>
          </cell>
        </row>
        <row r="7782">
          <cell r="V7782" t="str">
            <v/>
          </cell>
        </row>
        <row r="7783">
          <cell r="V7783" t="str">
            <v/>
          </cell>
        </row>
        <row r="7784">
          <cell r="V7784" t="str">
            <v/>
          </cell>
        </row>
        <row r="7785">
          <cell r="V7785" t="str">
            <v/>
          </cell>
        </row>
        <row r="7786">
          <cell r="V7786" t="str">
            <v/>
          </cell>
        </row>
        <row r="7787">
          <cell r="V7787" t="str">
            <v/>
          </cell>
        </row>
        <row r="7788">
          <cell r="V7788" t="str">
            <v/>
          </cell>
        </row>
        <row r="7789">
          <cell r="V7789" t="str">
            <v/>
          </cell>
        </row>
        <row r="7790">
          <cell r="V7790" t="str">
            <v/>
          </cell>
        </row>
        <row r="7791">
          <cell r="V7791" t="str">
            <v/>
          </cell>
        </row>
        <row r="7792">
          <cell r="V7792" t="str">
            <v/>
          </cell>
        </row>
        <row r="7793">
          <cell r="V7793" t="str">
            <v/>
          </cell>
        </row>
        <row r="7794">
          <cell r="V7794" t="str">
            <v/>
          </cell>
        </row>
        <row r="7795">
          <cell r="V7795" t="str">
            <v/>
          </cell>
        </row>
        <row r="7796">
          <cell r="V7796" t="str">
            <v/>
          </cell>
        </row>
        <row r="7797">
          <cell r="V7797" t="str">
            <v/>
          </cell>
        </row>
        <row r="7798">
          <cell r="V7798" t="str">
            <v/>
          </cell>
        </row>
        <row r="7799">
          <cell r="V7799" t="str">
            <v/>
          </cell>
        </row>
        <row r="7800">
          <cell r="V7800" t="str">
            <v/>
          </cell>
        </row>
        <row r="7801">
          <cell r="V7801" t="str">
            <v/>
          </cell>
        </row>
        <row r="7802">
          <cell r="V7802" t="str">
            <v/>
          </cell>
        </row>
        <row r="7803">
          <cell r="V7803" t="str">
            <v/>
          </cell>
        </row>
        <row r="7804">
          <cell r="V7804" t="str">
            <v/>
          </cell>
        </row>
        <row r="7805">
          <cell r="V7805" t="str">
            <v/>
          </cell>
        </row>
        <row r="7806">
          <cell r="V7806" t="str">
            <v/>
          </cell>
        </row>
        <row r="7807">
          <cell r="V7807" t="str">
            <v/>
          </cell>
        </row>
        <row r="7808">
          <cell r="V7808" t="str">
            <v/>
          </cell>
        </row>
        <row r="7809">
          <cell r="V7809" t="str">
            <v/>
          </cell>
        </row>
        <row r="7810">
          <cell r="V7810" t="str">
            <v/>
          </cell>
        </row>
        <row r="7811">
          <cell r="V7811" t="str">
            <v/>
          </cell>
        </row>
        <row r="7812">
          <cell r="V7812" t="str">
            <v/>
          </cell>
        </row>
        <row r="7813">
          <cell r="V7813" t="str">
            <v/>
          </cell>
        </row>
        <row r="7814">
          <cell r="V7814" t="str">
            <v/>
          </cell>
        </row>
        <row r="7815">
          <cell r="V7815" t="str">
            <v/>
          </cell>
        </row>
        <row r="7816">
          <cell r="V7816" t="str">
            <v/>
          </cell>
        </row>
        <row r="7817">
          <cell r="V7817" t="str">
            <v/>
          </cell>
        </row>
        <row r="7818">
          <cell r="V7818" t="str">
            <v/>
          </cell>
        </row>
        <row r="7819">
          <cell r="V7819" t="str">
            <v/>
          </cell>
        </row>
        <row r="7820">
          <cell r="V7820" t="str">
            <v/>
          </cell>
        </row>
        <row r="7821">
          <cell r="V7821" t="str">
            <v/>
          </cell>
        </row>
        <row r="7822">
          <cell r="V7822" t="str">
            <v/>
          </cell>
        </row>
        <row r="7823">
          <cell r="V7823" t="str">
            <v/>
          </cell>
        </row>
        <row r="7824">
          <cell r="V7824" t="str">
            <v/>
          </cell>
        </row>
        <row r="7825">
          <cell r="V7825" t="str">
            <v/>
          </cell>
        </row>
        <row r="7826">
          <cell r="V7826" t="str">
            <v/>
          </cell>
        </row>
        <row r="7827">
          <cell r="V7827" t="str">
            <v/>
          </cell>
        </row>
        <row r="7828">
          <cell r="V7828" t="str">
            <v/>
          </cell>
        </row>
        <row r="7829">
          <cell r="V7829" t="str">
            <v/>
          </cell>
        </row>
        <row r="7830">
          <cell r="V7830" t="str">
            <v/>
          </cell>
        </row>
        <row r="7831">
          <cell r="V7831" t="str">
            <v/>
          </cell>
        </row>
        <row r="7832">
          <cell r="V7832" t="str">
            <v/>
          </cell>
        </row>
        <row r="7833">
          <cell r="V7833" t="str">
            <v/>
          </cell>
        </row>
        <row r="7834">
          <cell r="V7834" t="str">
            <v/>
          </cell>
        </row>
        <row r="7835">
          <cell r="V7835" t="str">
            <v/>
          </cell>
        </row>
        <row r="7836">
          <cell r="V7836" t="str">
            <v/>
          </cell>
        </row>
        <row r="7837">
          <cell r="V7837" t="str">
            <v/>
          </cell>
        </row>
        <row r="7838">
          <cell r="V7838" t="str">
            <v/>
          </cell>
        </row>
        <row r="7839">
          <cell r="V7839" t="str">
            <v/>
          </cell>
        </row>
        <row r="7840">
          <cell r="V7840" t="str">
            <v/>
          </cell>
        </row>
        <row r="7841">
          <cell r="V7841" t="str">
            <v/>
          </cell>
        </row>
        <row r="7842">
          <cell r="V7842" t="str">
            <v/>
          </cell>
        </row>
        <row r="7843">
          <cell r="V7843" t="str">
            <v/>
          </cell>
        </row>
        <row r="7844">
          <cell r="V7844" t="str">
            <v/>
          </cell>
        </row>
        <row r="7845">
          <cell r="V7845" t="str">
            <v/>
          </cell>
        </row>
        <row r="7846">
          <cell r="V7846" t="str">
            <v/>
          </cell>
        </row>
        <row r="7847">
          <cell r="V7847" t="str">
            <v/>
          </cell>
        </row>
        <row r="7848">
          <cell r="V7848" t="str">
            <v/>
          </cell>
        </row>
        <row r="7849">
          <cell r="V7849" t="str">
            <v/>
          </cell>
        </row>
        <row r="7850">
          <cell r="V7850" t="str">
            <v/>
          </cell>
        </row>
        <row r="7851">
          <cell r="V7851" t="str">
            <v/>
          </cell>
        </row>
        <row r="7852">
          <cell r="V7852" t="str">
            <v/>
          </cell>
        </row>
        <row r="7853">
          <cell r="V7853" t="str">
            <v/>
          </cell>
        </row>
        <row r="7854">
          <cell r="V7854" t="str">
            <v/>
          </cell>
        </row>
        <row r="7855">
          <cell r="V7855" t="str">
            <v/>
          </cell>
        </row>
        <row r="7856">
          <cell r="V7856" t="str">
            <v/>
          </cell>
        </row>
        <row r="7857">
          <cell r="V7857" t="str">
            <v/>
          </cell>
        </row>
        <row r="7858">
          <cell r="V7858" t="str">
            <v/>
          </cell>
        </row>
        <row r="7859">
          <cell r="V7859" t="str">
            <v/>
          </cell>
        </row>
        <row r="7860">
          <cell r="V7860" t="str">
            <v/>
          </cell>
        </row>
        <row r="7861">
          <cell r="V7861" t="str">
            <v/>
          </cell>
        </row>
        <row r="7862">
          <cell r="V7862" t="str">
            <v/>
          </cell>
        </row>
        <row r="7863">
          <cell r="V7863" t="str">
            <v/>
          </cell>
        </row>
        <row r="7864">
          <cell r="V7864" t="str">
            <v/>
          </cell>
        </row>
        <row r="7865">
          <cell r="V7865" t="str">
            <v/>
          </cell>
        </row>
        <row r="7866">
          <cell r="V7866" t="str">
            <v/>
          </cell>
        </row>
        <row r="7867">
          <cell r="V7867" t="str">
            <v/>
          </cell>
        </row>
        <row r="7868">
          <cell r="V7868" t="str">
            <v/>
          </cell>
        </row>
        <row r="7869">
          <cell r="V7869" t="str">
            <v/>
          </cell>
        </row>
        <row r="7870">
          <cell r="V7870" t="str">
            <v/>
          </cell>
        </row>
        <row r="7871">
          <cell r="V7871" t="str">
            <v/>
          </cell>
        </row>
        <row r="7872">
          <cell r="V7872" t="str">
            <v/>
          </cell>
        </row>
        <row r="7873">
          <cell r="V7873" t="str">
            <v/>
          </cell>
        </row>
        <row r="7874">
          <cell r="V7874" t="str">
            <v/>
          </cell>
        </row>
        <row r="7875">
          <cell r="V7875" t="str">
            <v/>
          </cell>
        </row>
        <row r="7876">
          <cell r="V7876" t="str">
            <v/>
          </cell>
        </row>
        <row r="7877">
          <cell r="V7877" t="str">
            <v/>
          </cell>
        </row>
        <row r="7878">
          <cell r="V7878" t="str">
            <v/>
          </cell>
        </row>
        <row r="7879">
          <cell r="V7879" t="str">
            <v/>
          </cell>
        </row>
        <row r="7880">
          <cell r="V7880" t="str">
            <v/>
          </cell>
        </row>
        <row r="7881">
          <cell r="V7881" t="str">
            <v/>
          </cell>
        </row>
        <row r="7882">
          <cell r="V7882" t="str">
            <v/>
          </cell>
        </row>
        <row r="7883">
          <cell r="V7883" t="str">
            <v/>
          </cell>
        </row>
        <row r="7884">
          <cell r="V7884" t="str">
            <v/>
          </cell>
        </row>
        <row r="7885">
          <cell r="V7885" t="str">
            <v/>
          </cell>
        </row>
        <row r="7886">
          <cell r="V7886" t="str">
            <v/>
          </cell>
        </row>
        <row r="7887">
          <cell r="V7887" t="str">
            <v/>
          </cell>
        </row>
        <row r="7888">
          <cell r="V7888" t="str">
            <v/>
          </cell>
        </row>
        <row r="7889">
          <cell r="V7889" t="str">
            <v/>
          </cell>
        </row>
        <row r="7890">
          <cell r="V7890" t="str">
            <v/>
          </cell>
        </row>
        <row r="7891">
          <cell r="V7891" t="str">
            <v/>
          </cell>
        </row>
        <row r="7892">
          <cell r="V7892" t="str">
            <v/>
          </cell>
        </row>
        <row r="7893">
          <cell r="V7893" t="str">
            <v/>
          </cell>
        </row>
        <row r="7894">
          <cell r="V7894" t="str">
            <v/>
          </cell>
        </row>
        <row r="7895">
          <cell r="V7895" t="str">
            <v/>
          </cell>
        </row>
        <row r="7896">
          <cell r="V7896" t="str">
            <v/>
          </cell>
        </row>
        <row r="7897">
          <cell r="V7897" t="str">
            <v/>
          </cell>
        </row>
        <row r="7898">
          <cell r="V7898" t="str">
            <v/>
          </cell>
        </row>
        <row r="7899">
          <cell r="V7899" t="str">
            <v/>
          </cell>
        </row>
        <row r="7900">
          <cell r="V7900" t="str">
            <v/>
          </cell>
        </row>
        <row r="7901">
          <cell r="V7901" t="str">
            <v/>
          </cell>
        </row>
        <row r="7902">
          <cell r="V7902" t="str">
            <v/>
          </cell>
        </row>
        <row r="7903">
          <cell r="V7903" t="str">
            <v/>
          </cell>
        </row>
        <row r="7904">
          <cell r="V7904" t="str">
            <v/>
          </cell>
        </row>
        <row r="7905">
          <cell r="V7905" t="str">
            <v/>
          </cell>
        </row>
        <row r="7906">
          <cell r="V7906" t="str">
            <v/>
          </cell>
        </row>
        <row r="7907">
          <cell r="V7907" t="str">
            <v/>
          </cell>
        </row>
        <row r="7908">
          <cell r="V7908" t="str">
            <v/>
          </cell>
        </row>
        <row r="7909">
          <cell r="V7909" t="str">
            <v/>
          </cell>
        </row>
        <row r="7910">
          <cell r="V7910" t="str">
            <v/>
          </cell>
        </row>
        <row r="7911">
          <cell r="V7911" t="str">
            <v/>
          </cell>
        </row>
        <row r="7912">
          <cell r="V7912" t="str">
            <v/>
          </cell>
        </row>
        <row r="7913">
          <cell r="V7913" t="str">
            <v/>
          </cell>
        </row>
        <row r="7914">
          <cell r="V7914" t="str">
            <v/>
          </cell>
        </row>
        <row r="7915">
          <cell r="V7915" t="str">
            <v/>
          </cell>
        </row>
        <row r="7916">
          <cell r="V7916" t="str">
            <v/>
          </cell>
        </row>
        <row r="7917">
          <cell r="V7917" t="str">
            <v/>
          </cell>
        </row>
        <row r="7918">
          <cell r="V7918" t="str">
            <v/>
          </cell>
        </row>
        <row r="7919">
          <cell r="V7919" t="str">
            <v/>
          </cell>
        </row>
        <row r="7920">
          <cell r="V7920" t="str">
            <v/>
          </cell>
        </row>
        <row r="7921">
          <cell r="V7921" t="str">
            <v/>
          </cell>
        </row>
        <row r="7922">
          <cell r="V7922" t="str">
            <v/>
          </cell>
        </row>
        <row r="7923">
          <cell r="V7923" t="str">
            <v/>
          </cell>
        </row>
        <row r="7924">
          <cell r="V7924" t="str">
            <v/>
          </cell>
        </row>
        <row r="7925">
          <cell r="V7925" t="str">
            <v/>
          </cell>
        </row>
        <row r="7926">
          <cell r="V7926" t="str">
            <v/>
          </cell>
        </row>
        <row r="7927">
          <cell r="V7927" t="str">
            <v/>
          </cell>
        </row>
        <row r="7928">
          <cell r="V7928" t="str">
            <v/>
          </cell>
        </row>
        <row r="7929">
          <cell r="V7929" t="str">
            <v/>
          </cell>
        </row>
        <row r="7930">
          <cell r="V7930" t="str">
            <v/>
          </cell>
        </row>
        <row r="7931">
          <cell r="V7931" t="str">
            <v/>
          </cell>
        </row>
        <row r="7932">
          <cell r="V7932" t="str">
            <v/>
          </cell>
        </row>
        <row r="7933">
          <cell r="V7933" t="str">
            <v/>
          </cell>
        </row>
        <row r="7934">
          <cell r="V7934" t="str">
            <v/>
          </cell>
        </row>
        <row r="7935">
          <cell r="V7935" t="str">
            <v/>
          </cell>
        </row>
        <row r="7936">
          <cell r="V7936" t="str">
            <v/>
          </cell>
        </row>
        <row r="7937">
          <cell r="V7937" t="str">
            <v/>
          </cell>
        </row>
        <row r="7938">
          <cell r="V7938" t="str">
            <v/>
          </cell>
        </row>
        <row r="7939">
          <cell r="V7939" t="str">
            <v/>
          </cell>
        </row>
        <row r="7940">
          <cell r="V7940" t="str">
            <v/>
          </cell>
        </row>
        <row r="7941">
          <cell r="V7941" t="str">
            <v/>
          </cell>
        </row>
        <row r="7942">
          <cell r="V7942" t="str">
            <v/>
          </cell>
        </row>
        <row r="7943">
          <cell r="V7943" t="str">
            <v/>
          </cell>
        </row>
        <row r="7944">
          <cell r="V7944" t="str">
            <v/>
          </cell>
        </row>
        <row r="7945">
          <cell r="V7945" t="str">
            <v/>
          </cell>
        </row>
        <row r="7946">
          <cell r="V7946" t="str">
            <v/>
          </cell>
        </row>
        <row r="7947">
          <cell r="V7947" t="str">
            <v/>
          </cell>
        </row>
        <row r="7948">
          <cell r="V7948" t="str">
            <v/>
          </cell>
        </row>
        <row r="7949">
          <cell r="V7949" t="str">
            <v/>
          </cell>
        </row>
        <row r="7950">
          <cell r="V7950" t="str">
            <v/>
          </cell>
        </row>
        <row r="7951">
          <cell r="V7951" t="str">
            <v/>
          </cell>
        </row>
        <row r="7952">
          <cell r="V7952" t="str">
            <v/>
          </cell>
        </row>
        <row r="7953">
          <cell r="V7953" t="str">
            <v/>
          </cell>
        </row>
        <row r="7954">
          <cell r="V7954" t="str">
            <v/>
          </cell>
        </row>
        <row r="7955">
          <cell r="V7955" t="str">
            <v/>
          </cell>
        </row>
        <row r="7956">
          <cell r="V7956" t="str">
            <v/>
          </cell>
        </row>
        <row r="7957">
          <cell r="V7957" t="str">
            <v/>
          </cell>
        </row>
        <row r="7958">
          <cell r="V7958" t="str">
            <v/>
          </cell>
        </row>
        <row r="7959">
          <cell r="V7959" t="str">
            <v/>
          </cell>
        </row>
        <row r="7960">
          <cell r="V7960" t="str">
            <v/>
          </cell>
        </row>
        <row r="7961">
          <cell r="V7961" t="str">
            <v/>
          </cell>
        </row>
        <row r="7962">
          <cell r="V7962" t="str">
            <v/>
          </cell>
        </row>
        <row r="7963">
          <cell r="V7963" t="str">
            <v/>
          </cell>
        </row>
        <row r="7964">
          <cell r="V7964" t="str">
            <v/>
          </cell>
        </row>
        <row r="7965">
          <cell r="V7965" t="str">
            <v/>
          </cell>
        </row>
        <row r="7966">
          <cell r="V7966" t="str">
            <v/>
          </cell>
        </row>
        <row r="7967">
          <cell r="V7967" t="str">
            <v/>
          </cell>
        </row>
        <row r="7968">
          <cell r="V7968" t="str">
            <v/>
          </cell>
        </row>
        <row r="7969">
          <cell r="V7969" t="str">
            <v/>
          </cell>
        </row>
        <row r="7970">
          <cell r="V7970" t="str">
            <v/>
          </cell>
        </row>
        <row r="7971">
          <cell r="V7971" t="str">
            <v/>
          </cell>
        </row>
        <row r="7972">
          <cell r="V7972" t="str">
            <v/>
          </cell>
        </row>
        <row r="7973">
          <cell r="V7973" t="str">
            <v/>
          </cell>
        </row>
        <row r="7974">
          <cell r="V7974" t="str">
            <v/>
          </cell>
        </row>
        <row r="7975">
          <cell r="V7975" t="str">
            <v/>
          </cell>
        </row>
        <row r="7976">
          <cell r="V7976" t="str">
            <v/>
          </cell>
        </row>
        <row r="7977">
          <cell r="V7977" t="str">
            <v/>
          </cell>
        </row>
        <row r="7978">
          <cell r="V7978" t="str">
            <v/>
          </cell>
        </row>
        <row r="7979">
          <cell r="V7979" t="str">
            <v/>
          </cell>
        </row>
        <row r="7980">
          <cell r="V7980" t="str">
            <v/>
          </cell>
        </row>
        <row r="7981">
          <cell r="V7981" t="str">
            <v/>
          </cell>
        </row>
        <row r="7982">
          <cell r="V7982" t="str">
            <v/>
          </cell>
        </row>
        <row r="7983">
          <cell r="V7983" t="str">
            <v/>
          </cell>
        </row>
        <row r="7984">
          <cell r="V7984" t="str">
            <v/>
          </cell>
        </row>
        <row r="7985">
          <cell r="V7985" t="str">
            <v/>
          </cell>
        </row>
        <row r="7986">
          <cell r="V7986" t="str">
            <v/>
          </cell>
        </row>
        <row r="7987">
          <cell r="V7987" t="str">
            <v/>
          </cell>
        </row>
        <row r="7988">
          <cell r="V7988" t="str">
            <v/>
          </cell>
        </row>
        <row r="7989">
          <cell r="V7989" t="str">
            <v/>
          </cell>
        </row>
        <row r="7990">
          <cell r="V7990" t="str">
            <v/>
          </cell>
        </row>
        <row r="7991">
          <cell r="V7991" t="str">
            <v/>
          </cell>
        </row>
        <row r="7992">
          <cell r="V7992" t="str">
            <v/>
          </cell>
        </row>
        <row r="7993">
          <cell r="V7993" t="str">
            <v/>
          </cell>
        </row>
        <row r="7994">
          <cell r="V7994" t="str">
            <v/>
          </cell>
        </row>
        <row r="7995">
          <cell r="V7995" t="str">
            <v/>
          </cell>
        </row>
        <row r="7996">
          <cell r="V7996" t="str">
            <v/>
          </cell>
        </row>
        <row r="7997">
          <cell r="V7997" t="str">
            <v/>
          </cell>
        </row>
        <row r="7998">
          <cell r="V7998" t="str">
            <v/>
          </cell>
        </row>
        <row r="7999">
          <cell r="V7999" t="str">
            <v/>
          </cell>
        </row>
        <row r="8000">
          <cell r="V8000" t="str">
            <v/>
          </cell>
        </row>
        <row r="8001">
          <cell r="V8001" t="str">
            <v/>
          </cell>
        </row>
        <row r="8002">
          <cell r="V8002" t="str">
            <v/>
          </cell>
        </row>
        <row r="8003">
          <cell r="V8003" t="str">
            <v/>
          </cell>
        </row>
        <row r="8004">
          <cell r="V8004" t="str">
            <v/>
          </cell>
        </row>
        <row r="8005">
          <cell r="V8005" t="str">
            <v/>
          </cell>
        </row>
        <row r="8006">
          <cell r="V8006" t="str">
            <v/>
          </cell>
        </row>
        <row r="8007">
          <cell r="V8007" t="str">
            <v/>
          </cell>
        </row>
        <row r="8008">
          <cell r="V8008" t="str">
            <v/>
          </cell>
        </row>
        <row r="8009">
          <cell r="V8009" t="str">
            <v/>
          </cell>
        </row>
        <row r="8010">
          <cell r="V8010" t="str">
            <v/>
          </cell>
        </row>
        <row r="8011">
          <cell r="V8011" t="str">
            <v/>
          </cell>
        </row>
        <row r="8012">
          <cell r="V8012" t="str">
            <v/>
          </cell>
        </row>
        <row r="8013">
          <cell r="V8013" t="str">
            <v/>
          </cell>
        </row>
        <row r="8014">
          <cell r="V8014" t="str">
            <v/>
          </cell>
        </row>
        <row r="8015">
          <cell r="V8015" t="str">
            <v/>
          </cell>
        </row>
        <row r="8016">
          <cell r="V8016" t="str">
            <v/>
          </cell>
        </row>
        <row r="8017">
          <cell r="V8017" t="str">
            <v/>
          </cell>
        </row>
        <row r="8018">
          <cell r="V8018" t="str">
            <v/>
          </cell>
        </row>
        <row r="8019">
          <cell r="V8019" t="str">
            <v/>
          </cell>
        </row>
        <row r="8020">
          <cell r="V8020" t="str">
            <v/>
          </cell>
        </row>
        <row r="8021">
          <cell r="V8021" t="str">
            <v/>
          </cell>
        </row>
        <row r="8022">
          <cell r="V8022" t="str">
            <v/>
          </cell>
        </row>
        <row r="8023">
          <cell r="V8023" t="str">
            <v/>
          </cell>
        </row>
        <row r="8024">
          <cell r="V8024" t="str">
            <v/>
          </cell>
        </row>
        <row r="8025">
          <cell r="V8025" t="str">
            <v/>
          </cell>
        </row>
        <row r="8026">
          <cell r="V8026" t="str">
            <v/>
          </cell>
        </row>
        <row r="8027">
          <cell r="V8027" t="str">
            <v/>
          </cell>
        </row>
        <row r="8028">
          <cell r="V8028" t="str">
            <v/>
          </cell>
        </row>
        <row r="8029">
          <cell r="V8029" t="str">
            <v/>
          </cell>
        </row>
        <row r="8030">
          <cell r="V8030" t="str">
            <v/>
          </cell>
        </row>
        <row r="8031">
          <cell r="V8031" t="str">
            <v/>
          </cell>
        </row>
        <row r="8032">
          <cell r="V8032" t="str">
            <v/>
          </cell>
        </row>
        <row r="8033">
          <cell r="V8033" t="str">
            <v/>
          </cell>
        </row>
        <row r="8034">
          <cell r="V8034" t="str">
            <v/>
          </cell>
        </row>
        <row r="8035">
          <cell r="V8035" t="str">
            <v/>
          </cell>
        </row>
        <row r="8036">
          <cell r="V8036" t="str">
            <v/>
          </cell>
        </row>
        <row r="8037">
          <cell r="V8037" t="str">
            <v/>
          </cell>
        </row>
        <row r="8038">
          <cell r="V8038" t="str">
            <v/>
          </cell>
        </row>
        <row r="8039">
          <cell r="V8039" t="str">
            <v/>
          </cell>
        </row>
        <row r="8040">
          <cell r="V8040" t="str">
            <v/>
          </cell>
        </row>
        <row r="8041">
          <cell r="V8041" t="str">
            <v/>
          </cell>
        </row>
        <row r="8042">
          <cell r="V8042" t="str">
            <v/>
          </cell>
        </row>
        <row r="8043">
          <cell r="V8043" t="str">
            <v/>
          </cell>
        </row>
        <row r="8044">
          <cell r="V8044" t="str">
            <v/>
          </cell>
        </row>
        <row r="8045">
          <cell r="V8045" t="str">
            <v/>
          </cell>
        </row>
        <row r="8046">
          <cell r="V8046" t="str">
            <v/>
          </cell>
        </row>
        <row r="8047">
          <cell r="V8047" t="str">
            <v/>
          </cell>
        </row>
        <row r="8048">
          <cell r="V8048" t="str">
            <v/>
          </cell>
        </row>
        <row r="8049">
          <cell r="V8049" t="str">
            <v/>
          </cell>
        </row>
        <row r="8050">
          <cell r="V8050" t="str">
            <v/>
          </cell>
        </row>
        <row r="8051">
          <cell r="V8051" t="str">
            <v/>
          </cell>
        </row>
        <row r="8052">
          <cell r="V8052" t="str">
            <v/>
          </cell>
        </row>
        <row r="8053">
          <cell r="V8053" t="str">
            <v/>
          </cell>
        </row>
        <row r="8054">
          <cell r="V8054" t="str">
            <v/>
          </cell>
        </row>
        <row r="8055">
          <cell r="V8055" t="str">
            <v/>
          </cell>
        </row>
        <row r="8056">
          <cell r="V8056" t="str">
            <v/>
          </cell>
        </row>
        <row r="8057">
          <cell r="V8057" t="str">
            <v/>
          </cell>
        </row>
        <row r="8058">
          <cell r="V8058" t="str">
            <v/>
          </cell>
        </row>
        <row r="8059">
          <cell r="V8059" t="str">
            <v/>
          </cell>
        </row>
        <row r="8060">
          <cell r="V8060" t="str">
            <v/>
          </cell>
        </row>
        <row r="8061">
          <cell r="V8061" t="str">
            <v/>
          </cell>
        </row>
        <row r="8062">
          <cell r="V8062" t="str">
            <v/>
          </cell>
        </row>
        <row r="8063">
          <cell r="V8063" t="str">
            <v/>
          </cell>
        </row>
        <row r="8064">
          <cell r="V8064" t="str">
            <v/>
          </cell>
        </row>
        <row r="8065">
          <cell r="V8065" t="str">
            <v/>
          </cell>
        </row>
        <row r="8066">
          <cell r="V8066" t="str">
            <v/>
          </cell>
        </row>
        <row r="8067">
          <cell r="V8067" t="str">
            <v/>
          </cell>
        </row>
        <row r="8068">
          <cell r="V8068" t="str">
            <v/>
          </cell>
        </row>
        <row r="8069">
          <cell r="V8069" t="str">
            <v/>
          </cell>
        </row>
        <row r="8070">
          <cell r="V8070" t="str">
            <v/>
          </cell>
        </row>
        <row r="8071">
          <cell r="V8071" t="str">
            <v/>
          </cell>
        </row>
        <row r="8072">
          <cell r="V8072" t="str">
            <v/>
          </cell>
        </row>
        <row r="8073">
          <cell r="V8073" t="str">
            <v/>
          </cell>
        </row>
        <row r="8074">
          <cell r="V8074" t="str">
            <v/>
          </cell>
        </row>
        <row r="8075">
          <cell r="V8075" t="str">
            <v/>
          </cell>
        </row>
        <row r="8076">
          <cell r="V8076" t="str">
            <v/>
          </cell>
        </row>
        <row r="8077">
          <cell r="V8077" t="str">
            <v/>
          </cell>
        </row>
        <row r="8078">
          <cell r="V8078" t="str">
            <v/>
          </cell>
        </row>
        <row r="8079">
          <cell r="V8079" t="str">
            <v/>
          </cell>
        </row>
        <row r="8080">
          <cell r="V8080" t="str">
            <v/>
          </cell>
        </row>
        <row r="8081">
          <cell r="V8081" t="str">
            <v/>
          </cell>
        </row>
        <row r="8082">
          <cell r="V8082" t="str">
            <v/>
          </cell>
        </row>
        <row r="8083">
          <cell r="V8083" t="str">
            <v/>
          </cell>
        </row>
        <row r="8084">
          <cell r="V8084" t="str">
            <v/>
          </cell>
        </row>
        <row r="8085">
          <cell r="V8085" t="str">
            <v/>
          </cell>
        </row>
        <row r="8086">
          <cell r="V8086" t="str">
            <v/>
          </cell>
        </row>
        <row r="8087">
          <cell r="V8087" t="str">
            <v/>
          </cell>
        </row>
        <row r="8088">
          <cell r="V8088" t="str">
            <v/>
          </cell>
        </row>
        <row r="8089">
          <cell r="V8089" t="str">
            <v/>
          </cell>
        </row>
        <row r="8090">
          <cell r="V8090" t="str">
            <v/>
          </cell>
        </row>
        <row r="8091">
          <cell r="V8091" t="str">
            <v/>
          </cell>
        </row>
        <row r="8092">
          <cell r="V8092" t="str">
            <v/>
          </cell>
        </row>
        <row r="8093">
          <cell r="V8093" t="str">
            <v/>
          </cell>
        </row>
        <row r="8094">
          <cell r="V8094" t="str">
            <v/>
          </cell>
        </row>
        <row r="8095">
          <cell r="V8095" t="str">
            <v/>
          </cell>
        </row>
        <row r="8096">
          <cell r="V8096" t="str">
            <v/>
          </cell>
        </row>
        <row r="8097">
          <cell r="V8097" t="str">
            <v/>
          </cell>
        </row>
        <row r="8098">
          <cell r="V8098" t="str">
            <v/>
          </cell>
        </row>
        <row r="8099">
          <cell r="V8099" t="str">
            <v/>
          </cell>
        </row>
        <row r="8100">
          <cell r="V8100" t="str">
            <v/>
          </cell>
        </row>
        <row r="8101">
          <cell r="V8101" t="str">
            <v/>
          </cell>
        </row>
        <row r="8102">
          <cell r="V8102" t="str">
            <v/>
          </cell>
        </row>
        <row r="8103">
          <cell r="V8103" t="str">
            <v/>
          </cell>
        </row>
        <row r="8104">
          <cell r="V8104" t="str">
            <v/>
          </cell>
        </row>
        <row r="8105">
          <cell r="V8105" t="str">
            <v/>
          </cell>
        </row>
        <row r="8106">
          <cell r="V8106" t="str">
            <v/>
          </cell>
        </row>
        <row r="8107">
          <cell r="V8107" t="str">
            <v/>
          </cell>
        </row>
        <row r="8108">
          <cell r="V8108" t="str">
            <v/>
          </cell>
        </row>
        <row r="8109">
          <cell r="V8109" t="str">
            <v/>
          </cell>
        </row>
        <row r="8110">
          <cell r="V8110" t="str">
            <v/>
          </cell>
        </row>
        <row r="8111">
          <cell r="V8111" t="str">
            <v/>
          </cell>
        </row>
        <row r="8112">
          <cell r="V8112" t="str">
            <v/>
          </cell>
        </row>
        <row r="8113">
          <cell r="V8113" t="str">
            <v/>
          </cell>
        </row>
        <row r="8114">
          <cell r="V8114" t="str">
            <v/>
          </cell>
        </row>
        <row r="8115">
          <cell r="V8115" t="str">
            <v/>
          </cell>
        </row>
        <row r="8116">
          <cell r="V8116" t="str">
            <v/>
          </cell>
        </row>
        <row r="8117">
          <cell r="V8117" t="str">
            <v/>
          </cell>
        </row>
        <row r="8118">
          <cell r="V8118" t="str">
            <v/>
          </cell>
        </row>
        <row r="8119">
          <cell r="V8119" t="str">
            <v/>
          </cell>
        </row>
        <row r="8120">
          <cell r="V8120" t="str">
            <v/>
          </cell>
        </row>
        <row r="8121">
          <cell r="V8121" t="str">
            <v/>
          </cell>
        </row>
        <row r="8122">
          <cell r="V8122" t="str">
            <v/>
          </cell>
        </row>
        <row r="8123">
          <cell r="V8123" t="str">
            <v/>
          </cell>
        </row>
        <row r="8124">
          <cell r="V8124" t="str">
            <v/>
          </cell>
        </row>
        <row r="8125">
          <cell r="V8125" t="str">
            <v/>
          </cell>
        </row>
        <row r="8126">
          <cell r="V8126" t="str">
            <v/>
          </cell>
        </row>
        <row r="8127">
          <cell r="V8127" t="str">
            <v/>
          </cell>
        </row>
        <row r="8128">
          <cell r="V8128" t="str">
            <v/>
          </cell>
        </row>
        <row r="8129">
          <cell r="V8129" t="str">
            <v/>
          </cell>
        </row>
        <row r="8130">
          <cell r="V8130" t="str">
            <v/>
          </cell>
        </row>
        <row r="8131">
          <cell r="V8131" t="str">
            <v/>
          </cell>
        </row>
        <row r="8132">
          <cell r="V8132" t="str">
            <v/>
          </cell>
        </row>
        <row r="8133">
          <cell r="V8133" t="str">
            <v/>
          </cell>
        </row>
        <row r="8134">
          <cell r="V8134" t="str">
            <v/>
          </cell>
        </row>
        <row r="8135">
          <cell r="V8135" t="str">
            <v/>
          </cell>
        </row>
        <row r="8136">
          <cell r="V8136" t="str">
            <v/>
          </cell>
        </row>
        <row r="8137">
          <cell r="V8137" t="str">
            <v/>
          </cell>
        </row>
        <row r="8138">
          <cell r="V8138" t="str">
            <v/>
          </cell>
        </row>
        <row r="8139">
          <cell r="V8139" t="str">
            <v/>
          </cell>
        </row>
        <row r="8140">
          <cell r="V8140" t="str">
            <v/>
          </cell>
        </row>
        <row r="8141">
          <cell r="V8141" t="str">
            <v/>
          </cell>
        </row>
        <row r="8142">
          <cell r="V8142" t="str">
            <v/>
          </cell>
        </row>
        <row r="8143">
          <cell r="V8143" t="str">
            <v/>
          </cell>
        </row>
        <row r="8144">
          <cell r="V8144" t="str">
            <v/>
          </cell>
        </row>
        <row r="8145">
          <cell r="V8145" t="str">
            <v/>
          </cell>
        </row>
        <row r="8146">
          <cell r="V8146" t="str">
            <v/>
          </cell>
        </row>
        <row r="8147">
          <cell r="V8147" t="str">
            <v/>
          </cell>
        </row>
        <row r="8148">
          <cell r="V8148" t="str">
            <v/>
          </cell>
        </row>
        <row r="8149">
          <cell r="V8149" t="str">
            <v/>
          </cell>
        </row>
        <row r="8150">
          <cell r="V8150" t="str">
            <v/>
          </cell>
        </row>
        <row r="8151">
          <cell r="V8151" t="str">
            <v/>
          </cell>
        </row>
        <row r="8152">
          <cell r="V8152" t="str">
            <v/>
          </cell>
        </row>
        <row r="8153">
          <cell r="V8153" t="str">
            <v/>
          </cell>
        </row>
        <row r="8154">
          <cell r="V8154" t="str">
            <v/>
          </cell>
        </row>
        <row r="8155">
          <cell r="V8155" t="str">
            <v/>
          </cell>
        </row>
        <row r="8156">
          <cell r="V8156" t="str">
            <v/>
          </cell>
        </row>
        <row r="8157">
          <cell r="V8157" t="str">
            <v/>
          </cell>
        </row>
        <row r="8158">
          <cell r="V8158" t="str">
            <v/>
          </cell>
        </row>
        <row r="8159">
          <cell r="V8159" t="str">
            <v/>
          </cell>
        </row>
        <row r="8160">
          <cell r="V8160" t="str">
            <v/>
          </cell>
        </row>
        <row r="8161">
          <cell r="V8161" t="str">
            <v/>
          </cell>
        </row>
        <row r="8162">
          <cell r="V8162" t="str">
            <v/>
          </cell>
        </row>
        <row r="8163">
          <cell r="V8163" t="str">
            <v/>
          </cell>
        </row>
        <row r="8164">
          <cell r="V8164" t="str">
            <v/>
          </cell>
        </row>
        <row r="8165">
          <cell r="V8165" t="str">
            <v/>
          </cell>
        </row>
        <row r="8166">
          <cell r="V8166" t="str">
            <v/>
          </cell>
        </row>
        <row r="8167">
          <cell r="V8167" t="str">
            <v/>
          </cell>
        </row>
        <row r="8168">
          <cell r="V8168" t="str">
            <v/>
          </cell>
        </row>
        <row r="8169">
          <cell r="V8169" t="str">
            <v/>
          </cell>
        </row>
        <row r="8170">
          <cell r="V8170" t="str">
            <v/>
          </cell>
        </row>
        <row r="8171">
          <cell r="V8171" t="str">
            <v/>
          </cell>
        </row>
        <row r="8172">
          <cell r="V8172" t="str">
            <v/>
          </cell>
        </row>
        <row r="8173">
          <cell r="V8173" t="str">
            <v/>
          </cell>
        </row>
        <row r="8174">
          <cell r="V8174" t="str">
            <v/>
          </cell>
        </row>
        <row r="8175">
          <cell r="V8175" t="str">
            <v/>
          </cell>
        </row>
        <row r="8176">
          <cell r="V8176" t="str">
            <v/>
          </cell>
        </row>
        <row r="8177">
          <cell r="V8177" t="str">
            <v/>
          </cell>
        </row>
        <row r="8178">
          <cell r="V8178" t="str">
            <v/>
          </cell>
        </row>
        <row r="8179">
          <cell r="V8179" t="str">
            <v/>
          </cell>
        </row>
        <row r="8180">
          <cell r="V8180" t="str">
            <v/>
          </cell>
        </row>
        <row r="8181">
          <cell r="V8181" t="str">
            <v/>
          </cell>
        </row>
        <row r="8182">
          <cell r="V8182" t="str">
            <v/>
          </cell>
        </row>
        <row r="8183">
          <cell r="V8183" t="str">
            <v/>
          </cell>
        </row>
        <row r="8184">
          <cell r="V8184" t="str">
            <v/>
          </cell>
        </row>
        <row r="8185">
          <cell r="V8185" t="str">
            <v/>
          </cell>
        </row>
        <row r="8186">
          <cell r="V8186" t="str">
            <v/>
          </cell>
        </row>
        <row r="8187">
          <cell r="V8187" t="str">
            <v/>
          </cell>
        </row>
        <row r="8188">
          <cell r="V8188" t="str">
            <v/>
          </cell>
        </row>
        <row r="8189">
          <cell r="V8189" t="str">
            <v/>
          </cell>
        </row>
        <row r="8190">
          <cell r="V8190" t="str">
            <v/>
          </cell>
        </row>
        <row r="8191">
          <cell r="V8191" t="str">
            <v/>
          </cell>
        </row>
        <row r="8192">
          <cell r="V8192" t="str">
            <v/>
          </cell>
        </row>
        <row r="8193">
          <cell r="V8193" t="str">
            <v/>
          </cell>
        </row>
        <row r="8194">
          <cell r="V8194" t="str">
            <v/>
          </cell>
        </row>
        <row r="8195">
          <cell r="V8195" t="str">
            <v/>
          </cell>
        </row>
        <row r="8196">
          <cell r="V8196" t="str">
            <v/>
          </cell>
        </row>
        <row r="8197">
          <cell r="V8197" t="str">
            <v/>
          </cell>
        </row>
        <row r="8198">
          <cell r="V8198" t="str">
            <v/>
          </cell>
        </row>
        <row r="8199">
          <cell r="V8199" t="str">
            <v/>
          </cell>
        </row>
        <row r="8200">
          <cell r="V8200" t="str">
            <v/>
          </cell>
        </row>
        <row r="8201">
          <cell r="V8201" t="str">
            <v/>
          </cell>
        </row>
        <row r="8202">
          <cell r="V8202" t="str">
            <v/>
          </cell>
        </row>
        <row r="8203">
          <cell r="V8203" t="str">
            <v/>
          </cell>
        </row>
        <row r="8204">
          <cell r="V8204" t="str">
            <v/>
          </cell>
        </row>
        <row r="8205">
          <cell r="V8205" t="str">
            <v/>
          </cell>
        </row>
        <row r="8206">
          <cell r="V8206" t="str">
            <v/>
          </cell>
        </row>
        <row r="8207">
          <cell r="V8207" t="str">
            <v/>
          </cell>
        </row>
        <row r="8208">
          <cell r="V8208" t="str">
            <v/>
          </cell>
        </row>
        <row r="8209">
          <cell r="V8209" t="str">
            <v/>
          </cell>
        </row>
        <row r="8210">
          <cell r="V8210" t="str">
            <v/>
          </cell>
        </row>
        <row r="8211">
          <cell r="V8211" t="str">
            <v/>
          </cell>
        </row>
        <row r="8212">
          <cell r="V8212" t="str">
            <v/>
          </cell>
        </row>
        <row r="8213">
          <cell r="V8213" t="str">
            <v/>
          </cell>
        </row>
        <row r="8214">
          <cell r="V8214" t="str">
            <v/>
          </cell>
        </row>
        <row r="8215">
          <cell r="V8215" t="str">
            <v/>
          </cell>
        </row>
        <row r="8216">
          <cell r="V8216" t="str">
            <v/>
          </cell>
        </row>
        <row r="8217">
          <cell r="V8217" t="str">
            <v/>
          </cell>
        </row>
        <row r="8218">
          <cell r="V8218" t="str">
            <v/>
          </cell>
        </row>
        <row r="8219">
          <cell r="V8219" t="str">
            <v/>
          </cell>
        </row>
        <row r="8220">
          <cell r="V8220" t="str">
            <v/>
          </cell>
        </row>
        <row r="8221">
          <cell r="V8221" t="str">
            <v/>
          </cell>
        </row>
        <row r="8222">
          <cell r="V8222" t="str">
            <v/>
          </cell>
        </row>
        <row r="8223">
          <cell r="V8223" t="str">
            <v/>
          </cell>
        </row>
        <row r="8224">
          <cell r="V8224" t="str">
            <v/>
          </cell>
        </row>
        <row r="8225">
          <cell r="V8225" t="str">
            <v/>
          </cell>
        </row>
        <row r="8226">
          <cell r="V8226" t="str">
            <v/>
          </cell>
        </row>
        <row r="8227">
          <cell r="V8227" t="str">
            <v/>
          </cell>
        </row>
        <row r="8228">
          <cell r="V8228" t="str">
            <v/>
          </cell>
        </row>
        <row r="8229">
          <cell r="V8229" t="str">
            <v/>
          </cell>
        </row>
        <row r="8230">
          <cell r="V8230" t="str">
            <v/>
          </cell>
        </row>
        <row r="8231">
          <cell r="V8231" t="str">
            <v/>
          </cell>
        </row>
        <row r="8232">
          <cell r="V8232" t="str">
            <v/>
          </cell>
        </row>
        <row r="8233">
          <cell r="V8233" t="str">
            <v/>
          </cell>
        </row>
        <row r="8234">
          <cell r="V8234" t="str">
            <v/>
          </cell>
        </row>
        <row r="8235">
          <cell r="V8235" t="str">
            <v/>
          </cell>
        </row>
        <row r="8236">
          <cell r="V8236" t="str">
            <v/>
          </cell>
        </row>
        <row r="8237">
          <cell r="V8237" t="str">
            <v/>
          </cell>
        </row>
        <row r="8238">
          <cell r="V8238" t="str">
            <v/>
          </cell>
        </row>
        <row r="8239">
          <cell r="V8239" t="str">
            <v/>
          </cell>
        </row>
        <row r="8240">
          <cell r="V8240" t="str">
            <v/>
          </cell>
        </row>
        <row r="8241">
          <cell r="V8241" t="str">
            <v/>
          </cell>
        </row>
        <row r="8242">
          <cell r="V8242" t="str">
            <v/>
          </cell>
        </row>
        <row r="8243">
          <cell r="V8243" t="str">
            <v/>
          </cell>
        </row>
        <row r="8244">
          <cell r="V8244" t="str">
            <v/>
          </cell>
        </row>
        <row r="8245">
          <cell r="V8245" t="str">
            <v/>
          </cell>
        </row>
        <row r="8246">
          <cell r="V8246" t="str">
            <v/>
          </cell>
        </row>
        <row r="8247">
          <cell r="V8247" t="str">
            <v/>
          </cell>
        </row>
        <row r="8248">
          <cell r="V8248" t="str">
            <v/>
          </cell>
        </row>
        <row r="8249">
          <cell r="V8249" t="str">
            <v/>
          </cell>
        </row>
        <row r="8250">
          <cell r="V8250" t="str">
            <v/>
          </cell>
        </row>
        <row r="8251">
          <cell r="V8251" t="str">
            <v/>
          </cell>
        </row>
        <row r="8252">
          <cell r="V8252" t="str">
            <v/>
          </cell>
        </row>
        <row r="8253">
          <cell r="V8253" t="str">
            <v/>
          </cell>
        </row>
        <row r="8254">
          <cell r="V8254" t="str">
            <v/>
          </cell>
        </row>
        <row r="8255">
          <cell r="V8255" t="str">
            <v/>
          </cell>
        </row>
        <row r="8256">
          <cell r="V8256" t="str">
            <v/>
          </cell>
        </row>
        <row r="8257">
          <cell r="V8257" t="str">
            <v/>
          </cell>
        </row>
        <row r="8258">
          <cell r="V8258" t="str">
            <v/>
          </cell>
        </row>
        <row r="8259">
          <cell r="V8259" t="str">
            <v/>
          </cell>
        </row>
        <row r="8260">
          <cell r="V8260" t="str">
            <v/>
          </cell>
        </row>
        <row r="8261">
          <cell r="V8261" t="str">
            <v/>
          </cell>
        </row>
        <row r="8262">
          <cell r="V8262" t="str">
            <v/>
          </cell>
        </row>
        <row r="8263">
          <cell r="V8263" t="str">
            <v/>
          </cell>
        </row>
        <row r="8264">
          <cell r="V8264" t="str">
            <v/>
          </cell>
        </row>
        <row r="8265">
          <cell r="V8265" t="str">
            <v/>
          </cell>
        </row>
        <row r="8266">
          <cell r="V8266" t="str">
            <v/>
          </cell>
        </row>
        <row r="8267">
          <cell r="V8267" t="str">
            <v/>
          </cell>
        </row>
        <row r="8268">
          <cell r="V8268" t="str">
            <v/>
          </cell>
        </row>
        <row r="8269">
          <cell r="V8269" t="str">
            <v/>
          </cell>
        </row>
        <row r="8270">
          <cell r="V8270" t="str">
            <v/>
          </cell>
        </row>
        <row r="8271">
          <cell r="V8271" t="str">
            <v/>
          </cell>
        </row>
        <row r="8272">
          <cell r="V8272" t="str">
            <v/>
          </cell>
        </row>
        <row r="8273">
          <cell r="V8273" t="str">
            <v/>
          </cell>
        </row>
        <row r="8274">
          <cell r="V8274" t="str">
            <v/>
          </cell>
        </row>
        <row r="8275">
          <cell r="V8275" t="str">
            <v/>
          </cell>
        </row>
        <row r="8276">
          <cell r="V8276" t="str">
            <v/>
          </cell>
        </row>
        <row r="8277">
          <cell r="V8277" t="str">
            <v/>
          </cell>
        </row>
        <row r="8278">
          <cell r="V8278" t="str">
            <v/>
          </cell>
        </row>
        <row r="8279">
          <cell r="V8279" t="str">
            <v/>
          </cell>
        </row>
        <row r="8280">
          <cell r="V8280" t="str">
            <v/>
          </cell>
        </row>
        <row r="8281">
          <cell r="V8281" t="str">
            <v/>
          </cell>
        </row>
        <row r="8282">
          <cell r="V8282" t="str">
            <v/>
          </cell>
        </row>
        <row r="8283">
          <cell r="V8283" t="str">
            <v/>
          </cell>
        </row>
        <row r="8284">
          <cell r="V8284" t="str">
            <v/>
          </cell>
        </row>
        <row r="8285">
          <cell r="V8285" t="str">
            <v/>
          </cell>
        </row>
        <row r="8286">
          <cell r="V8286" t="str">
            <v/>
          </cell>
        </row>
        <row r="8287">
          <cell r="V8287" t="str">
            <v/>
          </cell>
        </row>
        <row r="8288">
          <cell r="V8288" t="str">
            <v/>
          </cell>
        </row>
        <row r="8289">
          <cell r="V8289" t="str">
            <v/>
          </cell>
        </row>
        <row r="8290">
          <cell r="V8290" t="str">
            <v/>
          </cell>
        </row>
        <row r="8291">
          <cell r="V8291" t="str">
            <v/>
          </cell>
        </row>
        <row r="8292">
          <cell r="V8292" t="str">
            <v/>
          </cell>
        </row>
        <row r="8293">
          <cell r="V8293" t="str">
            <v/>
          </cell>
        </row>
        <row r="8294">
          <cell r="V8294" t="str">
            <v/>
          </cell>
        </row>
        <row r="8295">
          <cell r="V8295" t="str">
            <v/>
          </cell>
        </row>
        <row r="8296">
          <cell r="V8296" t="str">
            <v/>
          </cell>
        </row>
        <row r="8297">
          <cell r="V8297" t="str">
            <v/>
          </cell>
        </row>
        <row r="8298">
          <cell r="V8298" t="str">
            <v/>
          </cell>
        </row>
        <row r="8299">
          <cell r="V8299" t="str">
            <v/>
          </cell>
        </row>
        <row r="8300">
          <cell r="V8300" t="str">
            <v/>
          </cell>
        </row>
        <row r="8301">
          <cell r="V8301" t="str">
            <v/>
          </cell>
        </row>
        <row r="8302">
          <cell r="V8302" t="str">
            <v/>
          </cell>
        </row>
        <row r="8303">
          <cell r="V8303" t="str">
            <v/>
          </cell>
        </row>
        <row r="8304">
          <cell r="V8304" t="str">
            <v/>
          </cell>
        </row>
        <row r="8305">
          <cell r="V8305" t="str">
            <v/>
          </cell>
        </row>
        <row r="8306">
          <cell r="V8306" t="str">
            <v/>
          </cell>
        </row>
        <row r="8307">
          <cell r="V8307" t="str">
            <v/>
          </cell>
        </row>
        <row r="8308">
          <cell r="V8308" t="str">
            <v/>
          </cell>
        </row>
        <row r="8309">
          <cell r="V8309" t="str">
            <v/>
          </cell>
        </row>
        <row r="8310">
          <cell r="V8310" t="str">
            <v/>
          </cell>
        </row>
        <row r="8311">
          <cell r="V8311" t="str">
            <v/>
          </cell>
        </row>
        <row r="8312">
          <cell r="V8312" t="str">
            <v/>
          </cell>
        </row>
        <row r="8313">
          <cell r="V8313" t="str">
            <v/>
          </cell>
        </row>
        <row r="8314">
          <cell r="V8314" t="str">
            <v/>
          </cell>
        </row>
        <row r="8315">
          <cell r="V8315" t="str">
            <v/>
          </cell>
        </row>
        <row r="8316">
          <cell r="V8316" t="str">
            <v/>
          </cell>
        </row>
        <row r="8317">
          <cell r="V8317" t="str">
            <v/>
          </cell>
        </row>
        <row r="8318">
          <cell r="V8318" t="str">
            <v/>
          </cell>
        </row>
        <row r="8319">
          <cell r="V8319" t="str">
            <v/>
          </cell>
        </row>
        <row r="8320">
          <cell r="V8320" t="str">
            <v/>
          </cell>
        </row>
        <row r="8321">
          <cell r="V8321" t="str">
            <v/>
          </cell>
        </row>
        <row r="8322">
          <cell r="V8322" t="str">
            <v/>
          </cell>
        </row>
        <row r="8323">
          <cell r="V8323" t="str">
            <v/>
          </cell>
        </row>
        <row r="8324">
          <cell r="V8324" t="str">
            <v/>
          </cell>
        </row>
        <row r="8325">
          <cell r="V8325" t="str">
            <v/>
          </cell>
        </row>
        <row r="8326">
          <cell r="V8326" t="str">
            <v/>
          </cell>
        </row>
        <row r="8327">
          <cell r="V8327" t="str">
            <v/>
          </cell>
        </row>
        <row r="8328">
          <cell r="V8328" t="str">
            <v/>
          </cell>
        </row>
        <row r="8329">
          <cell r="V8329" t="str">
            <v/>
          </cell>
        </row>
        <row r="8330">
          <cell r="V8330" t="str">
            <v/>
          </cell>
        </row>
        <row r="8331">
          <cell r="V8331" t="str">
            <v/>
          </cell>
        </row>
        <row r="8332">
          <cell r="V8332" t="str">
            <v/>
          </cell>
        </row>
        <row r="8333">
          <cell r="V8333" t="str">
            <v/>
          </cell>
        </row>
        <row r="8334">
          <cell r="V8334" t="str">
            <v/>
          </cell>
        </row>
        <row r="8335">
          <cell r="V8335" t="str">
            <v/>
          </cell>
        </row>
        <row r="8336">
          <cell r="V8336" t="str">
            <v/>
          </cell>
        </row>
        <row r="8337">
          <cell r="V8337" t="str">
            <v/>
          </cell>
        </row>
        <row r="8338">
          <cell r="V8338" t="str">
            <v/>
          </cell>
        </row>
        <row r="8339">
          <cell r="V8339" t="str">
            <v/>
          </cell>
        </row>
        <row r="8340">
          <cell r="V8340" t="str">
            <v/>
          </cell>
        </row>
        <row r="8341">
          <cell r="V8341" t="str">
            <v/>
          </cell>
        </row>
        <row r="8342">
          <cell r="V8342" t="str">
            <v/>
          </cell>
        </row>
        <row r="8343">
          <cell r="V8343" t="str">
            <v/>
          </cell>
        </row>
        <row r="8344">
          <cell r="V8344" t="str">
            <v/>
          </cell>
        </row>
        <row r="8345">
          <cell r="V8345" t="str">
            <v/>
          </cell>
        </row>
        <row r="8346">
          <cell r="V8346" t="str">
            <v/>
          </cell>
        </row>
        <row r="8347">
          <cell r="V8347" t="str">
            <v/>
          </cell>
        </row>
        <row r="8348">
          <cell r="V8348" t="str">
            <v/>
          </cell>
        </row>
        <row r="8349">
          <cell r="V8349" t="str">
            <v/>
          </cell>
        </row>
        <row r="8350">
          <cell r="V8350" t="str">
            <v/>
          </cell>
        </row>
        <row r="8351">
          <cell r="V8351" t="str">
            <v/>
          </cell>
        </row>
        <row r="8352">
          <cell r="V8352" t="str">
            <v/>
          </cell>
        </row>
        <row r="8353">
          <cell r="V8353" t="str">
            <v/>
          </cell>
        </row>
        <row r="8354">
          <cell r="V8354" t="str">
            <v/>
          </cell>
        </row>
        <row r="8355">
          <cell r="V8355" t="str">
            <v/>
          </cell>
        </row>
        <row r="8356">
          <cell r="V8356" t="str">
            <v/>
          </cell>
        </row>
        <row r="8357">
          <cell r="V8357" t="str">
            <v/>
          </cell>
        </row>
        <row r="8358">
          <cell r="V8358" t="str">
            <v/>
          </cell>
        </row>
        <row r="8359">
          <cell r="V8359" t="str">
            <v/>
          </cell>
        </row>
        <row r="8360">
          <cell r="V8360" t="str">
            <v/>
          </cell>
        </row>
        <row r="8361">
          <cell r="V8361" t="str">
            <v/>
          </cell>
        </row>
        <row r="8362">
          <cell r="V8362" t="str">
            <v/>
          </cell>
        </row>
        <row r="8363">
          <cell r="V8363" t="str">
            <v/>
          </cell>
        </row>
        <row r="8364">
          <cell r="V8364" t="str">
            <v/>
          </cell>
        </row>
        <row r="8365">
          <cell r="V8365" t="str">
            <v/>
          </cell>
        </row>
        <row r="8366">
          <cell r="V8366" t="str">
            <v/>
          </cell>
        </row>
        <row r="8367">
          <cell r="V8367" t="str">
            <v/>
          </cell>
        </row>
        <row r="8368">
          <cell r="V8368" t="str">
            <v/>
          </cell>
        </row>
        <row r="8369">
          <cell r="V8369" t="str">
            <v/>
          </cell>
        </row>
        <row r="8370">
          <cell r="V8370" t="str">
            <v/>
          </cell>
        </row>
        <row r="8371">
          <cell r="V8371" t="str">
            <v/>
          </cell>
        </row>
        <row r="8372">
          <cell r="V8372" t="str">
            <v/>
          </cell>
        </row>
        <row r="8373">
          <cell r="V8373" t="str">
            <v/>
          </cell>
        </row>
        <row r="8374">
          <cell r="V8374" t="str">
            <v/>
          </cell>
        </row>
        <row r="8375">
          <cell r="V8375" t="str">
            <v/>
          </cell>
        </row>
        <row r="8376">
          <cell r="V8376" t="str">
            <v/>
          </cell>
        </row>
        <row r="8377">
          <cell r="V8377" t="str">
            <v/>
          </cell>
        </row>
        <row r="8378">
          <cell r="V8378" t="str">
            <v/>
          </cell>
        </row>
        <row r="8379">
          <cell r="V8379" t="str">
            <v/>
          </cell>
        </row>
        <row r="8380">
          <cell r="V8380" t="str">
            <v/>
          </cell>
        </row>
        <row r="8381">
          <cell r="V8381" t="str">
            <v/>
          </cell>
        </row>
        <row r="8382">
          <cell r="V8382" t="str">
            <v/>
          </cell>
        </row>
        <row r="8383">
          <cell r="V8383" t="str">
            <v/>
          </cell>
        </row>
        <row r="8384">
          <cell r="V8384" t="str">
            <v/>
          </cell>
        </row>
        <row r="8385">
          <cell r="V8385" t="str">
            <v/>
          </cell>
        </row>
        <row r="8386">
          <cell r="V8386" t="str">
            <v/>
          </cell>
        </row>
        <row r="8387">
          <cell r="V8387" t="str">
            <v/>
          </cell>
        </row>
        <row r="8388">
          <cell r="V8388" t="str">
            <v/>
          </cell>
        </row>
        <row r="8389">
          <cell r="V8389" t="str">
            <v/>
          </cell>
        </row>
        <row r="8390">
          <cell r="V8390" t="str">
            <v/>
          </cell>
        </row>
        <row r="8391">
          <cell r="V8391" t="str">
            <v/>
          </cell>
        </row>
        <row r="8392">
          <cell r="V8392" t="str">
            <v/>
          </cell>
        </row>
        <row r="8393">
          <cell r="V8393" t="str">
            <v/>
          </cell>
        </row>
        <row r="8394">
          <cell r="V8394" t="str">
            <v/>
          </cell>
        </row>
        <row r="8395">
          <cell r="V8395" t="str">
            <v/>
          </cell>
        </row>
        <row r="8396">
          <cell r="V8396" t="str">
            <v/>
          </cell>
        </row>
        <row r="8397">
          <cell r="V8397" t="str">
            <v/>
          </cell>
        </row>
        <row r="8398">
          <cell r="V8398" t="str">
            <v/>
          </cell>
        </row>
        <row r="8399">
          <cell r="V8399" t="str">
            <v/>
          </cell>
        </row>
        <row r="8400">
          <cell r="V8400" t="str">
            <v/>
          </cell>
        </row>
        <row r="8401">
          <cell r="V8401" t="str">
            <v/>
          </cell>
        </row>
        <row r="8402">
          <cell r="V8402" t="str">
            <v/>
          </cell>
        </row>
        <row r="8403">
          <cell r="V8403" t="str">
            <v/>
          </cell>
        </row>
        <row r="8404">
          <cell r="V8404" t="str">
            <v/>
          </cell>
        </row>
        <row r="8405">
          <cell r="V8405" t="str">
            <v/>
          </cell>
        </row>
        <row r="8406">
          <cell r="V8406" t="str">
            <v/>
          </cell>
        </row>
        <row r="8407">
          <cell r="V8407" t="str">
            <v/>
          </cell>
        </row>
        <row r="8408">
          <cell r="V8408" t="str">
            <v/>
          </cell>
        </row>
        <row r="8409">
          <cell r="V8409" t="str">
            <v/>
          </cell>
        </row>
        <row r="8410">
          <cell r="V8410" t="str">
            <v/>
          </cell>
        </row>
        <row r="8411">
          <cell r="V8411" t="str">
            <v/>
          </cell>
        </row>
        <row r="8412">
          <cell r="V8412" t="str">
            <v/>
          </cell>
        </row>
        <row r="8413">
          <cell r="V8413" t="str">
            <v/>
          </cell>
        </row>
        <row r="8414">
          <cell r="V8414" t="str">
            <v/>
          </cell>
        </row>
        <row r="8415">
          <cell r="V8415" t="str">
            <v/>
          </cell>
        </row>
        <row r="8416">
          <cell r="V8416" t="str">
            <v/>
          </cell>
        </row>
        <row r="8417">
          <cell r="V8417" t="str">
            <v/>
          </cell>
        </row>
        <row r="8418">
          <cell r="V8418" t="str">
            <v/>
          </cell>
        </row>
        <row r="8419">
          <cell r="V8419" t="str">
            <v/>
          </cell>
        </row>
        <row r="8420">
          <cell r="V8420" t="str">
            <v/>
          </cell>
        </row>
        <row r="8421">
          <cell r="V8421" t="str">
            <v/>
          </cell>
        </row>
        <row r="8422">
          <cell r="V8422" t="str">
            <v/>
          </cell>
        </row>
        <row r="8423">
          <cell r="V8423" t="str">
            <v/>
          </cell>
        </row>
        <row r="8424">
          <cell r="V8424" t="str">
            <v/>
          </cell>
        </row>
        <row r="8425">
          <cell r="V8425" t="str">
            <v/>
          </cell>
        </row>
        <row r="8426">
          <cell r="V8426" t="str">
            <v/>
          </cell>
        </row>
        <row r="8427">
          <cell r="V8427" t="str">
            <v/>
          </cell>
        </row>
        <row r="8428">
          <cell r="V8428" t="str">
            <v/>
          </cell>
        </row>
        <row r="8429">
          <cell r="V8429" t="str">
            <v/>
          </cell>
        </row>
        <row r="8430">
          <cell r="V8430" t="str">
            <v/>
          </cell>
        </row>
        <row r="8431">
          <cell r="V8431" t="str">
            <v/>
          </cell>
        </row>
        <row r="8432">
          <cell r="V8432" t="str">
            <v/>
          </cell>
        </row>
        <row r="8433">
          <cell r="V8433" t="str">
            <v/>
          </cell>
        </row>
        <row r="8434">
          <cell r="V8434" t="str">
            <v/>
          </cell>
        </row>
        <row r="8435">
          <cell r="V8435" t="str">
            <v/>
          </cell>
        </row>
        <row r="8436">
          <cell r="V8436" t="str">
            <v/>
          </cell>
        </row>
        <row r="8437">
          <cell r="V8437" t="str">
            <v/>
          </cell>
        </row>
        <row r="8438">
          <cell r="V8438" t="str">
            <v/>
          </cell>
        </row>
        <row r="8439">
          <cell r="V8439" t="str">
            <v/>
          </cell>
        </row>
        <row r="8440">
          <cell r="V8440" t="str">
            <v/>
          </cell>
        </row>
        <row r="8441">
          <cell r="V8441" t="str">
            <v/>
          </cell>
        </row>
        <row r="8442">
          <cell r="V8442" t="str">
            <v/>
          </cell>
        </row>
        <row r="8443">
          <cell r="V8443" t="str">
            <v/>
          </cell>
        </row>
        <row r="8444">
          <cell r="V8444" t="str">
            <v/>
          </cell>
        </row>
        <row r="8445">
          <cell r="V8445" t="str">
            <v/>
          </cell>
        </row>
        <row r="8446">
          <cell r="V8446" t="str">
            <v/>
          </cell>
        </row>
        <row r="8447">
          <cell r="V8447" t="str">
            <v/>
          </cell>
        </row>
        <row r="8448">
          <cell r="V8448" t="str">
            <v/>
          </cell>
        </row>
        <row r="8449">
          <cell r="V8449" t="str">
            <v/>
          </cell>
        </row>
        <row r="8450">
          <cell r="V8450" t="str">
            <v/>
          </cell>
        </row>
        <row r="8451">
          <cell r="V8451" t="str">
            <v/>
          </cell>
        </row>
        <row r="8452">
          <cell r="V8452" t="str">
            <v/>
          </cell>
        </row>
        <row r="8453">
          <cell r="V8453" t="str">
            <v/>
          </cell>
        </row>
        <row r="8454">
          <cell r="V8454" t="str">
            <v/>
          </cell>
        </row>
        <row r="8455">
          <cell r="V8455" t="str">
            <v/>
          </cell>
        </row>
        <row r="8456">
          <cell r="V8456" t="str">
            <v/>
          </cell>
        </row>
        <row r="8457">
          <cell r="V8457" t="str">
            <v/>
          </cell>
        </row>
        <row r="8458">
          <cell r="V8458" t="str">
            <v/>
          </cell>
        </row>
        <row r="8459">
          <cell r="V8459" t="str">
            <v/>
          </cell>
        </row>
        <row r="8460">
          <cell r="V8460" t="str">
            <v/>
          </cell>
        </row>
        <row r="8461">
          <cell r="V8461" t="str">
            <v/>
          </cell>
        </row>
        <row r="8462">
          <cell r="V8462" t="str">
            <v/>
          </cell>
        </row>
        <row r="8463">
          <cell r="V8463" t="str">
            <v/>
          </cell>
        </row>
        <row r="8464">
          <cell r="V8464" t="str">
            <v/>
          </cell>
        </row>
        <row r="8465">
          <cell r="V8465" t="str">
            <v/>
          </cell>
        </row>
        <row r="8466">
          <cell r="V8466" t="str">
            <v/>
          </cell>
        </row>
        <row r="8467">
          <cell r="V8467" t="str">
            <v/>
          </cell>
        </row>
        <row r="8468">
          <cell r="V8468" t="str">
            <v/>
          </cell>
        </row>
        <row r="8469">
          <cell r="V8469" t="str">
            <v/>
          </cell>
        </row>
        <row r="8470">
          <cell r="V8470" t="str">
            <v/>
          </cell>
        </row>
        <row r="8471">
          <cell r="V8471" t="str">
            <v/>
          </cell>
        </row>
        <row r="8472">
          <cell r="V8472" t="str">
            <v/>
          </cell>
        </row>
        <row r="8473">
          <cell r="V8473" t="str">
            <v/>
          </cell>
        </row>
        <row r="8474">
          <cell r="V8474" t="str">
            <v/>
          </cell>
        </row>
        <row r="8475">
          <cell r="V8475" t="str">
            <v/>
          </cell>
        </row>
        <row r="8476">
          <cell r="V8476" t="str">
            <v/>
          </cell>
        </row>
        <row r="8477">
          <cell r="V8477" t="str">
            <v/>
          </cell>
        </row>
        <row r="8478">
          <cell r="V8478" t="str">
            <v/>
          </cell>
        </row>
        <row r="8479">
          <cell r="V8479" t="str">
            <v/>
          </cell>
        </row>
        <row r="8480">
          <cell r="V8480" t="str">
            <v/>
          </cell>
        </row>
        <row r="8481">
          <cell r="V8481" t="str">
            <v/>
          </cell>
        </row>
        <row r="8482">
          <cell r="V8482" t="str">
            <v/>
          </cell>
        </row>
        <row r="8483">
          <cell r="V8483" t="str">
            <v/>
          </cell>
        </row>
        <row r="8484">
          <cell r="V8484" t="str">
            <v/>
          </cell>
        </row>
        <row r="8485">
          <cell r="V8485" t="str">
            <v/>
          </cell>
        </row>
        <row r="8486">
          <cell r="V8486" t="str">
            <v/>
          </cell>
        </row>
        <row r="8487">
          <cell r="V8487" t="str">
            <v/>
          </cell>
        </row>
        <row r="8488">
          <cell r="V8488" t="str">
            <v/>
          </cell>
        </row>
        <row r="8489">
          <cell r="V8489" t="str">
            <v/>
          </cell>
        </row>
        <row r="8490">
          <cell r="V8490" t="str">
            <v/>
          </cell>
        </row>
        <row r="8491">
          <cell r="V8491" t="str">
            <v/>
          </cell>
        </row>
        <row r="8492">
          <cell r="V8492" t="str">
            <v/>
          </cell>
        </row>
        <row r="8493">
          <cell r="V8493" t="str">
            <v/>
          </cell>
        </row>
        <row r="8494">
          <cell r="V8494" t="str">
            <v/>
          </cell>
        </row>
        <row r="8495">
          <cell r="V8495" t="str">
            <v/>
          </cell>
        </row>
        <row r="8496">
          <cell r="V8496" t="str">
            <v/>
          </cell>
        </row>
        <row r="8497">
          <cell r="V8497" t="str">
            <v/>
          </cell>
        </row>
        <row r="8498">
          <cell r="V8498" t="str">
            <v/>
          </cell>
        </row>
        <row r="8499">
          <cell r="V8499" t="str">
            <v/>
          </cell>
        </row>
        <row r="8500">
          <cell r="V8500" t="str">
            <v/>
          </cell>
        </row>
        <row r="8501">
          <cell r="V8501" t="str">
            <v/>
          </cell>
        </row>
        <row r="8502">
          <cell r="V8502" t="str">
            <v/>
          </cell>
        </row>
        <row r="8503">
          <cell r="V8503" t="str">
            <v/>
          </cell>
        </row>
        <row r="8504">
          <cell r="V8504" t="str">
            <v/>
          </cell>
        </row>
        <row r="8505">
          <cell r="V8505" t="str">
            <v/>
          </cell>
        </row>
        <row r="8506">
          <cell r="V8506" t="str">
            <v/>
          </cell>
        </row>
        <row r="8507">
          <cell r="V8507" t="str">
            <v/>
          </cell>
        </row>
        <row r="8508">
          <cell r="V8508" t="str">
            <v/>
          </cell>
        </row>
        <row r="8509">
          <cell r="V8509" t="str">
            <v/>
          </cell>
        </row>
        <row r="8510">
          <cell r="V8510" t="str">
            <v/>
          </cell>
        </row>
        <row r="8511">
          <cell r="V8511" t="str">
            <v/>
          </cell>
        </row>
        <row r="8512">
          <cell r="V8512" t="str">
            <v/>
          </cell>
        </row>
        <row r="8513">
          <cell r="V8513" t="str">
            <v/>
          </cell>
        </row>
        <row r="8514">
          <cell r="V8514" t="str">
            <v/>
          </cell>
        </row>
        <row r="8515">
          <cell r="V8515" t="str">
            <v/>
          </cell>
        </row>
        <row r="8516">
          <cell r="V8516" t="str">
            <v/>
          </cell>
        </row>
        <row r="8517">
          <cell r="V8517" t="str">
            <v/>
          </cell>
        </row>
        <row r="8518">
          <cell r="V8518" t="str">
            <v/>
          </cell>
        </row>
        <row r="8519">
          <cell r="V8519" t="str">
            <v/>
          </cell>
        </row>
        <row r="8520">
          <cell r="V8520" t="str">
            <v/>
          </cell>
        </row>
        <row r="8521">
          <cell r="V8521" t="str">
            <v/>
          </cell>
        </row>
        <row r="8522">
          <cell r="V8522" t="str">
            <v/>
          </cell>
        </row>
        <row r="8523">
          <cell r="V8523" t="str">
            <v/>
          </cell>
        </row>
        <row r="8524">
          <cell r="V8524" t="str">
            <v/>
          </cell>
        </row>
        <row r="8525">
          <cell r="V8525" t="str">
            <v/>
          </cell>
        </row>
        <row r="8526">
          <cell r="V8526" t="str">
            <v/>
          </cell>
        </row>
        <row r="8527">
          <cell r="V8527" t="str">
            <v/>
          </cell>
        </row>
        <row r="8528">
          <cell r="V8528" t="str">
            <v/>
          </cell>
        </row>
        <row r="8529">
          <cell r="V8529" t="str">
            <v/>
          </cell>
        </row>
        <row r="8530">
          <cell r="V8530" t="str">
            <v/>
          </cell>
        </row>
        <row r="8531">
          <cell r="V8531" t="str">
            <v/>
          </cell>
        </row>
        <row r="8532">
          <cell r="V8532" t="str">
            <v/>
          </cell>
        </row>
        <row r="8533">
          <cell r="V8533" t="str">
            <v/>
          </cell>
        </row>
        <row r="8534">
          <cell r="V8534" t="str">
            <v/>
          </cell>
        </row>
        <row r="8535">
          <cell r="V8535" t="str">
            <v/>
          </cell>
        </row>
        <row r="8536">
          <cell r="V8536" t="str">
            <v/>
          </cell>
        </row>
        <row r="8537">
          <cell r="V8537" t="str">
            <v/>
          </cell>
        </row>
        <row r="8538">
          <cell r="V8538" t="str">
            <v/>
          </cell>
        </row>
        <row r="8539">
          <cell r="V8539" t="str">
            <v/>
          </cell>
        </row>
        <row r="8540">
          <cell r="V8540" t="str">
            <v/>
          </cell>
        </row>
        <row r="8541">
          <cell r="V8541" t="str">
            <v/>
          </cell>
        </row>
        <row r="8542">
          <cell r="V8542" t="str">
            <v/>
          </cell>
        </row>
        <row r="8543">
          <cell r="V8543" t="str">
            <v/>
          </cell>
        </row>
        <row r="8544">
          <cell r="V8544" t="str">
            <v/>
          </cell>
        </row>
        <row r="8545">
          <cell r="V8545" t="str">
            <v/>
          </cell>
        </row>
        <row r="8546">
          <cell r="V8546" t="str">
            <v/>
          </cell>
        </row>
        <row r="8547">
          <cell r="V8547" t="str">
            <v/>
          </cell>
        </row>
        <row r="8548">
          <cell r="V8548" t="str">
            <v/>
          </cell>
        </row>
        <row r="8549">
          <cell r="V8549" t="str">
            <v/>
          </cell>
        </row>
        <row r="8550">
          <cell r="V8550" t="str">
            <v/>
          </cell>
        </row>
        <row r="8551">
          <cell r="V8551" t="str">
            <v/>
          </cell>
        </row>
        <row r="8552">
          <cell r="V8552" t="str">
            <v/>
          </cell>
        </row>
        <row r="8553">
          <cell r="V8553" t="str">
            <v/>
          </cell>
        </row>
        <row r="8554">
          <cell r="V8554" t="str">
            <v/>
          </cell>
        </row>
        <row r="8555">
          <cell r="V8555" t="str">
            <v/>
          </cell>
        </row>
        <row r="8556">
          <cell r="V8556" t="str">
            <v/>
          </cell>
        </row>
        <row r="8557">
          <cell r="V8557" t="str">
            <v/>
          </cell>
        </row>
        <row r="8558">
          <cell r="V8558" t="str">
            <v/>
          </cell>
        </row>
        <row r="8559">
          <cell r="V8559" t="str">
            <v/>
          </cell>
        </row>
        <row r="8560">
          <cell r="V8560" t="str">
            <v/>
          </cell>
        </row>
        <row r="8561">
          <cell r="V8561" t="str">
            <v/>
          </cell>
        </row>
        <row r="8562">
          <cell r="V8562" t="str">
            <v/>
          </cell>
        </row>
        <row r="8563">
          <cell r="V8563" t="str">
            <v/>
          </cell>
        </row>
        <row r="8564">
          <cell r="V8564" t="str">
            <v/>
          </cell>
        </row>
        <row r="8565">
          <cell r="V8565" t="str">
            <v/>
          </cell>
        </row>
        <row r="8566">
          <cell r="V8566" t="str">
            <v/>
          </cell>
        </row>
        <row r="8567">
          <cell r="V8567" t="str">
            <v/>
          </cell>
        </row>
        <row r="8568">
          <cell r="V8568" t="str">
            <v/>
          </cell>
        </row>
        <row r="8569">
          <cell r="V8569" t="str">
            <v/>
          </cell>
        </row>
        <row r="8570">
          <cell r="V8570" t="str">
            <v/>
          </cell>
        </row>
        <row r="8571">
          <cell r="V8571" t="str">
            <v/>
          </cell>
        </row>
        <row r="8572">
          <cell r="V8572" t="str">
            <v/>
          </cell>
        </row>
        <row r="8573">
          <cell r="V8573" t="str">
            <v/>
          </cell>
        </row>
        <row r="8574">
          <cell r="V8574" t="str">
            <v/>
          </cell>
        </row>
        <row r="8575">
          <cell r="V8575" t="str">
            <v/>
          </cell>
        </row>
        <row r="8576">
          <cell r="V8576" t="str">
            <v/>
          </cell>
        </row>
        <row r="8577">
          <cell r="V8577" t="str">
            <v/>
          </cell>
        </row>
        <row r="8578">
          <cell r="V8578" t="str">
            <v/>
          </cell>
        </row>
        <row r="8579">
          <cell r="V8579" t="str">
            <v/>
          </cell>
        </row>
        <row r="8580">
          <cell r="V8580" t="str">
            <v/>
          </cell>
        </row>
        <row r="8581">
          <cell r="V8581" t="str">
            <v/>
          </cell>
        </row>
        <row r="8582">
          <cell r="V8582" t="str">
            <v/>
          </cell>
        </row>
        <row r="8583">
          <cell r="V8583" t="str">
            <v/>
          </cell>
        </row>
        <row r="8584">
          <cell r="V8584" t="str">
            <v/>
          </cell>
        </row>
        <row r="8585">
          <cell r="V8585" t="str">
            <v/>
          </cell>
        </row>
        <row r="8586">
          <cell r="V8586" t="str">
            <v/>
          </cell>
        </row>
        <row r="8587">
          <cell r="V8587" t="str">
            <v/>
          </cell>
        </row>
        <row r="8588">
          <cell r="V8588" t="str">
            <v/>
          </cell>
        </row>
        <row r="8589">
          <cell r="V8589" t="str">
            <v/>
          </cell>
        </row>
        <row r="8590">
          <cell r="V8590" t="str">
            <v/>
          </cell>
        </row>
        <row r="8591">
          <cell r="V8591" t="str">
            <v/>
          </cell>
        </row>
        <row r="8592">
          <cell r="V8592" t="str">
            <v/>
          </cell>
        </row>
        <row r="8593">
          <cell r="V8593" t="str">
            <v/>
          </cell>
        </row>
        <row r="8594">
          <cell r="V8594" t="str">
            <v/>
          </cell>
        </row>
        <row r="8595">
          <cell r="V8595" t="str">
            <v/>
          </cell>
        </row>
        <row r="8596">
          <cell r="V8596" t="str">
            <v/>
          </cell>
        </row>
        <row r="8597">
          <cell r="V8597" t="str">
            <v/>
          </cell>
        </row>
        <row r="8598">
          <cell r="V8598" t="str">
            <v/>
          </cell>
        </row>
        <row r="8599">
          <cell r="V8599" t="str">
            <v/>
          </cell>
        </row>
        <row r="8600">
          <cell r="V8600" t="str">
            <v/>
          </cell>
        </row>
        <row r="8601">
          <cell r="V8601" t="str">
            <v/>
          </cell>
        </row>
        <row r="8602">
          <cell r="V8602" t="str">
            <v/>
          </cell>
        </row>
        <row r="8603">
          <cell r="V8603" t="str">
            <v/>
          </cell>
        </row>
        <row r="8604">
          <cell r="V8604" t="str">
            <v/>
          </cell>
        </row>
        <row r="8605">
          <cell r="V8605" t="str">
            <v/>
          </cell>
        </row>
        <row r="8606">
          <cell r="V8606" t="str">
            <v/>
          </cell>
        </row>
        <row r="8607">
          <cell r="V8607" t="str">
            <v/>
          </cell>
        </row>
        <row r="8608">
          <cell r="V8608" t="str">
            <v/>
          </cell>
        </row>
        <row r="8609">
          <cell r="V8609" t="str">
            <v/>
          </cell>
        </row>
        <row r="8610">
          <cell r="V8610" t="str">
            <v/>
          </cell>
        </row>
        <row r="8611">
          <cell r="V8611" t="str">
            <v/>
          </cell>
        </row>
        <row r="8612">
          <cell r="V8612" t="str">
            <v/>
          </cell>
        </row>
        <row r="8613">
          <cell r="V8613" t="str">
            <v/>
          </cell>
        </row>
        <row r="8614">
          <cell r="V8614" t="str">
            <v/>
          </cell>
        </row>
        <row r="8615">
          <cell r="V8615" t="str">
            <v/>
          </cell>
        </row>
        <row r="8616">
          <cell r="V8616" t="str">
            <v/>
          </cell>
        </row>
        <row r="8617">
          <cell r="V8617" t="str">
            <v/>
          </cell>
        </row>
        <row r="8618">
          <cell r="V8618" t="str">
            <v/>
          </cell>
        </row>
        <row r="8619">
          <cell r="V8619" t="str">
            <v/>
          </cell>
        </row>
        <row r="8620">
          <cell r="V8620" t="str">
            <v/>
          </cell>
        </row>
        <row r="8621">
          <cell r="V8621" t="str">
            <v/>
          </cell>
        </row>
        <row r="8622">
          <cell r="V8622" t="str">
            <v/>
          </cell>
        </row>
        <row r="8623">
          <cell r="V8623" t="str">
            <v/>
          </cell>
        </row>
        <row r="8624">
          <cell r="V8624" t="str">
            <v/>
          </cell>
        </row>
        <row r="8625">
          <cell r="V8625" t="str">
            <v/>
          </cell>
        </row>
        <row r="8626">
          <cell r="V8626" t="str">
            <v/>
          </cell>
        </row>
        <row r="8627">
          <cell r="V8627" t="str">
            <v/>
          </cell>
        </row>
        <row r="8628">
          <cell r="V8628" t="str">
            <v/>
          </cell>
        </row>
        <row r="8629">
          <cell r="V8629" t="str">
            <v/>
          </cell>
        </row>
        <row r="8630">
          <cell r="V8630" t="str">
            <v/>
          </cell>
        </row>
        <row r="8631">
          <cell r="V8631" t="str">
            <v/>
          </cell>
        </row>
        <row r="8632">
          <cell r="V8632" t="str">
            <v/>
          </cell>
        </row>
        <row r="8633">
          <cell r="V8633" t="str">
            <v/>
          </cell>
        </row>
        <row r="8634">
          <cell r="V8634" t="str">
            <v/>
          </cell>
        </row>
        <row r="8635">
          <cell r="V8635" t="str">
            <v/>
          </cell>
        </row>
        <row r="8636">
          <cell r="V8636" t="str">
            <v/>
          </cell>
        </row>
        <row r="8637">
          <cell r="V8637" t="str">
            <v/>
          </cell>
        </row>
        <row r="8638">
          <cell r="V8638" t="str">
            <v/>
          </cell>
        </row>
        <row r="8639">
          <cell r="V8639" t="str">
            <v/>
          </cell>
        </row>
        <row r="8640">
          <cell r="V8640" t="str">
            <v/>
          </cell>
        </row>
        <row r="8641">
          <cell r="V8641" t="str">
            <v/>
          </cell>
        </row>
        <row r="8642">
          <cell r="V8642" t="str">
            <v/>
          </cell>
        </row>
        <row r="8643">
          <cell r="V8643" t="str">
            <v/>
          </cell>
        </row>
        <row r="8644">
          <cell r="V8644" t="str">
            <v/>
          </cell>
        </row>
        <row r="8645">
          <cell r="V8645" t="str">
            <v/>
          </cell>
        </row>
        <row r="8646">
          <cell r="V8646" t="str">
            <v/>
          </cell>
        </row>
        <row r="8647">
          <cell r="V8647" t="str">
            <v/>
          </cell>
        </row>
        <row r="8648">
          <cell r="V8648" t="str">
            <v/>
          </cell>
        </row>
        <row r="8649">
          <cell r="V8649" t="str">
            <v/>
          </cell>
        </row>
        <row r="8650">
          <cell r="V8650" t="str">
            <v/>
          </cell>
        </row>
        <row r="8651">
          <cell r="V8651" t="str">
            <v/>
          </cell>
        </row>
        <row r="8652">
          <cell r="V8652" t="str">
            <v/>
          </cell>
        </row>
        <row r="8653">
          <cell r="V8653" t="str">
            <v/>
          </cell>
        </row>
        <row r="8654">
          <cell r="V8654" t="str">
            <v/>
          </cell>
        </row>
        <row r="8655">
          <cell r="V8655" t="str">
            <v/>
          </cell>
        </row>
        <row r="8656">
          <cell r="V8656" t="str">
            <v/>
          </cell>
        </row>
        <row r="8657">
          <cell r="V8657" t="str">
            <v/>
          </cell>
        </row>
        <row r="8658">
          <cell r="V8658" t="str">
            <v/>
          </cell>
        </row>
        <row r="8659">
          <cell r="V8659" t="str">
            <v/>
          </cell>
        </row>
        <row r="8660">
          <cell r="V8660" t="str">
            <v/>
          </cell>
        </row>
        <row r="8661">
          <cell r="V8661" t="str">
            <v/>
          </cell>
        </row>
        <row r="8662">
          <cell r="V8662" t="str">
            <v/>
          </cell>
        </row>
        <row r="8663">
          <cell r="V8663" t="str">
            <v/>
          </cell>
        </row>
        <row r="8664">
          <cell r="V8664" t="str">
            <v/>
          </cell>
        </row>
        <row r="8665">
          <cell r="V8665" t="str">
            <v/>
          </cell>
        </row>
        <row r="8666">
          <cell r="V8666" t="str">
            <v/>
          </cell>
        </row>
        <row r="8667">
          <cell r="V8667" t="str">
            <v/>
          </cell>
        </row>
        <row r="8668">
          <cell r="V8668" t="str">
            <v/>
          </cell>
        </row>
        <row r="8669">
          <cell r="V8669" t="str">
            <v/>
          </cell>
        </row>
        <row r="8670">
          <cell r="V8670" t="str">
            <v/>
          </cell>
        </row>
        <row r="8671">
          <cell r="V8671" t="str">
            <v/>
          </cell>
        </row>
        <row r="8672">
          <cell r="V8672" t="str">
            <v/>
          </cell>
        </row>
        <row r="8673">
          <cell r="V8673" t="str">
            <v/>
          </cell>
        </row>
        <row r="8674">
          <cell r="V8674" t="str">
            <v/>
          </cell>
        </row>
        <row r="8675">
          <cell r="V8675" t="str">
            <v/>
          </cell>
        </row>
        <row r="8676">
          <cell r="V8676" t="str">
            <v/>
          </cell>
        </row>
        <row r="8677">
          <cell r="V8677" t="str">
            <v/>
          </cell>
        </row>
        <row r="8678">
          <cell r="V8678" t="str">
            <v/>
          </cell>
        </row>
        <row r="8679">
          <cell r="V8679" t="str">
            <v/>
          </cell>
        </row>
        <row r="8680">
          <cell r="V8680" t="str">
            <v/>
          </cell>
        </row>
        <row r="8681">
          <cell r="V8681" t="str">
            <v/>
          </cell>
        </row>
        <row r="8682">
          <cell r="V8682" t="str">
            <v/>
          </cell>
        </row>
        <row r="8683">
          <cell r="V8683" t="str">
            <v/>
          </cell>
        </row>
        <row r="8684">
          <cell r="V8684" t="str">
            <v/>
          </cell>
        </row>
        <row r="8685">
          <cell r="V8685" t="str">
            <v/>
          </cell>
        </row>
        <row r="8686">
          <cell r="V8686" t="str">
            <v/>
          </cell>
        </row>
        <row r="8687">
          <cell r="V8687" t="str">
            <v/>
          </cell>
        </row>
        <row r="8688">
          <cell r="V8688" t="str">
            <v/>
          </cell>
        </row>
        <row r="8689">
          <cell r="V8689" t="str">
            <v/>
          </cell>
        </row>
        <row r="8690">
          <cell r="V8690" t="str">
            <v/>
          </cell>
        </row>
        <row r="8691">
          <cell r="V8691" t="str">
            <v/>
          </cell>
        </row>
        <row r="8692">
          <cell r="V8692" t="str">
            <v/>
          </cell>
        </row>
        <row r="8693">
          <cell r="V8693" t="str">
            <v/>
          </cell>
        </row>
        <row r="8694">
          <cell r="V8694" t="str">
            <v/>
          </cell>
        </row>
        <row r="8695">
          <cell r="V8695" t="str">
            <v/>
          </cell>
        </row>
        <row r="8696">
          <cell r="V8696" t="str">
            <v/>
          </cell>
        </row>
        <row r="8697">
          <cell r="V8697" t="str">
            <v/>
          </cell>
        </row>
        <row r="8698">
          <cell r="V8698" t="str">
            <v/>
          </cell>
        </row>
        <row r="8699">
          <cell r="V8699" t="str">
            <v/>
          </cell>
        </row>
        <row r="8700">
          <cell r="V8700" t="str">
            <v/>
          </cell>
        </row>
        <row r="8701">
          <cell r="V8701" t="str">
            <v/>
          </cell>
        </row>
        <row r="8702">
          <cell r="V8702" t="str">
            <v/>
          </cell>
        </row>
        <row r="8703">
          <cell r="V8703" t="str">
            <v/>
          </cell>
        </row>
        <row r="8704">
          <cell r="V8704" t="str">
            <v/>
          </cell>
        </row>
        <row r="8705">
          <cell r="V8705" t="str">
            <v/>
          </cell>
        </row>
        <row r="8706">
          <cell r="V8706" t="str">
            <v/>
          </cell>
        </row>
        <row r="8707">
          <cell r="V8707" t="str">
            <v/>
          </cell>
        </row>
        <row r="8708">
          <cell r="V8708" t="str">
            <v/>
          </cell>
        </row>
        <row r="8709">
          <cell r="V8709" t="str">
            <v/>
          </cell>
        </row>
        <row r="8710">
          <cell r="V8710" t="str">
            <v/>
          </cell>
        </row>
        <row r="8711">
          <cell r="V8711" t="str">
            <v/>
          </cell>
        </row>
        <row r="8712">
          <cell r="V8712" t="str">
            <v/>
          </cell>
        </row>
        <row r="8713">
          <cell r="V8713" t="str">
            <v/>
          </cell>
        </row>
        <row r="8714">
          <cell r="V8714" t="str">
            <v/>
          </cell>
        </row>
        <row r="8715">
          <cell r="V8715" t="str">
            <v/>
          </cell>
        </row>
        <row r="8716">
          <cell r="V8716" t="str">
            <v/>
          </cell>
        </row>
        <row r="8717">
          <cell r="V8717" t="str">
            <v/>
          </cell>
        </row>
        <row r="8718">
          <cell r="V8718" t="str">
            <v/>
          </cell>
        </row>
        <row r="8719">
          <cell r="V8719" t="str">
            <v/>
          </cell>
        </row>
        <row r="8720">
          <cell r="V8720" t="str">
            <v/>
          </cell>
        </row>
        <row r="8721">
          <cell r="V8721" t="str">
            <v/>
          </cell>
        </row>
        <row r="8722">
          <cell r="V8722" t="str">
            <v/>
          </cell>
        </row>
        <row r="8723">
          <cell r="V8723" t="str">
            <v/>
          </cell>
        </row>
        <row r="8724">
          <cell r="V8724" t="str">
            <v/>
          </cell>
        </row>
        <row r="8725">
          <cell r="V8725" t="str">
            <v/>
          </cell>
        </row>
        <row r="8726">
          <cell r="V8726" t="str">
            <v/>
          </cell>
        </row>
        <row r="8727">
          <cell r="V8727" t="str">
            <v/>
          </cell>
        </row>
        <row r="8728">
          <cell r="V8728" t="str">
            <v/>
          </cell>
        </row>
        <row r="8729">
          <cell r="V8729" t="str">
            <v/>
          </cell>
        </row>
        <row r="8730">
          <cell r="V8730" t="str">
            <v/>
          </cell>
        </row>
        <row r="8731">
          <cell r="V8731" t="str">
            <v/>
          </cell>
        </row>
        <row r="8732">
          <cell r="V8732" t="str">
            <v/>
          </cell>
        </row>
        <row r="8733">
          <cell r="V8733" t="str">
            <v/>
          </cell>
        </row>
        <row r="8734">
          <cell r="V8734" t="str">
            <v/>
          </cell>
        </row>
        <row r="8735">
          <cell r="V8735" t="str">
            <v/>
          </cell>
        </row>
        <row r="8736">
          <cell r="V8736" t="str">
            <v/>
          </cell>
        </row>
        <row r="8737">
          <cell r="V8737" t="str">
            <v/>
          </cell>
        </row>
        <row r="8738">
          <cell r="V8738" t="str">
            <v/>
          </cell>
        </row>
        <row r="8739">
          <cell r="V8739" t="str">
            <v/>
          </cell>
        </row>
        <row r="8740">
          <cell r="V8740" t="str">
            <v/>
          </cell>
        </row>
        <row r="8741">
          <cell r="V8741" t="str">
            <v/>
          </cell>
        </row>
        <row r="8742">
          <cell r="V8742" t="str">
            <v/>
          </cell>
        </row>
        <row r="8743">
          <cell r="V8743" t="str">
            <v/>
          </cell>
        </row>
        <row r="8744">
          <cell r="V8744" t="str">
            <v/>
          </cell>
        </row>
        <row r="8745">
          <cell r="V8745" t="str">
            <v/>
          </cell>
        </row>
        <row r="8746">
          <cell r="V8746" t="str">
            <v/>
          </cell>
        </row>
        <row r="8747">
          <cell r="V8747" t="str">
            <v/>
          </cell>
        </row>
        <row r="8748">
          <cell r="V8748" t="str">
            <v/>
          </cell>
        </row>
        <row r="8749">
          <cell r="V8749" t="str">
            <v/>
          </cell>
        </row>
        <row r="8750">
          <cell r="V8750" t="str">
            <v/>
          </cell>
        </row>
        <row r="8751">
          <cell r="V8751" t="str">
            <v/>
          </cell>
        </row>
        <row r="8752">
          <cell r="V8752" t="str">
            <v/>
          </cell>
        </row>
        <row r="8753">
          <cell r="V8753" t="str">
            <v/>
          </cell>
        </row>
        <row r="8754">
          <cell r="V8754" t="str">
            <v/>
          </cell>
        </row>
        <row r="8755">
          <cell r="V8755" t="str">
            <v/>
          </cell>
        </row>
        <row r="8756">
          <cell r="V8756" t="str">
            <v/>
          </cell>
        </row>
        <row r="8757">
          <cell r="V8757" t="str">
            <v/>
          </cell>
        </row>
        <row r="8758">
          <cell r="V8758" t="str">
            <v/>
          </cell>
        </row>
        <row r="8759">
          <cell r="V8759" t="str">
            <v/>
          </cell>
        </row>
        <row r="8760">
          <cell r="V8760" t="str">
            <v/>
          </cell>
        </row>
        <row r="8761">
          <cell r="V8761" t="str">
            <v/>
          </cell>
        </row>
        <row r="8762">
          <cell r="V8762" t="str">
            <v/>
          </cell>
        </row>
        <row r="8763">
          <cell r="V8763" t="str">
            <v/>
          </cell>
        </row>
        <row r="8764">
          <cell r="V8764" t="str">
            <v/>
          </cell>
        </row>
        <row r="8765">
          <cell r="V8765" t="str">
            <v/>
          </cell>
        </row>
        <row r="8766">
          <cell r="V8766" t="str">
            <v/>
          </cell>
        </row>
        <row r="8767">
          <cell r="V8767" t="str">
            <v/>
          </cell>
        </row>
        <row r="8768">
          <cell r="V8768" t="str">
            <v/>
          </cell>
        </row>
        <row r="8769">
          <cell r="V8769" t="str">
            <v/>
          </cell>
        </row>
        <row r="8770">
          <cell r="V8770" t="str">
            <v/>
          </cell>
        </row>
        <row r="8771">
          <cell r="V8771" t="str">
            <v/>
          </cell>
        </row>
        <row r="8772">
          <cell r="V8772" t="str">
            <v/>
          </cell>
        </row>
        <row r="8773">
          <cell r="V8773" t="str">
            <v/>
          </cell>
        </row>
        <row r="8774">
          <cell r="V8774" t="str">
            <v/>
          </cell>
        </row>
        <row r="8775">
          <cell r="V8775" t="str">
            <v/>
          </cell>
        </row>
        <row r="8776">
          <cell r="V8776" t="str">
            <v/>
          </cell>
        </row>
        <row r="8777">
          <cell r="V8777" t="str">
            <v/>
          </cell>
        </row>
        <row r="8778">
          <cell r="V8778" t="str">
            <v/>
          </cell>
        </row>
        <row r="8779">
          <cell r="V8779" t="str">
            <v/>
          </cell>
        </row>
        <row r="8780">
          <cell r="V8780" t="str">
            <v/>
          </cell>
        </row>
        <row r="8781">
          <cell r="V8781" t="str">
            <v/>
          </cell>
        </row>
        <row r="8782">
          <cell r="V8782" t="str">
            <v/>
          </cell>
        </row>
        <row r="8783">
          <cell r="V8783" t="str">
            <v/>
          </cell>
        </row>
        <row r="8784">
          <cell r="V8784" t="str">
            <v/>
          </cell>
        </row>
        <row r="8785">
          <cell r="V8785" t="str">
            <v/>
          </cell>
        </row>
        <row r="8786">
          <cell r="V8786" t="str">
            <v/>
          </cell>
        </row>
        <row r="8787">
          <cell r="V8787" t="str">
            <v/>
          </cell>
        </row>
        <row r="8788">
          <cell r="V8788" t="str">
            <v/>
          </cell>
        </row>
        <row r="8789">
          <cell r="V8789" t="str">
            <v/>
          </cell>
        </row>
        <row r="8790">
          <cell r="V8790" t="str">
            <v/>
          </cell>
        </row>
        <row r="8791">
          <cell r="V8791" t="str">
            <v/>
          </cell>
        </row>
        <row r="8792">
          <cell r="V8792" t="str">
            <v/>
          </cell>
        </row>
        <row r="8793">
          <cell r="V8793" t="str">
            <v/>
          </cell>
        </row>
        <row r="8794">
          <cell r="V8794" t="str">
            <v/>
          </cell>
        </row>
        <row r="8795">
          <cell r="V8795" t="str">
            <v/>
          </cell>
        </row>
        <row r="8796">
          <cell r="V8796" t="str">
            <v/>
          </cell>
        </row>
        <row r="8797">
          <cell r="V8797" t="str">
            <v/>
          </cell>
        </row>
        <row r="8798">
          <cell r="V8798" t="str">
            <v/>
          </cell>
        </row>
        <row r="8799">
          <cell r="V8799" t="str">
            <v/>
          </cell>
        </row>
        <row r="8800">
          <cell r="V8800" t="str">
            <v/>
          </cell>
        </row>
        <row r="8801">
          <cell r="V8801" t="str">
            <v/>
          </cell>
        </row>
        <row r="8802">
          <cell r="V8802" t="str">
            <v/>
          </cell>
        </row>
        <row r="8803">
          <cell r="V8803" t="str">
            <v/>
          </cell>
        </row>
        <row r="8804">
          <cell r="V8804" t="str">
            <v/>
          </cell>
        </row>
        <row r="8805">
          <cell r="V8805" t="str">
            <v/>
          </cell>
        </row>
        <row r="8806">
          <cell r="V8806" t="str">
            <v/>
          </cell>
        </row>
        <row r="8807">
          <cell r="V8807" t="str">
            <v/>
          </cell>
        </row>
        <row r="8808">
          <cell r="V8808" t="str">
            <v/>
          </cell>
        </row>
        <row r="8809">
          <cell r="V8809" t="str">
            <v/>
          </cell>
        </row>
        <row r="8810">
          <cell r="V8810" t="str">
            <v/>
          </cell>
        </row>
        <row r="8811">
          <cell r="V8811" t="str">
            <v/>
          </cell>
        </row>
        <row r="8812">
          <cell r="V8812" t="str">
            <v/>
          </cell>
        </row>
        <row r="8813">
          <cell r="V8813" t="str">
            <v/>
          </cell>
        </row>
        <row r="8814">
          <cell r="V8814" t="str">
            <v/>
          </cell>
        </row>
        <row r="8815">
          <cell r="V8815" t="str">
            <v/>
          </cell>
        </row>
        <row r="8816">
          <cell r="V8816" t="str">
            <v/>
          </cell>
        </row>
        <row r="8817">
          <cell r="V8817" t="str">
            <v/>
          </cell>
        </row>
        <row r="8818">
          <cell r="V8818" t="str">
            <v/>
          </cell>
        </row>
        <row r="8819">
          <cell r="V8819" t="str">
            <v/>
          </cell>
        </row>
        <row r="8820">
          <cell r="V8820" t="str">
            <v/>
          </cell>
        </row>
        <row r="8821">
          <cell r="V8821" t="str">
            <v/>
          </cell>
        </row>
        <row r="8822">
          <cell r="V8822" t="str">
            <v/>
          </cell>
        </row>
        <row r="8823">
          <cell r="V8823" t="str">
            <v/>
          </cell>
        </row>
        <row r="8824">
          <cell r="V8824" t="str">
            <v/>
          </cell>
        </row>
        <row r="8825">
          <cell r="V8825" t="str">
            <v/>
          </cell>
        </row>
        <row r="8826">
          <cell r="V8826" t="str">
            <v/>
          </cell>
        </row>
        <row r="8827">
          <cell r="V8827" t="str">
            <v/>
          </cell>
        </row>
        <row r="8828">
          <cell r="V8828" t="str">
            <v/>
          </cell>
        </row>
        <row r="8829">
          <cell r="V8829" t="str">
            <v/>
          </cell>
        </row>
        <row r="8830">
          <cell r="V8830" t="str">
            <v/>
          </cell>
        </row>
        <row r="8831">
          <cell r="V8831" t="str">
            <v/>
          </cell>
        </row>
        <row r="8832">
          <cell r="V8832" t="str">
            <v/>
          </cell>
        </row>
        <row r="8833">
          <cell r="V8833" t="str">
            <v/>
          </cell>
        </row>
        <row r="8834">
          <cell r="V8834" t="str">
            <v/>
          </cell>
        </row>
        <row r="8835">
          <cell r="V8835" t="str">
            <v/>
          </cell>
        </row>
        <row r="8836">
          <cell r="V8836" t="str">
            <v/>
          </cell>
        </row>
        <row r="8837">
          <cell r="V8837" t="str">
            <v/>
          </cell>
        </row>
        <row r="8838">
          <cell r="V8838" t="str">
            <v/>
          </cell>
        </row>
        <row r="8839">
          <cell r="V8839" t="str">
            <v/>
          </cell>
        </row>
        <row r="8840">
          <cell r="V8840" t="str">
            <v/>
          </cell>
        </row>
        <row r="8841">
          <cell r="V8841" t="str">
            <v/>
          </cell>
        </row>
        <row r="8842">
          <cell r="V8842" t="str">
            <v/>
          </cell>
        </row>
        <row r="8843">
          <cell r="V8843" t="str">
            <v/>
          </cell>
        </row>
        <row r="8844">
          <cell r="V8844" t="str">
            <v/>
          </cell>
        </row>
        <row r="8845">
          <cell r="V8845" t="str">
            <v/>
          </cell>
        </row>
        <row r="8846">
          <cell r="V8846" t="str">
            <v/>
          </cell>
        </row>
        <row r="8847">
          <cell r="V8847" t="str">
            <v/>
          </cell>
        </row>
        <row r="8848">
          <cell r="V8848" t="str">
            <v/>
          </cell>
        </row>
        <row r="8849">
          <cell r="V8849" t="str">
            <v/>
          </cell>
        </row>
        <row r="8850">
          <cell r="V8850" t="str">
            <v/>
          </cell>
        </row>
        <row r="8851">
          <cell r="V8851" t="str">
            <v/>
          </cell>
        </row>
        <row r="8852">
          <cell r="V8852" t="str">
            <v/>
          </cell>
        </row>
        <row r="8853">
          <cell r="V8853" t="str">
            <v/>
          </cell>
        </row>
        <row r="8854">
          <cell r="V8854" t="str">
            <v/>
          </cell>
        </row>
        <row r="8855">
          <cell r="V8855" t="str">
            <v/>
          </cell>
        </row>
        <row r="8856">
          <cell r="V8856" t="str">
            <v/>
          </cell>
        </row>
        <row r="8857">
          <cell r="V8857" t="str">
            <v/>
          </cell>
        </row>
        <row r="8858">
          <cell r="V8858" t="str">
            <v/>
          </cell>
        </row>
        <row r="8859">
          <cell r="V8859" t="str">
            <v/>
          </cell>
        </row>
        <row r="8860">
          <cell r="V8860" t="str">
            <v/>
          </cell>
        </row>
        <row r="8861">
          <cell r="V8861" t="str">
            <v/>
          </cell>
        </row>
        <row r="8862">
          <cell r="V8862" t="str">
            <v/>
          </cell>
        </row>
        <row r="8863">
          <cell r="V8863" t="str">
            <v/>
          </cell>
        </row>
        <row r="8864">
          <cell r="V8864" t="str">
            <v/>
          </cell>
        </row>
        <row r="8865">
          <cell r="V8865" t="str">
            <v/>
          </cell>
        </row>
        <row r="8866">
          <cell r="V8866" t="str">
            <v/>
          </cell>
        </row>
        <row r="8867">
          <cell r="V8867" t="str">
            <v/>
          </cell>
        </row>
        <row r="8868">
          <cell r="V8868" t="str">
            <v/>
          </cell>
        </row>
        <row r="8869">
          <cell r="V8869" t="str">
            <v/>
          </cell>
        </row>
        <row r="8870">
          <cell r="V8870" t="str">
            <v/>
          </cell>
        </row>
        <row r="8871">
          <cell r="V8871" t="str">
            <v/>
          </cell>
        </row>
        <row r="8872">
          <cell r="V8872" t="str">
            <v/>
          </cell>
        </row>
        <row r="8873">
          <cell r="V8873" t="str">
            <v/>
          </cell>
        </row>
        <row r="8874">
          <cell r="V8874" t="str">
            <v/>
          </cell>
        </row>
        <row r="8875">
          <cell r="V8875" t="str">
            <v/>
          </cell>
        </row>
        <row r="8876">
          <cell r="V8876" t="str">
            <v/>
          </cell>
        </row>
        <row r="8877">
          <cell r="V8877" t="str">
            <v/>
          </cell>
        </row>
        <row r="8878">
          <cell r="V8878" t="str">
            <v/>
          </cell>
        </row>
        <row r="8879">
          <cell r="V8879" t="str">
            <v/>
          </cell>
        </row>
        <row r="8880">
          <cell r="V8880" t="str">
            <v/>
          </cell>
        </row>
        <row r="8881">
          <cell r="V8881" t="str">
            <v/>
          </cell>
        </row>
        <row r="8882">
          <cell r="V8882" t="str">
            <v/>
          </cell>
        </row>
        <row r="8883">
          <cell r="V8883" t="str">
            <v/>
          </cell>
        </row>
        <row r="8884">
          <cell r="V8884" t="str">
            <v/>
          </cell>
        </row>
        <row r="8885">
          <cell r="V8885" t="str">
            <v/>
          </cell>
        </row>
        <row r="8886">
          <cell r="V8886" t="str">
            <v/>
          </cell>
        </row>
        <row r="8887">
          <cell r="V8887" t="str">
            <v/>
          </cell>
        </row>
        <row r="8888">
          <cell r="V8888" t="str">
            <v/>
          </cell>
        </row>
        <row r="8889">
          <cell r="V8889" t="str">
            <v/>
          </cell>
        </row>
        <row r="8890">
          <cell r="V8890" t="str">
            <v/>
          </cell>
        </row>
        <row r="8891">
          <cell r="V8891" t="str">
            <v/>
          </cell>
        </row>
        <row r="8892">
          <cell r="V8892" t="str">
            <v/>
          </cell>
        </row>
        <row r="8893">
          <cell r="V8893" t="str">
            <v/>
          </cell>
        </row>
        <row r="8894">
          <cell r="V8894" t="str">
            <v/>
          </cell>
        </row>
        <row r="8895">
          <cell r="V8895" t="str">
            <v/>
          </cell>
        </row>
        <row r="8896">
          <cell r="V8896" t="str">
            <v/>
          </cell>
        </row>
        <row r="8897">
          <cell r="V8897" t="str">
            <v/>
          </cell>
        </row>
        <row r="8898">
          <cell r="V8898" t="str">
            <v/>
          </cell>
        </row>
        <row r="8899">
          <cell r="V8899" t="str">
            <v/>
          </cell>
        </row>
        <row r="8900">
          <cell r="V8900" t="str">
            <v/>
          </cell>
        </row>
        <row r="8901">
          <cell r="V8901" t="str">
            <v/>
          </cell>
        </row>
        <row r="8902">
          <cell r="V8902" t="str">
            <v/>
          </cell>
        </row>
        <row r="8903">
          <cell r="V8903" t="str">
            <v/>
          </cell>
        </row>
        <row r="8904">
          <cell r="V8904" t="str">
            <v/>
          </cell>
        </row>
        <row r="8905">
          <cell r="V8905" t="str">
            <v/>
          </cell>
        </row>
        <row r="8906">
          <cell r="V8906" t="str">
            <v/>
          </cell>
        </row>
        <row r="8907">
          <cell r="V8907" t="str">
            <v/>
          </cell>
        </row>
        <row r="8908">
          <cell r="V8908" t="str">
            <v/>
          </cell>
        </row>
        <row r="8909">
          <cell r="V8909" t="str">
            <v/>
          </cell>
        </row>
        <row r="8910">
          <cell r="V8910" t="str">
            <v/>
          </cell>
        </row>
        <row r="8911">
          <cell r="V8911" t="str">
            <v/>
          </cell>
        </row>
        <row r="8912">
          <cell r="V8912" t="str">
            <v/>
          </cell>
        </row>
        <row r="8913">
          <cell r="V8913" t="str">
            <v/>
          </cell>
        </row>
        <row r="8914">
          <cell r="V8914" t="str">
            <v/>
          </cell>
        </row>
        <row r="8915">
          <cell r="V8915" t="str">
            <v/>
          </cell>
        </row>
        <row r="8916">
          <cell r="V8916" t="str">
            <v/>
          </cell>
        </row>
        <row r="8917">
          <cell r="V8917" t="str">
            <v/>
          </cell>
        </row>
        <row r="8918">
          <cell r="V8918" t="str">
            <v/>
          </cell>
        </row>
        <row r="8919">
          <cell r="V8919" t="str">
            <v/>
          </cell>
        </row>
        <row r="8920">
          <cell r="V8920" t="str">
            <v/>
          </cell>
        </row>
        <row r="8921">
          <cell r="V8921" t="str">
            <v/>
          </cell>
        </row>
        <row r="8922">
          <cell r="V8922" t="str">
            <v/>
          </cell>
        </row>
        <row r="8923">
          <cell r="V8923" t="str">
            <v/>
          </cell>
        </row>
        <row r="8924">
          <cell r="V8924" t="str">
            <v/>
          </cell>
        </row>
        <row r="8925">
          <cell r="V8925" t="str">
            <v/>
          </cell>
        </row>
        <row r="8926">
          <cell r="V8926" t="str">
            <v/>
          </cell>
        </row>
        <row r="8927">
          <cell r="V8927" t="str">
            <v/>
          </cell>
        </row>
        <row r="8928">
          <cell r="V8928" t="str">
            <v/>
          </cell>
        </row>
        <row r="8929">
          <cell r="V8929" t="str">
            <v/>
          </cell>
        </row>
        <row r="8930">
          <cell r="V8930" t="str">
            <v/>
          </cell>
        </row>
        <row r="8931">
          <cell r="V8931" t="str">
            <v/>
          </cell>
        </row>
        <row r="8932">
          <cell r="V8932" t="str">
            <v/>
          </cell>
        </row>
        <row r="8933">
          <cell r="V8933" t="str">
            <v/>
          </cell>
        </row>
        <row r="8934">
          <cell r="V8934" t="str">
            <v/>
          </cell>
        </row>
        <row r="8935">
          <cell r="V8935" t="str">
            <v/>
          </cell>
        </row>
        <row r="8936">
          <cell r="V8936" t="str">
            <v/>
          </cell>
        </row>
        <row r="8937">
          <cell r="V8937" t="str">
            <v/>
          </cell>
        </row>
        <row r="8938">
          <cell r="V8938" t="str">
            <v/>
          </cell>
        </row>
        <row r="8939">
          <cell r="V8939" t="str">
            <v/>
          </cell>
        </row>
        <row r="8940">
          <cell r="V8940" t="str">
            <v/>
          </cell>
        </row>
        <row r="8941">
          <cell r="V8941" t="str">
            <v/>
          </cell>
        </row>
        <row r="8942">
          <cell r="V8942" t="str">
            <v/>
          </cell>
        </row>
        <row r="8943">
          <cell r="V8943" t="str">
            <v/>
          </cell>
        </row>
        <row r="8944">
          <cell r="V8944" t="str">
            <v/>
          </cell>
        </row>
        <row r="8945">
          <cell r="V8945" t="str">
            <v/>
          </cell>
        </row>
        <row r="8946">
          <cell r="V8946" t="str">
            <v/>
          </cell>
        </row>
        <row r="8947">
          <cell r="V8947" t="str">
            <v/>
          </cell>
        </row>
        <row r="8948">
          <cell r="V8948" t="str">
            <v/>
          </cell>
        </row>
        <row r="8949">
          <cell r="V8949" t="str">
            <v/>
          </cell>
        </row>
        <row r="8950">
          <cell r="V8950" t="str">
            <v/>
          </cell>
        </row>
        <row r="8951">
          <cell r="V8951" t="str">
            <v/>
          </cell>
        </row>
        <row r="8952">
          <cell r="V8952" t="str">
            <v/>
          </cell>
        </row>
        <row r="8953">
          <cell r="V8953" t="str">
            <v/>
          </cell>
        </row>
        <row r="8954">
          <cell r="V8954" t="str">
            <v/>
          </cell>
        </row>
        <row r="8955">
          <cell r="V8955" t="str">
            <v/>
          </cell>
        </row>
        <row r="8956">
          <cell r="V8956" t="str">
            <v/>
          </cell>
        </row>
        <row r="8957">
          <cell r="V8957" t="str">
            <v/>
          </cell>
        </row>
        <row r="8958">
          <cell r="V8958" t="str">
            <v/>
          </cell>
        </row>
        <row r="8959">
          <cell r="V8959" t="str">
            <v/>
          </cell>
        </row>
        <row r="8960">
          <cell r="V8960" t="str">
            <v/>
          </cell>
        </row>
        <row r="8961">
          <cell r="V8961" t="str">
            <v/>
          </cell>
        </row>
        <row r="8962">
          <cell r="V8962" t="str">
            <v/>
          </cell>
        </row>
        <row r="8963">
          <cell r="V8963" t="str">
            <v/>
          </cell>
        </row>
        <row r="8964">
          <cell r="V8964" t="str">
            <v/>
          </cell>
        </row>
        <row r="8965">
          <cell r="V8965" t="str">
            <v/>
          </cell>
        </row>
        <row r="8966">
          <cell r="V8966" t="str">
            <v/>
          </cell>
        </row>
        <row r="8967">
          <cell r="V8967" t="str">
            <v/>
          </cell>
        </row>
        <row r="8968">
          <cell r="V8968" t="str">
            <v/>
          </cell>
        </row>
        <row r="8969">
          <cell r="V8969" t="str">
            <v/>
          </cell>
        </row>
        <row r="8970">
          <cell r="V8970" t="str">
            <v/>
          </cell>
        </row>
        <row r="8971">
          <cell r="V8971" t="str">
            <v/>
          </cell>
        </row>
        <row r="8972">
          <cell r="V8972" t="str">
            <v/>
          </cell>
        </row>
        <row r="8973">
          <cell r="V8973" t="str">
            <v/>
          </cell>
        </row>
        <row r="8974">
          <cell r="V8974" t="str">
            <v/>
          </cell>
        </row>
        <row r="8975">
          <cell r="V8975" t="str">
            <v/>
          </cell>
        </row>
        <row r="8976">
          <cell r="V8976" t="str">
            <v/>
          </cell>
        </row>
        <row r="8977">
          <cell r="V8977" t="str">
            <v/>
          </cell>
        </row>
        <row r="8978">
          <cell r="V8978" t="str">
            <v/>
          </cell>
        </row>
        <row r="8979">
          <cell r="V8979" t="str">
            <v/>
          </cell>
        </row>
        <row r="8980">
          <cell r="V8980" t="str">
            <v/>
          </cell>
        </row>
        <row r="8981">
          <cell r="V8981" t="str">
            <v/>
          </cell>
        </row>
        <row r="8982">
          <cell r="V8982" t="str">
            <v/>
          </cell>
        </row>
        <row r="8983">
          <cell r="V8983" t="str">
            <v/>
          </cell>
        </row>
        <row r="8984">
          <cell r="V8984" t="str">
            <v/>
          </cell>
        </row>
        <row r="8985">
          <cell r="V8985" t="str">
            <v/>
          </cell>
        </row>
        <row r="8986">
          <cell r="V8986" t="str">
            <v/>
          </cell>
        </row>
        <row r="8987">
          <cell r="V8987" t="str">
            <v/>
          </cell>
        </row>
        <row r="8988">
          <cell r="V8988" t="str">
            <v/>
          </cell>
        </row>
        <row r="8989">
          <cell r="V8989" t="str">
            <v/>
          </cell>
        </row>
        <row r="8990">
          <cell r="V8990" t="str">
            <v/>
          </cell>
        </row>
        <row r="8991">
          <cell r="V8991" t="str">
            <v/>
          </cell>
        </row>
        <row r="8992">
          <cell r="V8992" t="str">
            <v/>
          </cell>
        </row>
        <row r="8993">
          <cell r="V8993" t="str">
            <v/>
          </cell>
        </row>
        <row r="8994">
          <cell r="V8994" t="str">
            <v/>
          </cell>
        </row>
        <row r="8995">
          <cell r="V8995" t="str">
            <v/>
          </cell>
        </row>
        <row r="8996">
          <cell r="V8996" t="str">
            <v/>
          </cell>
        </row>
        <row r="8997">
          <cell r="V8997" t="str">
            <v/>
          </cell>
        </row>
        <row r="8998">
          <cell r="V8998" t="str">
            <v/>
          </cell>
        </row>
        <row r="8999">
          <cell r="V8999" t="str">
            <v/>
          </cell>
        </row>
        <row r="9000">
          <cell r="V9000" t="str">
            <v/>
          </cell>
        </row>
        <row r="9001">
          <cell r="V9001" t="str">
            <v/>
          </cell>
        </row>
        <row r="9002">
          <cell r="V9002" t="str">
            <v/>
          </cell>
        </row>
        <row r="9003">
          <cell r="V9003" t="str">
            <v/>
          </cell>
        </row>
        <row r="9004">
          <cell r="V9004" t="str">
            <v/>
          </cell>
        </row>
        <row r="9005">
          <cell r="V9005" t="str">
            <v/>
          </cell>
        </row>
        <row r="9006">
          <cell r="V9006" t="str">
            <v/>
          </cell>
        </row>
        <row r="9007">
          <cell r="V9007" t="str">
            <v/>
          </cell>
        </row>
        <row r="9008">
          <cell r="V9008" t="str">
            <v/>
          </cell>
        </row>
        <row r="9009">
          <cell r="V9009" t="str">
            <v/>
          </cell>
        </row>
        <row r="9010">
          <cell r="V9010" t="str">
            <v/>
          </cell>
        </row>
        <row r="9011">
          <cell r="V9011" t="str">
            <v/>
          </cell>
        </row>
        <row r="9012">
          <cell r="V9012" t="str">
            <v/>
          </cell>
        </row>
        <row r="9013">
          <cell r="V9013" t="str">
            <v/>
          </cell>
        </row>
        <row r="9014">
          <cell r="V9014" t="str">
            <v/>
          </cell>
        </row>
        <row r="9015">
          <cell r="V9015" t="str">
            <v/>
          </cell>
        </row>
        <row r="9016">
          <cell r="V9016" t="str">
            <v/>
          </cell>
        </row>
        <row r="9017">
          <cell r="V9017" t="str">
            <v/>
          </cell>
        </row>
        <row r="9018">
          <cell r="V9018" t="str">
            <v/>
          </cell>
        </row>
        <row r="9019">
          <cell r="V9019" t="str">
            <v/>
          </cell>
        </row>
        <row r="9020">
          <cell r="V9020" t="str">
            <v/>
          </cell>
        </row>
        <row r="9021">
          <cell r="V9021" t="str">
            <v/>
          </cell>
        </row>
        <row r="9022">
          <cell r="V9022" t="str">
            <v/>
          </cell>
        </row>
        <row r="9023">
          <cell r="V9023" t="str">
            <v/>
          </cell>
        </row>
        <row r="9024">
          <cell r="V9024" t="str">
            <v/>
          </cell>
        </row>
        <row r="9025">
          <cell r="V9025" t="str">
            <v/>
          </cell>
        </row>
        <row r="9026">
          <cell r="V9026" t="str">
            <v/>
          </cell>
        </row>
        <row r="9027">
          <cell r="V9027" t="str">
            <v/>
          </cell>
        </row>
        <row r="9028">
          <cell r="V9028" t="str">
            <v/>
          </cell>
        </row>
        <row r="9029">
          <cell r="V9029" t="str">
            <v/>
          </cell>
        </row>
        <row r="9030">
          <cell r="V9030" t="str">
            <v/>
          </cell>
        </row>
        <row r="9031">
          <cell r="V9031" t="str">
            <v/>
          </cell>
        </row>
        <row r="9032">
          <cell r="V9032" t="str">
            <v/>
          </cell>
        </row>
        <row r="9033">
          <cell r="V9033" t="str">
            <v/>
          </cell>
        </row>
        <row r="9034">
          <cell r="V9034" t="str">
            <v/>
          </cell>
        </row>
        <row r="9035">
          <cell r="V9035" t="str">
            <v/>
          </cell>
        </row>
        <row r="9036">
          <cell r="V9036" t="str">
            <v/>
          </cell>
        </row>
        <row r="9037">
          <cell r="V9037" t="str">
            <v/>
          </cell>
        </row>
        <row r="9038">
          <cell r="V9038" t="str">
            <v/>
          </cell>
        </row>
        <row r="9039">
          <cell r="V9039" t="str">
            <v/>
          </cell>
        </row>
        <row r="9040">
          <cell r="V9040" t="str">
            <v/>
          </cell>
        </row>
        <row r="9041">
          <cell r="V9041" t="str">
            <v/>
          </cell>
        </row>
        <row r="9042">
          <cell r="V9042" t="str">
            <v/>
          </cell>
        </row>
        <row r="9043">
          <cell r="V9043" t="str">
            <v/>
          </cell>
        </row>
        <row r="9044">
          <cell r="V9044" t="str">
            <v/>
          </cell>
        </row>
        <row r="9045">
          <cell r="V9045" t="str">
            <v/>
          </cell>
        </row>
        <row r="9046">
          <cell r="V9046" t="str">
            <v/>
          </cell>
        </row>
        <row r="9047">
          <cell r="V9047" t="str">
            <v/>
          </cell>
        </row>
        <row r="9048">
          <cell r="V9048" t="str">
            <v/>
          </cell>
        </row>
        <row r="9049">
          <cell r="V9049" t="str">
            <v/>
          </cell>
        </row>
        <row r="9050">
          <cell r="V9050" t="str">
            <v/>
          </cell>
        </row>
        <row r="9051">
          <cell r="V9051" t="str">
            <v/>
          </cell>
        </row>
        <row r="9052">
          <cell r="V9052" t="str">
            <v/>
          </cell>
        </row>
        <row r="9053">
          <cell r="V9053" t="str">
            <v/>
          </cell>
        </row>
        <row r="9054">
          <cell r="V9054" t="str">
            <v/>
          </cell>
        </row>
        <row r="9055">
          <cell r="V9055" t="str">
            <v/>
          </cell>
        </row>
        <row r="9056">
          <cell r="V9056" t="str">
            <v/>
          </cell>
        </row>
        <row r="9057">
          <cell r="V9057" t="str">
            <v/>
          </cell>
        </row>
        <row r="9058">
          <cell r="V9058" t="str">
            <v/>
          </cell>
        </row>
        <row r="9059">
          <cell r="V9059" t="str">
            <v/>
          </cell>
        </row>
        <row r="9060">
          <cell r="V9060" t="str">
            <v/>
          </cell>
        </row>
        <row r="9061">
          <cell r="V9061" t="str">
            <v/>
          </cell>
        </row>
        <row r="9062">
          <cell r="V9062" t="str">
            <v/>
          </cell>
        </row>
        <row r="9063">
          <cell r="V9063" t="str">
            <v/>
          </cell>
        </row>
        <row r="9064">
          <cell r="V9064" t="str">
            <v/>
          </cell>
        </row>
        <row r="9065">
          <cell r="V9065" t="str">
            <v/>
          </cell>
        </row>
        <row r="9066">
          <cell r="V9066" t="str">
            <v/>
          </cell>
        </row>
        <row r="9067">
          <cell r="V9067" t="str">
            <v/>
          </cell>
        </row>
        <row r="9068">
          <cell r="V9068" t="str">
            <v/>
          </cell>
        </row>
        <row r="9069">
          <cell r="V9069" t="str">
            <v/>
          </cell>
        </row>
        <row r="9070">
          <cell r="V9070" t="str">
            <v/>
          </cell>
        </row>
        <row r="9071">
          <cell r="V9071" t="str">
            <v/>
          </cell>
        </row>
        <row r="9072">
          <cell r="V9072" t="str">
            <v/>
          </cell>
        </row>
        <row r="9073">
          <cell r="V9073" t="str">
            <v/>
          </cell>
        </row>
        <row r="9074">
          <cell r="V9074" t="str">
            <v/>
          </cell>
        </row>
        <row r="9075">
          <cell r="V9075" t="str">
            <v/>
          </cell>
        </row>
        <row r="9076">
          <cell r="V9076" t="str">
            <v/>
          </cell>
        </row>
        <row r="9077">
          <cell r="V9077" t="str">
            <v/>
          </cell>
        </row>
        <row r="9078">
          <cell r="V9078" t="str">
            <v/>
          </cell>
        </row>
        <row r="9079">
          <cell r="V9079" t="str">
            <v/>
          </cell>
        </row>
        <row r="9080">
          <cell r="V9080" t="str">
            <v/>
          </cell>
        </row>
        <row r="9081">
          <cell r="V9081" t="str">
            <v/>
          </cell>
        </row>
        <row r="9082">
          <cell r="V9082" t="str">
            <v/>
          </cell>
        </row>
        <row r="9083">
          <cell r="V9083" t="str">
            <v/>
          </cell>
        </row>
        <row r="9084">
          <cell r="V9084" t="str">
            <v/>
          </cell>
        </row>
        <row r="9085">
          <cell r="V9085" t="str">
            <v/>
          </cell>
        </row>
        <row r="9086">
          <cell r="V9086" t="str">
            <v/>
          </cell>
        </row>
        <row r="9087">
          <cell r="V9087" t="str">
            <v/>
          </cell>
        </row>
        <row r="9088">
          <cell r="V9088" t="str">
            <v/>
          </cell>
        </row>
        <row r="9089">
          <cell r="V9089" t="str">
            <v/>
          </cell>
        </row>
        <row r="9090">
          <cell r="V9090" t="str">
            <v/>
          </cell>
        </row>
        <row r="9091">
          <cell r="V9091" t="str">
            <v/>
          </cell>
        </row>
        <row r="9092">
          <cell r="V9092" t="str">
            <v/>
          </cell>
        </row>
        <row r="9093">
          <cell r="V9093" t="str">
            <v/>
          </cell>
        </row>
        <row r="9094">
          <cell r="V9094" t="str">
            <v/>
          </cell>
        </row>
        <row r="9095">
          <cell r="V9095" t="str">
            <v/>
          </cell>
        </row>
        <row r="9096">
          <cell r="V9096" t="str">
            <v/>
          </cell>
        </row>
        <row r="9097">
          <cell r="V9097" t="str">
            <v/>
          </cell>
        </row>
        <row r="9098">
          <cell r="V9098" t="str">
            <v/>
          </cell>
        </row>
        <row r="9099">
          <cell r="V9099" t="str">
            <v/>
          </cell>
        </row>
        <row r="9100">
          <cell r="V9100" t="str">
            <v/>
          </cell>
        </row>
        <row r="9101">
          <cell r="V9101" t="str">
            <v/>
          </cell>
        </row>
        <row r="9102">
          <cell r="V9102" t="str">
            <v/>
          </cell>
        </row>
        <row r="9103">
          <cell r="V9103" t="str">
            <v/>
          </cell>
        </row>
        <row r="9104">
          <cell r="V9104" t="str">
            <v/>
          </cell>
        </row>
        <row r="9105">
          <cell r="V9105" t="str">
            <v/>
          </cell>
        </row>
        <row r="9106">
          <cell r="V9106" t="str">
            <v/>
          </cell>
        </row>
        <row r="9107">
          <cell r="V9107" t="str">
            <v/>
          </cell>
        </row>
        <row r="9108">
          <cell r="V9108" t="str">
            <v/>
          </cell>
        </row>
        <row r="9109">
          <cell r="V9109" t="str">
            <v/>
          </cell>
        </row>
        <row r="9110">
          <cell r="V9110" t="str">
            <v/>
          </cell>
        </row>
        <row r="9111">
          <cell r="V9111" t="str">
            <v/>
          </cell>
        </row>
        <row r="9112">
          <cell r="V9112" t="str">
            <v/>
          </cell>
        </row>
        <row r="9113">
          <cell r="V9113" t="str">
            <v/>
          </cell>
        </row>
        <row r="9114">
          <cell r="V9114" t="str">
            <v/>
          </cell>
        </row>
        <row r="9115">
          <cell r="V9115" t="str">
            <v/>
          </cell>
        </row>
        <row r="9116">
          <cell r="V9116" t="str">
            <v/>
          </cell>
        </row>
        <row r="9117">
          <cell r="V9117" t="str">
            <v/>
          </cell>
        </row>
        <row r="9118">
          <cell r="V9118" t="str">
            <v/>
          </cell>
        </row>
        <row r="9119">
          <cell r="V9119" t="str">
            <v/>
          </cell>
        </row>
        <row r="9120">
          <cell r="V9120" t="str">
            <v/>
          </cell>
        </row>
        <row r="9121">
          <cell r="V9121" t="str">
            <v/>
          </cell>
        </row>
        <row r="9122">
          <cell r="V9122" t="str">
            <v/>
          </cell>
        </row>
        <row r="9123">
          <cell r="V9123" t="str">
            <v/>
          </cell>
        </row>
        <row r="9124">
          <cell r="V9124" t="str">
            <v/>
          </cell>
        </row>
        <row r="9125">
          <cell r="V9125" t="str">
            <v/>
          </cell>
        </row>
        <row r="9126">
          <cell r="V9126" t="str">
            <v/>
          </cell>
        </row>
        <row r="9127">
          <cell r="V9127" t="str">
            <v/>
          </cell>
        </row>
        <row r="9128">
          <cell r="V9128" t="str">
            <v/>
          </cell>
        </row>
        <row r="9129">
          <cell r="V9129" t="str">
            <v/>
          </cell>
        </row>
        <row r="9130">
          <cell r="V9130" t="str">
            <v/>
          </cell>
        </row>
        <row r="9131">
          <cell r="V9131" t="str">
            <v/>
          </cell>
        </row>
        <row r="9132">
          <cell r="V9132" t="str">
            <v/>
          </cell>
        </row>
        <row r="9133">
          <cell r="V9133" t="str">
            <v/>
          </cell>
        </row>
        <row r="9134">
          <cell r="V9134" t="str">
            <v/>
          </cell>
        </row>
        <row r="9135">
          <cell r="V9135" t="str">
            <v/>
          </cell>
        </row>
        <row r="9136">
          <cell r="V9136" t="str">
            <v/>
          </cell>
        </row>
        <row r="9137">
          <cell r="V9137" t="str">
            <v/>
          </cell>
        </row>
        <row r="9138">
          <cell r="V9138" t="str">
            <v/>
          </cell>
        </row>
        <row r="9139">
          <cell r="V9139" t="str">
            <v/>
          </cell>
        </row>
        <row r="9140">
          <cell r="V9140" t="str">
            <v/>
          </cell>
        </row>
        <row r="9141">
          <cell r="V9141" t="str">
            <v/>
          </cell>
        </row>
        <row r="9142">
          <cell r="V9142" t="str">
            <v/>
          </cell>
        </row>
        <row r="9143">
          <cell r="V9143" t="str">
            <v/>
          </cell>
        </row>
        <row r="9144">
          <cell r="V9144" t="str">
            <v/>
          </cell>
        </row>
        <row r="9145">
          <cell r="V9145" t="str">
            <v/>
          </cell>
        </row>
        <row r="9146">
          <cell r="V9146" t="str">
            <v/>
          </cell>
        </row>
        <row r="9147">
          <cell r="V9147" t="str">
            <v/>
          </cell>
        </row>
        <row r="9148">
          <cell r="V9148" t="str">
            <v/>
          </cell>
        </row>
        <row r="9149">
          <cell r="V9149" t="str">
            <v/>
          </cell>
        </row>
        <row r="9150">
          <cell r="V9150" t="str">
            <v/>
          </cell>
        </row>
        <row r="9151">
          <cell r="V9151" t="str">
            <v/>
          </cell>
        </row>
        <row r="9152">
          <cell r="V9152" t="str">
            <v/>
          </cell>
        </row>
        <row r="9153">
          <cell r="V9153" t="str">
            <v/>
          </cell>
        </row>
        <row r="9154">
          <cell r="V9154" t="str">
            <v/>
          </cell>
        </row>
        <row r="9155">
          <cell r="V9155" t="str">
            <v/>
          </cell>
        </row>
        <row r="9156">
          <cell r="V9156" t="str">
            <v/>
          </cell>
        </row>
        <row r="9157">
          <cell r="V9157" t="str">
            <v/>
          </cell>
        </row>
        <row r="9158">
          <cell r="V9158" t="str">
            <v/>
          </cell>
        </row>
        <row r="9159">
          <cell r="V9159" t="str">
            <v/>
          </cell>
        </row>
        <row r="9160">
          <cell r="V9160" t="str">
            <v/>
          </cell>
        </row>
        <row r="9161">
          <cell r="V9161" t="str">
            <v/>
          </cell>
        </row>
        <row r="9162">
          <cell r="V9162" t="str">
            <v/>
          </cell>
        </row>
        <row r="9163">
          <cell r="V9163" t="str">
            <v/>
          </cell>
        </row>
        <row r="9164">
          <cell r="V9164" t="str">
            <v/>
          </cell>
        </row>
        <row r="9165">
          <cell r="V9165" t="str">
            <v/>
          </cell>
        </row>
        <row r="9166">
          <cell r="V9166" t="str">
            <v/>
          </cell>
        </row>
        <row r="9167">
          <cell r="V9167" t="str">
            <v/>
          </cell>
        </row>
        <row r="9168">
          <cell r="V9168" t="str">
            <v/>
          </cell>
        </row>
        <row r="9169">
          <cell r="V9169" t="str">
            <v/>
          </cell>
        </row>
        <row r="9170">
          <cell r="V9170" t="str">
            <v/>
          </cell>
        </row>
        <row r="9171">
          <cell r="V9171" t="str">
            <v/>
          </cell>
        </row>
        <row r="9172">
          <cell r="V9172" t="str">
            <v/>
          </cell>
        </row>
        <row r="9173">
          <cell r="V9173" t="str">
            <v/>
          </cell>
        </row>
        <row r="9174">
          <cell r="V9174" t="str">
            <v/>
          </cell>
        </row>
        <row r="9175">
          <cell r="V9175" t="str">
            <v/>
          </cell>
        </row>
        <row r="9176">
          <cell r="V9176" t="str">
            <v/>
          </cell>
        </row>
        <row r="9177">
          <cell r="V9177" t="str">
            <v/>
          </cell>
        </row>
        <row r="9178">
          <cell r="V9178" t="str">
            <v/>
          </cell>
        </row>
        <row r="9179">
          <cell r="V9179" t="str">
            <v/>
          </cell>
        </row>
        <row r="9180">
          <cell r="V9180" t="str">
            <v/>
          </cell>
        </row>
        <row r="9181">
          <cell r="V9181" t="str">
            <v/>
          </cell>
        </row>
        <row r="9182">
          <cell r="V9182" t="str">
            <v/>
          </cell>
        </row>
        <row r="9183">
          <cell r="V9183" t="str">
            <v/>
          </cell>
        </row>
        <row r="9184">
          <cell r="V9184" t="str">
            <v/>
          </cell>
        </row>
        <row r="9185">
          <cell r="V9185" t="str">
            <v/>
          </cell>
        </row>
        <row r="9186">
          <cell r="V9186" t="str">
            <v/>
          </cell>
        </row>
        <row r="9187">
          <cell r="V9187" t="str">
            <v/>
          </cell>
        </row>
        <row r="9188">
          <cell r="V9188" t="str">
            <v/>
          </cell>
        </row>
        <row r="9189">
          <cell r="V9189" t="str">
            <v/>
          </cell>
        </row>
        <row r="9190">
          <cell r="V9190" t="str">
            <v/>
          </cell>
        </row>
        <row r="9191">
          <cell r="V9191" t="str">
            <v/>
          </cell>
        </row>
        <row r="9192">
          <cell r="V9192" t="str">
            <v/>
          </cell>
        </row>
        <row r="9193">
          <cell r="V9193" t="str">
            <v/>
          </cell>
        </row>
        <row r="9194">
          <cell r="V9194" t="str">
            <v/>
          </cell>
        </row>
        <row r="9195">
          <cell r="V9195" t="str">
            <v/>
          </cell>
        </row>
        <row r="9196">
          <cell r="V9196" t="str">
            <v/>
          </cell>
        </row>
        <row r="9197">
          <cell r="V9197" t="str">
            <v/>
          </cell>
        </row>
        <row r="9198">
          <cell r="V9198" t="str">
            <v/>
          </cell>
        </row>
        <row r="9199">
          <cell r="V9199" t="str">
            <v/>
          </cell>
        </row>
        <row r="9200">
          <cell r="V9200" t="str">
            <v/>
          </cell>
        </row>
        <row r="9201">
          <cell r="V9201" t="str">
            <v/>
          </cell>
        </row>
        <row r="9202">
          <cell r="V9202" t="str">
            <v/>
          </cell>
        </row>
        <row r="9203">
          <cell r="V9203" t="str">
            <v/>
          </cell>
        </row>
        <row r="9204">
          <cell r="V9204" t="str">
            <v/>
          </cell>
        </row>
        <row r="9205">
          <cell r="V9205" t="str">
            <v/>
          </cell>
        </row>
        <row r="9206">
          <cell r="V9206" t="str">
            <v/>
          </cell>
        </row>
        <row r="9207">
          <cell r="V9207" t="str">
            <v/>
          </cell>
        </row>
        <row r="9208">
          <cell r="V9208" t="str">
            <v/>
          </cell>
        </row>
        <row r="9209">
          <cell r="V9209" t="str">
            <v/>
          </cell>
        </row>
        <row r="9210">
          <cell r="V9210" t="str">
            <v/>
          </cell>
        </row>
        <row r="9211">
          <cell r="V9211" t="str">
            <v/>
          </cell>
        </row>
        <row r="9212">
          <cell r="V9212" t="str">
            <v/>
          </cell>
        </row>
        <row r="9213">
          <cell r="V9213" t="str">
            <v/>
          </cell>
        </row>
        <row r="9214">
          <cell r="V9214" t="str">
            <v/>
          </cell>
        </row>
        <row r="9215">
          <cell r="V9215" t="str">
            <v/>
          </cell>
        </row>
        <row r="9216">
          <cell r="V9216" t="str">
            <v/>
          </cell>
        </row>
        <row r="9217">
          <cell r="V9217" t="str">
            <v/>
          </cell>
        </row>
        <row r="9218">
          <cell r="V9218" t="str">
            <v/>
          </cell>
        </row>
        <row r="9219">
          <cell r="V9219" t="str">
            <v/>
          </cell>
        </row>
        <row r="9220">
          <cell r="V9220" t="str">
            <v/>
          </cell>
        </row>
        <row r="9221">
          <cell r="V9221" t="str">
            <v/>
          </cell>
        </row>
        <row r="9222">
          <cell r="V9222" t="str">
            <v/>
          </cell>
        </row>
        <row r="9223">
          <cell r="V9223" t="str">
            <v/>
          </cell>
        </row>
        <row r="9224">
          <cell r="V9224" t="str">
            <v/>
          </cell>
        </row>
        <row r="9225">
          <cell r="V9225" t="str">
            <v/>
          </cell>
        </row>
        <row r="9226">
          <cell r="V9226" t="str">
            <v/>
          </cell>
        </row>
        <row r="9227">
          <cell r="V9227" t="str">
            <v/>
          </cell>
        </row>
        <row r="9228">
          <cell r="V9228" t="str">
            <v/>
          </cell>
        </row>
        <row r="9229">
          <cell r="V9229" t="str">
            <v/>
          </cell>
        </row>
        <row r="9230">
          <cell r="V9230" t="str">
            <v/>
          </cell>
        </row>
        <row r="9231">
          <cell r="V9231" t="str">
            <v/>
          </cell>
        </row>
        <row r="9232">
          <cell r="V9232" t="str">
            <v/>
          </cell>
        </row>
        <row r="9233">
          <cell r="V9233" t="str">
            <v/>
          </cell>
        </row>
        <row r="9234">
          <cell r="V9234" t="str">
            <v/>
          </cell>
        </row>
        <row r="9235">
          <cell r="V9235" t="str">
            <v/>
          </cell>
        </row>
        <row r="9236">
          <cell r="V9236" t="str">
            <v/>
          </cell>
        </row>
        <row r="9237">
          <cell r="V9237" t="str">
            <v/>
          </cell>
        </row>
        <row r="9238">
          <cell r="V9238" t="str">
            <v/>
          </cell>
        </row>
        <row r="9239">
          <cell r="V9239" t="str">
            <v/>
          </cell>
        </row>
        <row r="9240">
          <cell r="V9240" t="str">
            <v/>
          </cell>
        </row>
        <row r="9241">
          <cell r="V9241" t="str">
            <v/>
          </cell>
        </row>
        <row r="9242">
          <cell r="V9242" t="str">
            <v/>
          </cell>
        </row>
        <row r="9243">
          <cell r="V9243" t="str">
            <v/>
          </cell>
        </row>
        <row r="9244">
          <cell r="V9244" t="str">
            <v/>
          </cell>
        </row>
        <row r="9245">
          <cell r="V9245" t="str">
            <v/>
          </cell>
        </row>
        <row r="9246">
          <cell r="V9246" t="str">
            <v/>
          </cell>
        </row>
        <row r="9247">
          <cell r="V9247" t="str">
            <v/>
          </cell>
        </row>
        <row r="9248">
          <cell r="V9248" t="str">
            <v/>
          </cell>
        </row>
        <row r="9249">
          <cell r="V9249" t="str">
            <v/>
          </cell>
        </row>
        <row r="9250">
          <cell r="V9250" t="str">
            <v/>
          </cell>
        </row>
        <row r="9251">
          <cell r="V9251" t="str">
            <v/>
          </cell>
        </row>
        <row r="9252">
          <cell r="V9252" t="str">
            <v/>
          </cell>
        </row>
        <row r="9253">
          <cell r="V9253" t="str">
            <v/>
          </cell>
        </row>
        <row r="9254">
          <cell r="V9254" t="str">
            <v/>
          </cell>
        </row>
        <row r="9255">
          <cell r="V9255" t="str">
            <v/>
          </cell>
        </row>
        <row r="9256">
          <cell r="V9256" t="str">
            <v/>
          </cell>
        </row>
        <row r="9257">
          <cell r="V9257" t="str">
            <v/>
          </cell>
        </row>
        <row r="9258">
          <cell r="V9258" t="str">
            <v/>
          </cell>
        </row>
        <row r="9259">
          <cell r="V9259" t="str">
            <v/>
          </cell>
        </row>
        <row r="9260">
          <cell r="V9260" t="str">
            <v/>
          </cell>
        </row>
        <row r="9261">
          <cell r="V9261" t="str">
            <v/>
          </cell>
        </row>
        <row r="9262">
          <cell r="V9262" t="str">
            <v/>
          </cell>
        </row>
        <row r="9263">
          <cell r="V9263" t="str">
            <v/>
          </cell>
        </row>
        <row r="9264">
          <cell r="V9264" t="str">
            <v/>
          </cell>
        </row>
        <row r="9265">
          <cell r="V9265" t="str">
            <v/>
          </cell>
        </row>
        <row r="9266">
          <cell r="V9266" t="str">
            <v/>
          </cell>
        </row>
        <row r="9267">
          <cell r="V9267" t="str">
            <v/>
          </cell>
        </row>
        <row r="9268">
          <cell r="V9268" t="str">
            <v/>
          </cell>
        </row>
        <row r="9269">
          <cell r="V9269" t="str">
            <v/>
          </cell>
        </row>
        <row r="9270">
          <cell r="V9270" t="str">
            <v/>
          </cell>
        </row>
        <row r="9271">
          <cell r="V9271" t="str">
            <v/>
          </cell>
        </row>
        <row r="9272">
          <cell r="V9272" t="str">
            <v/>
          </cell>
        </row>
        <row r="9273">
          <cell r="V9273" t="str">
            <v/>
          </cell>
        </row>
        <row r="9274">
          <cell r="V9274" t="str">
            <v/>
          </cell>
        </row>
        <row r="9275">
          <cell r="V9275" t="str">
            <v/>
          </cell>
        </row>
        <row r="9276">
          <cell r="V9276" t="str">
            <v/>
          </cell>
        </row>
        <row r="9277">
          <cell r="V9277" t="str">
            <v/>
          </cell>
        </row>
        <row r="9278">
          <cell r="V9278" t="str">
            <v/>
          </cell>
        </row>
        <row r="9279">
          <cell r="V9279" t="str">
            <v/>
          </cell>
        </row>
        <row r="9280">
          <cell r="V9280" t="str">
            <v/>
          </cell>
        </row>
        <row r="9281">
          <cell r="V9281" t="str">
            <v/>
          </cell>
        </row>
        <row r="9282">
          <cell r="V9282" t="str">
            <v/>
          </cell>
        </row>
        <row r="9283">
          <cell r="V9283" t="str">
            <v/>
          </cell>
        </row>
        <row r="9284">
          <cell r="V9284" t="str">
            <v/>
          </cell>
        </row>
        <row r="9285">
          <cell r="V9285" t="str">
            <v/>
          </cell>
        </row>
        <row r="9286">
          <cell r="V9286" t="str">
            <v/>
          </cell>
        </row>
        <row r="9287">
          <cell r="V9287" t="str">
            <v/>
          </cell>
        </row>
        <row r="9288">
          <cell r="V9288" t="str">
            <v/>
          </cell>
        </row>
        <row r="9289">
          <cell r="V9289" t="str">
            <v/>
          </cell>
        </row>
        <row r="9290">
          <cell r="V9290" t="str">
            <v/>
          </cell>
        </row>
        <row r="9291">
          <cell r="V9291" t="str">
            <v/>
          </cell>
        </row>
        <row r="9292">
          <cell r="V9292" t="str">
            <v/>
          </cell>
        </row>
        <row r="9293">
          <cell r="V9293" t="str">
            <v/>
          </cell>
        </row>
        <row r="9294">
          <cell r="V9294" t="str">
            <v/>
          </cell>
        </row>
        <row r="9295">
          <cell r="V9295" t="str">
            <v/>
          </cell>
        </row>
        <row r="9296">
          <cell r="V9296" t="str">
            <v/>
          </cell>
        </row>
        <row r="9297">
          <cell r="V9297" t="str">
            <v/>
          </cell>
        </row>
        <row r="9298">
          <cell r="V9298" t="str">
            <v/>
          </cell>
        </row>
        <row r="9299">
          <cell r="V9299" t="str">
            <v/>
          </cell>
        </row>
        <row r="9300">
          <cell r="V9300" t="str">
            <v/>
          </cell>
        </row>
        <row r="9301">
          <cell r="V9301" t="str">
            <v/>
          </cell>
        </row>
        <row r="9302">
          <cell r="V9302" t="str">
            <v/>
          </cell>
        </row>
        <row r="9303">
          <cell r="V9303" t="str">
            <v/>
          </cell>
        </row>
        <row r="9304">
          <cell r="V9304" t="str">
            <v/>
          </cell>
        </row>
        <row r="9305">
          <cell r="V9305" t="str">
            <v/>
          </cell>
        </row>
        <row r="9306">
          <cell r="V9306" t="str">
            <v/>
          </cell>
        </row>
        <row r="9307">
          <cell r="V9307" t="str">
            <v/>
          </cell>
        </row>
        <row r="9308">
          <cell r="V9308" t="str">
            <v/>
          </cell>
        </row>
        <row r="9309">
          <cell r="V9309" t="str">
            <v/>
          </cell>
        </row>
        <row r="9310">
          <cell r="V9310" t="str">
            <v/>
          </cell>
        </row>
        <row r="9311">
          <cell r="V9311" t="str">
            <v/>
          </cell>
        </row>
        <row r="9312">
          <cell r="V9312" t="str">
            <v/>
          </cell>
        </row>
        <row r="9313">
          <cell r="V9313" t="str">
            <v/>
          </cell>
        </row>
        <row r="9314">
          <cell r="V9314" t="str">
            <v/>
          </cell>
        </row>
        <row r="9315">
          <cell r="V9315" t="str">
            <v/>
          </cell>
        </row>
        <row r="9316">
          <cell r="V9316" t="str">
            <v/>
          </cell>
        </row>
        <row r="9317">
          <cell r="V9317" t="str">
            <v/>
          </cell>
        </row>
        <row r="9318">
          <cell r="V9318" t="str">
            <v/>
          </cell>
        </row>
        <row r="9319">
          <cell r="V9319" t="str">
            <v/>
          </cell>
        </row>
        <row r="9320">
          <cell r="V9320" t="str">
            <v/>
          </cell>
        </row>
        <row r="9321">
          <cell r="V9321" t="str">
            <v/>
          </cell>
        </row>
        <row r="9322">
          <cell r="V9322" t="str">
            <v/>
          </cell>
        </row>
        <row r="9323">
          <cell r="V9323" t="str">
            <v/>
          </cell>
        </row>
        <row r="9324">
          <cell r="V9324" t="str">
            <v/>
          </cell>
        </row>
        <row r="9325">
          <cell r="V9325" t="str">
            <v/>
          </cell>
        </row>
        <row r="9326">
          <cell r="V9326" t="str">
            <v/>
          </cell>
        </row>
        <row r="9327">
          <cell r="V9327" t="str">
            <v/>
          </cell>
        </row>
        <row r="9328">
          <cell r="V9328" t="str">
            <v/>
          </cell>
        </row>
        <row r="9329">
          <cell r="V9329" t="str">
            <v/>
          </cell>
        </row>
        <row r="9330">
          <cell r="V9330" t="str">
            <v/>
          </cell>
        </row>
        <row r="9331">
          <cell r="V9331" t="str">
            <v/>
          </cell>
        </row>
        <row r="9332">
          <cell r="V9332" t="str">
            <v/>
          </cell>
        </row>
        <row r="9333">
          <cell r="V9333" t="str">
            <v/>
          </cell>
        </row>
        <row r="9334">
          <cell r="V9334" t="str">
            <v/>
          </cell>
        </row>
        <row r="9335">
          <cell r="V9335" t="str">
            <v/>
          </cell>
        </row>
        <row r="9336">
          <cell r="V9336" t="str">
            <v/>
          </cell>
        </row>
        <row r="9337">
          <cell r="V9337" t="str">
            <v/>
          </cell>
        </row>
        <row r="9338">
          <cell r="V9338" t="str">
            <v/>
          </cell>
        </row>
        <row r="9339">
          <cell r="V9339" t="str">
            <v/>
          </cell>
        </row>
        <row r="9340">
          <cell r="V9340" t="str">
            <v/>
          </cell>
        </row>
        <row r="9341">
          <cell r="V9341" t="str">
            <v/>
          </cell>
        </row>
        <row r="9342">
          <cell r="V9342" t="str">
            <v/>
          </cell>
        </row>
        <row r="9343">
          <cell r="V9343" t="str">
            <v/>
          </cell>
        </row>
        <row r="9344">
          <cell r="V9344" t="str">
            <v/>
          </cell>
        </row>
        <row r="9345">
          <cell r="V9345" t="str">
            <v/>
          </cell>
        </row>
        <row r="9346">
          <cell r="V9346" t="str">
            <v/>
          </cell>
        </row>
        <row r="9347">
          <cell r="V9347" t="str">
            <v/>
          </cell>
        </row>
        <row r="9348">
          <cell r="V9348" t="str">
            <v/>
          </cell>
        </row>
        <row r="9349">
          <cell r="V9349" t="str">
            <v/>
          </cell>
        </row>
        <row r="9350">
          <cell r="V9350" t="str">
            <v/>
          </cell>
        </row>
        <row r="9351">
          <cell r="V9351" t="str">
            <v/>
          </cell>
        </row>
        <row r="9352">
          <cell r="V9352" t="str">
            <v/>
          </cell>
        </row>
        <row r="9353">
          <cell r="V9353" t="str">
            <v/>
          </cell>
        </row>
        <row r="9354">
          <cell r="V9354" t="str">
            <v/>
          </cell>
        </row>
        <row r="9355">
          <cell r="V9355" t="str">
            <v/>
          </cell>
        </row>
        <row r="9356">
          <cell r="V9356" t="str">
            <v/>
          </cell>
        </row>
        <row r="9357">
          <cell r="V9357" t="str">
            <v/>
          </cell>
        </row>
        <row r="9358">
          <cell r="V9358" t="str">
            <v/>
          </cell>
        </row>
        <row r="9359">
          <cell r="V9359" t="str">
            <v/>
          </cell>
        </row>
        <row r="9360">
          <cell r="V9360" t="str">
            <v/>
          </cell>
        </row>
        <row r="9361">
          <cell r="V9361" t="str">
            <v/>
          </cell>
        </row>
        <row r="9362">
          <cell r="V9362" t="str">
            <v/>
          </cell>
        </row>
        <row r="9363">
          <cell r="V9363" t="str">
            <v/>
          </cell>
        </row>
        <row r="9364">
          <cell r="V9364" t="str">
            <v/>
          </cell>
        </row>
        <row r="9365">
          <cell r="V9365" t="str">
            <v/>
          </cell>
        </row>
        <row r="9366">
          <cell r="V9366" t="str">
            <v/>
          </cell>
        </row>
        <row r="9367">
          <cell r="V9367" t="str">
            <v/>
          </cell>
        </row>
        <row r="9368">
          <cell r="V9368" t="str">
            <v/>
          </cell>
        </row>
        <row r="9369">
          <cell r="V9369" t="str">
            <v/>
          </cell>
        </row>
        <row r="9370">
          <cell r="V9370" t="str">
            <v/>
          </cell>
        </row>
        <row r="9371">
          <cell r="V9371" t="str">
            <v/>
          </cell>
        </row>
        <row r="9372">
          <cell r="V9372" t="str">
            <v/>
          </cell>
        </row>
        <row r="9373">
          <cell r="V9373" t="str">
            <v/>
          </cell>
        </row>
        <row r="9374">
          <cell r="V9374" t="str">
            <v/>
          </cell>
        </row>
        <row r="9375">
          <cell r="V9375" t="str">
            <v/>
          </cell>
        </row>
        <row r="9376">
          <cell r="V9376" t="str">
            <v/>
          </cell>
        </row>
        <row r="9377">
          <cell r="V9377" t="str">
            <v/>
          </cell>
        </row>
        <row r="9378">
          <cell r="V9378" t="str">
            <v/>
          </cell>
        </row>
        <row r="9379">
          <cell r="V9379" t="str">
            <v/>
          </cell>
        </row>
        <row r="9380">
          <cell r="V9380" t="str">
            <v/>
          </cell>
        </row>
        <row r="9381">
          <cell r="V9381" t="str">
            <v/>
          </cell>
        </row>
        <row r="9382">
          <cell r="V9382" t="str">
            <v/>
          </cell>
        </row>
        <row r="9383">
          <cell r="V9383" t="str">
            <v/>
          </cell>
        </row>
        <row r="9384">
          <cell r="V9384" t="str">
            <v/>
          </cell>
        </row>
        <row r="9385">
          <cell r="V9385" t="str">
            <v/>
          </cell>
        </row>
        <row r="9386">
          <cell r="V9386" t="str">
            <v/>
          </cell>
        </row>
        <row r="9387">
          <cell r="V9387" t="str">
            <v/>
          </cell>
        </row>
        <row r="9388">
          <cell r="V9388" t="str">
            <v/>
          </cell>
        </row>
        <row r="9389">
          <cell r="V9389" t="str">
            <v/>
          </cell>
        </row>
        <row r="9390">
          <cell r="V9390" t="str">
            <v/>
          </cell>
        </row>
        <row r="9391">
          <cell r="V9391" t="str">
            <v/>
          </cell>
        </row>
        <row r="9392">
          <cell r="V9392" t="str">
            <v/>
          </cell>
        </row>
        <row r="9393">
          <cell r="V9393" t="str">
            <v/>
          </cell>
        </row>
        <row r="9394">
          <cell r="V9394" t="str">
            <v/>
          </cell>
        </row>
        <row r="9395">
          <cell r="V9395" t="str">
            <v/>
          </cell>
        </row>
        <row r="9396">
          <cell r="V9396" t="str">
            <v/>
          </cell>
        </row>
        <row r="9397">
          <cell r="V9397" t="str">
            <v/>
          </cell>
        </row>
        <row r="9398">
          <cell r="V9398" t="str">
            <v/>
          </cell>
        </row>
        <row r="9399">
          <cell r="V9399" t="str">
            <v/>
          </cell>
        </row>
        <row r="9400">
          <cell r="V9400" t="str">
            <v/>
          </cell>
        </row>
        <row r="9401">
          <cell r="V9401" t="str">
            <v/>
          </cell>
        </row>
        <row r="9402">
          <cell r="V9402" t="str">
            <v/>
          </cell>
        </row>
        <row r="9403">
          <cell r="V9403" t="str">
            <v/>
          </cell>
        </row>
        <row r="9404">
          <cell r="V9404" t="str">
            <v/>
          </cell>
        </row>
        <row r="9405">
          <cell r="V9405" t="str">
            <v/>
          </cell>
        </row>
        <row r="9406">
          <cell r="V9406" t="str">
            <v/>
          </cell>
        </row>
        <row r="9407">
          <cell r="V9407" t="str">
            <v/>
          </cell>
        </row>
        <row r="9408">
          <cell r="V9408" t="str">
            <v/>
          </cell>
        </row>
        <row r="9409">
          <cell r="V9409" t="str">
            <v/>
          </cell>
        </row>
        <row r="9410">
          <cell r="V9410" t="str">
            <v/>
          </cell>
        </row>
        <row r="9411">
          <cell r="V9411" t="str">
            <v/>
          </cell>
        </row>
        <row r="9412">
          <cell r="V9412" t="str">
            <v/>
          </cell>
        </row>
        <row r="9413">
          <cell r="V9413" t="str">
            <v/>
          </cell>
        </row>
        <row r="9414">
          <cell r="V9414" t="str">
            <v/>
          </cell>
        </row>
        <row r="9415">
          <cell r="V9415" t="str">
            <v/>
          </cell>
        </row>
        <row r="9416">
          <cell r="V9416" t="str">
            <v/>
          </cell>
        </row>
        <row r="9417">
          <cell r="V9417" t="str">
            <v/>
          </cell>
        </row>
        <row r="9418">
          <cell r="V9418" t="str">
            <v/>
          </cell>
        </row>
        <row r="9419">
          <cell r="V9419" t="str">
            <v/>
          </cell>
        </row>
        <row r="9420">
          <cell r="V9420" t="str">
            <v/>
          </cell>
        </row>
        <row r="9421">
          <cell r="V9421" t="str">
            <v/>
          </cell>
        </row>
        <row r="9422">
          <cell r="V9422" t="str">
            <v/>
          </cell>
        </row>
        <row r="9423">
          <cell r="V9423" t="str">
            <v/>
          </cell>
        </row>
        <row r="9424">
          <cell r="V9424" t="str">
            <v/>
          </cell>
        </row>
        <row r="9425">
          <cell r="V9425" t="str">
            <v/>
          </cell>
        </row>
        <row r="9426">
          <cell r="V9426" t="str">
            <v/>
          </cell>
        </row>
        <row r="9427">
          <cell r="V9427" t="str">
            <v/>
          </cell>
        </row>
        <row r="9428">
          <cell r="V9428" t="str">
            <v/>
          </cell>
        </row>
        <row r="9429">
          <cell r="V9429" t="str">
            <v/>
          </cell>
        </row>
        <row r="9430">
          <cell r="V9430" t="str">
            <v/>
          </cell>
        </row>
        <row r="9431">
          <cell r="V9431" t="str">
            <v/>
          </cell>
        </row>
        <row r="9432">
          <cell r="V9432" t="str">
            <v/>
          </cell>
        </row>
        <row r="9433">
          <cell r="V9433" t="str">
            <v/>
          </cell>
        </row>
        <row r="9434">
          <cell r="V9434" t="str">
            <v/>
          </cell>
        </row>
        <row r="9435">
          <cell r="V9435" t="str">
            <v/>
          </cell>
        </row>
        <row r="9436">
          <cell r="V9436" t="str">
            <v/>
          </cell>
        </row>
        <row r="9437">
          <cell r="V9437" t="str">
            <v/>
          </cell>
        </row>
        <row r="9438">
          <cell r="V9438" t="str">
            <v/>
          </cell>
        </row>
        <row r="9439">
          <cell r="V9439" t="str">
            <v/>
          </cell>
        </row>
        <row r="9440">
          <cell r="V9440" t="str">
            <v/>
          </cell>
        </row>
        <row r="9441">
          <cell r="V9441" t="str">
            <v/>
          </cell>
        </row>
        <row r="9442">
          <cell r="V9442" t="str">
            <v/>
          </cell>
        </row>
        <row r="9443">
          <cell r="V9443" t="str">
            <v/>
          </cell>
        </row>
        <row r="9444">
          <cell r="V9444" t="str">
            <v/>
          </cell>
        </row>
        <row r="9445">
          <cell r="V9445" t="str">
            <v/>
          </cell>
        </row>
        <row r="9446">
          <cell r="V9446" t="str">
            <v/>
          </cell>
        </row>
        <row r="9447">
          <cell r="V9447" t="str">
            <v/>
          </cell>
        </row>
        <row r="9448">
          <cell r="V9448" t="str">
            <v/>
          </cell>
        </row>
        <row r="9449">
          <cell r="V9449" t="str">
            <v/>
          </cell>
        </row>
        <row r="9450">
          <cell r="V9450" t="str">
            <v/>
          </cell>
        </row>
        <row r="9451">
          <cell r="V9451" t="str">
            <v/>
          </cell>
        </row>
        <row r="9452">
          <cell r="V9452" t="str">
            <v/>
          </cell>
        </row>
        <row r="9453">
          <cell r="V9453" t="str">
            <v/>
          </cell>
        </row>
        <row r="9454">
          <cell r="V9454" t="str">
            <v/>
          </cell>
        </row>
        <row r="9455">
          <cell r="V9455" t="str">
            <v/>
          </cell>
        </row>
        <row r="9456">
          <cell r="V9456" t="str">
            <v/>
          </cell>
        </row>
        <row r="9457">
          <cell r="V9457" t="str">
            <v/>
          </cell>
        </row>
        <row r="9458">
          <cell r="V9458" t="str">
            <v/>
          </cell>
        </row>
        <row r="9459">
          <cell r="V9459" t="str">
            <v/>
          </cell>
        </row>
        <row r="9460">
          <cell r="V9460" t="str">
            <v/>
          </cell>
        </row>
        <row r="9461">
          <cell r="V9461" t="str">
            <v/>
          </cell>
        </row>
        <row r="9462">
          <cell r="V9462" t="str">
            <v/>
          </cell>
        </row>
        <row r="9463">
          <cell r="V9463" t="str">
            <v/>
          </cell>
        </row>
        <row r="9464">
          <cell r="V9464" t="str">
            <v/>
          </cell>
        </row>
        <row r="9465">
          <cell r="V9465" t="str">
            <v/>
          </cell>
        </row>
        <row r="9466">
          <cell r="V9466" t="str">
            <v/>
          </cell>
        </row>
        <row r="9467">
          <cell r="V9467" t="str">
            <v/>
          </cell>
        </row>
        <row r="9468">
          <cell r="V9468" t="str">
            <v/>
          </cell>
        </row>
        <row r="9469">
          <cell r="V9469" t="str">
            <v/>
          </cell>
        </row>
        <row r="9470">
          <cell r="V9470" t="str">
            <v/>
          </cell>
        </row>
        <row r="9471">
          <cell r="V9471" t="str">
            <v/>
          </cell>
        </row>
        <row r="9472">
          <cell r="V9472" t="str">
            <v/>
          </cell>
        </row>
        <row r="9473">
          <cell r="V9473" t="str">
            <v/>
          </cell>
        </row>
        <row r="9474">
          <cell r="V9474" t="str">
            <v/>
          </cell>
        </row>
        <row r="9475">
          <cell r="V9475" t="str">
            <v/>
          </cell>
        </row>
        <row r="9476">
          <cell r="V9476" t="str">
            <v/>
          </cell>
        </row>
        <row r="9477">
          <cell r="V9477" t="str">
            <v/>
          </cell>
        </row>
        <row r="9478">
          <cell r="V9478" t="str">
            <v/>
          </cell>
        </row>
        <row r="9479">
          <cell r="V9479" t="str">
            <v/>
          </cell>
        </row>
        <row r="9480">
          <cell r="V9480" t="str">
            <v/>
          </cell>
        </row>
        <row r="9481">
          <cell r="V9481" t="str">
            <v/>
          </cell>
        </row>
        <row r="9482">
          <cell r="V9482" t="str">
            <v/>
          </cell>
        </row>
        <row r="9483">
          <cell r="V9483" t="str">
            <v/>
          </cell>
        </row>
        <row r="9484">
          <cell r="V9484" t="str">
            <v/>
          </cell>
        </row>
        <row r="9485">
          <cell r="V9485" t="str">
            <v/>
          </cell>
        </row>
        <row r="9486">
          <cell r="V9486" t="str">
            <v/>
          </cell>
        </row>
        <row r="9487">
          <cell r="V9487" t="str">
            <v/>
          </cell>
        </row>
        <row r="9488">
          <cell r="V9488" t="str">
            <v/>
          </cell>
        </row>
        <row r="9489">
          <cell r="V9489" t="str">
            <v/>
          </cell>
        </row>
        <row r="9490">
          <cell r="V9490" t="str">
            <v/>
          </cell>
        </row>
        <row r="9491">
          <cell r="V9491" t="str">
            <v/>
          </cell>
        </row>
        <row r="9492">
          <cell r="V9492" t="str">
            <v/>
          </cell>
        </row>
        <row r="9493">
          <cell r="V9493" t="str">
            <v/>
          </cell>
        </row>
        <row r="9494">
          <cell r="V9494" t="str">
            <v/>
          </cell>
        </row>
        <row r="9495">
          <cell r="V9495" t="str">
            <v/>
          </cell>
        </row>
        <row r="9496">
          <cell r="V9496" t="str">
            <v/>
          </cell>
        </row>
        <row r="9497">
          <cell r="V9497" t="str">
            <v/>
          </cell>
        </row>
        <row r="9498">
          <cell r="V9498" t="str">
            <v/>
          </cell>
        </row>
        <row r="9499">
          <cell r="V9499" t="str">
            <v/>
          </cell>
        </row>
        <row r="9500">
          <cell r="V9500" t="str">
            <v/>
          </cell>
        </row>
        <row r="9501">
          <cell r="V9501" t="str">
            <v/>
          </cell>
        </row>
        <row r="9502">
          <cell r="V9502" t="str">
            <v/>
          </cell>
        </row>
        <row r="9503">
          <cell r="V9503" t="str">
            <v/>
          </cell>
        </row>
        <row r="9504">
          <cell r="V9504" t="str">
            <v/>
          </cell>
        </row>
        <row r="9505">
          <cell r="V9505" t="str">
            <v/>
          </cell>
        </row>
        <row r="9506">
          <cell r="V9506" t="str">
            <v/>
          </cell>
        </row>
        <row r="9507">
          <cell r="V9507" t="str">
            <v/>
          </cell>
        </row>
        <row r="9508">
          <cell r="V9508" t="str">
            <v/>
          </cell>
        </row>
        <row r="9509">
          <cell r="V9509" t="str">
            <v/>
          </cell>
        </row>
        <row r="9510">
          <cell r="V9510" t="str">
            <v/>
          </cell>
        </row>
        <row r="9511">
          <cell r="V9511" t="str">
            <v/>
          </cell>
        </row>
        <row r="9512">
          <cell r="V9512" t="str">
            <v/>
          </cell>
        </row>
        <row r="9513">
          <cell r="V9513" t="str">
            <v/>
          </cell>
        </row>
        <row r="9514">
          <cell r="V9514" t="str">
            <v/>
          </cell>
        </row>
        <row r="9515">
          <cell r="V9515" t="str">
            <v/>
          </cell>
        </row>
        <row r="9516">
          <cell r="V9516" t="str">
            <v/>
          </cell>
        </row>
        <row r="9517">
          <cell r="V9517" t="str">
            <v/>
          </cell>
        </row>
        <row r="9518">
          <cell r="V9518" t="str">
            <v/>
          </cell>
        </row>
        <row r="9519">
          <cell r="V9519" t="str">
            <v/>
          </cell>
        </row>
        <row r="9520">
          <cell r="V9520" t="str">
            <v/>
          </cell>
        </row>
        <row r="9521">
          <cell r="V9521" t="str">
            <v/>
          </cell>
        </row>
        <row r="9522">
          <cell r="V9522" t="str">
            <v/>
          </cell>
        </row>
        <row r="9523">
          <cell r="V9523" t="str">
            <v/>
          </cell>
        </row>
        <row r="9524">
          <cell r="V9524" t="str">
            <v/>
          </cell>
        </row>
        <row r="9525">
          <cell r="V9525" t="str">
            <v/>
          </cell>
        </row>
        <row r="9526">
          <cell r="V9526" t="str">
            <v/>
          </cell>
        </row>
        <row r="9527">
          <cell r="V9527" t="str">
            <v/>
          </cell>
        </row>
        <row r="9528">
          <cell r="V9528" t="str">
            <v/>
          </cell>
        </row>
        <row r="9529">
          <cell r="V9529" t="str">
            <v/>
          </cell>
        </row>
        <row r="9530">
          <cell r="V9530" t="str">
            <v/>
          </cell>
        </row>
        <row r="9531">
          <cell r="V9531" t="str">
            <v/>
          </cell>
        </row>
        <row r="9532">
          <cell r="V9532" t="str">
            <v/>
          </cell>
        </row>
        <row r="9533">
          <cell r="V9533" t="str">
            <v/>
          </cell>
        </row>
        <row r="9534">
          <cell r="V9534" t="str">
            <v/>
          </cell>
        </row>
        <row r="9535">
          <cell r="V9535" t="str">
            <v/>
          </cell>
        </row>
        <row r="9536">
          <cell r="V9536" t="str">
            <v/>
          </cell>
        </row>
        <row r="9537">
          <cell r="V9537" t="str">
            <v/>
          </cell>
        </row>
        <row r="9538">
          <cell r="V9538" t="str">
            <v/>
          </cell>
        </row>
        <row r="9539">
          <cell r="V9539" t="str">
            <v/>
          </cell>
        </row>
        <row r="9540">
          <cell r="V9540" t="str">
            <v/>
          </cell>
        </row>
        <row r="9541">
          <cell r="V9541" t="str">
            <v/>
          </cell>
        </row>
        <row r="9542">
          <cell r="V9542" t="str">
            <v/>
          </cell>
        </row>
        <row r="9543">
          <cell r="V9543" t="str">
            <v/>
          </cell>
        </row>
        <row r="9544">
          <cell r="V9544" t="str">
            <v/>
          </cell>
        </row>
        <row r="9545">
          <cell r="V9545" t="str">
            <v/>
          </cell>
        </row>
        <row r="9546">
          <cell r="V9546" t="str">
            <v/>
          </cell>
        </row>
        <row r="9547">
          <cell r="V9547" t="str">
            <v/>
          </cell>
        </row>
        <row r="9548">
          <cell r="V9548" t="str">
            <v/>
          </cell>
        </row>
        <row r="9549">
          <cell r="V9549" t="str">
            <v/>
          </cell>
        </row>
        <row r="9550">
          <cell r="V9550" t="str">
            <v/>
          </cell>
        </row>
        <row r="9551">
          <cell r="V9551" t="str">
            <v/>
          </cell>
        </row>
        <row r="9552">
          <cell r="V9552" t="str">
            <v/>
          </cell>
        </row>
        <row r="9553">
          <cell r="V9553" t="str">
            <v/>
          </cell>
        </row>
        <row r="9554">
          <cell r="V9554" t="str">
            <v/>
          </cell>
        </row>
        <row r="9555">
          <cell r="V9555" t="str">
            <v/>
          </cell>
        </row>
        <row r="9556">
          <cell r="V9556" t="str">
            <v/>
          </cell>
        </row>
        <row r="9557">
          <cell r="V9557" t="str">
            <v/>
          </cell>
        </row>
        <row r="9558">
          <cell r="V9558" t="str">
            <v/>
          </cell>
        </row>
        <row r="9559">
          <cell r="V9559" t="str">
            <v/>
          </cell>
        </row>
        <row r="9560">
          <cell r="V9560" t="str">
            <v/>
          </cell>
        </row>
        <row r="9561">
          <cell r="V9561" t="str">
            <v/>
          </cell>
        </row>
        <row r="9562">
          <cell r="V9562" t="str">
            <v/>
          </cell>
        </row>
        <row r="9563">
          <cell r="V9563" t="str">
            <v/>
          </cell>
        </row>
        <row r="9564">
          <cell r="V9564" t="str">
            <v/>
          </cell>
        </row>
        <row r="9565">
          <cell r="V9565" t="str">
            <v/>
          </cell>
        </row>
        <row r="9566">
          <cell r="V9566" t="str">
            <v/>
          </cell>
        </row>
        <row r="9567">
          <cell r="V9567" t="str">
            <v/>
          </cell>
        </row>
        <row r="9568">
          <cell r="V9568" t="str">
            <v/>
          </cell>
        </row>
        <row r="9569">
          <cell r="V9569" t="str">
            <v/>
          </cell>
        </row>
        <row r="9570">
          <cell r="V9570" t="str">
            <v/>
          </cell>
        </row>
        <row r="9571">
          <cell r="V9571" t="str">
            <v/>
          </cell>
        </row>
        <row r="9572">
          <cell r="V9572" t="str">
            <v/>
          </cell>
        </row>
        <row r="9573">
          <cell r="V9573" t="str">
            <v/>
          </cell>
        </row>
        <row r="9574">
          <cell r="V9574" t="str">
            <v/>
          </cell>
        </row>
        <row r="9575">
          <cell r="V9575" t="str">
            <v/>
          </cell>
        </row>
        <row r="9576">
          <cell r="V9576" t="str">
            <v/>
          </cell>
        </row>
        <row r="9577">
          <cell r="V9577" t="str">
            <v/>
          </cell>
        </row>
        <row r="9578">
          <cell r="V9578" t="str">
            <v/>
          </cell>
        </row>
        <row r="9579">
          <cell r="V9579" t="str">
            <v/>
          </cell>
        </row>
        <row r="9580">
          <cell r="V9580" t="str">
            <v/>
          </cell>
        </row>
        <row r="9581">
          <cell r="V9581" t="str">
            <v/>
          </cell>
        </row>
        <row r="9582">
          <cell r="V9582" t="str">
            <v/>
          </cell>
        </row>
        <row r="9583">
          <cell r="V9583" t="str">
            <v/>
          </cell>
        </row>
        <row r="9584">
          <cell r="V9584" t="str">
            <v/>
          </cell>
        </row>
        <row r="9585">
          <cell r="V9585" t="str">
            <v/>
          </cell>
        </row>
        <row r="9586">
          <cell r="V9586" t="str">
            <v/>
          </cell>
        </row>
        <row r="9587">
          <cell r="V9587" t="str">
            <v/>
          </cell>
        </row>
        <row r="9588">
          <cell r="V9588" t="str">
            <v/>
          </cell>
        </row>
        <row r="9589">
          <cell r="V9589" t="str">
            <v/>
          </cell>
        </row>
        <row r="9590">
          <cell r="V9590" t="str">
            <v/>
          </cell>
        </row>
        <row r="9591">
          <cell r="V9591" t="str">
            <v/>
          </cell>
        </row>
        <row r="9592">
          <cell r="V9592" t="str">
            <v/>
          </cell>
        </row>
        <row r="9593">
          <cell r="V9593" t="str">
            <v/>
          </cell>
        </row>
        <row r="9594">
          <cell r="V9594" t="str">
            <v/>
          </cell>
        </row>
        <row r="9595">
          <cell r="V9595" t="str">
            <v/>
          </cell>
        </row>
        <row r="9596">
          <cell r="V9596" t="str">
            <v/>
          </cell>
        </row>
        <row r="9597">
          <cell r="V9597" t="str">
            <v/>
          </cell>
        </row>
        <row r="9598">
          <cell r="V9598" t="str">
            <v/>
          </cell>
        </row>
        <row r="9599">
          <cell r="V9599" t="str">
            <v/>
          </cell>
        </row>
        <row r="9600">
          <cell r="V9600" t="str">
            <v/>
          </cell>
        </row>
        <row r="9601">
          <cell r="V9601" t="str">
            <v/>
          </cell>
        </row>
        <row r="9602">
          <cell r="V9602" t="str">
            <v/>
          </cell>
        </row>
        <row r="9603">
          <cell r="V9603" t="str">
            <v/>
          </cell>
        </row>
        <row r="9604">
          <cell r="V9604" t="str">
            <v/>
          </cell>
        </row>
        <row r="9605">
          <cell r="V9605" t="str">
            <v/>
          </cell>
        </row>
        <row r="9606">
          <cell r="V9606" t="str">
            <v/>
          </cell>
        </row>
        <row r="9607">
          <cell r="V9607" t="str">
            <v/>
          </cell>
        </row>
        <row r="9608">
          <cell r="V9608" t="str">
            <v/>
          </cell>
        </row>
        <row r="9609">
          <cell r="V9609" t="str">
            <v/>
          </cell>
        </row>
        <row r="9610">
          <cell r="V9610" t="str">
            <v/>
          </cell>
        </row>
        <row r="9611">
          <cell r="V9611" t="str">
            <v/>
          </cell>
        </row>
        <row r="9612">
          <cell r="V9612" t="str">
            <v/>
          </cell>
        </row>
        <row r="9613">
          <cell r="V9613" t="str">
            <v/>
          </cell>
        </row>
        <row r="9614">
          <cell r="V9614" t="str">
            <v/>
          </cell>
        </row>
        <row r="9615">
          <cell r="V9615" t="str">
            <v/>
          </cell>
        </row>
        <row r="9616">
          <cell r="V9616" t="str">
            <v/>
          </cell>
        </row>
        <row r="9617">
          <cell r="V9617" t="str">
            <v/>
          </cell>
        </row>
        <row r="9618">
          <cell r="V9618" t="str">
            <v/>
          </cell>
        </row>
        <row r="9619">
          <cell r="V9619" t="str">
            <v/>
          </cell>
        </row>
        <row r="9620">
          <cell r="V9620" t="str">
            <v/>
          </cell>
        </row>
        <row r="9621">
          <cell r="V9621" t="str">
            <v/>
          </cell>
        </row>
        <row r="9622">
          <cell r="V9622" t="str">
            <v/>
          </cell>
        </row>
        <row r="9623">
          <cell r="V9623" t="str">
            <v/>
          </cell>
        </row>
        <row r="9624">
          <cell r="V9624" t="str">
            <v/>
          </cell>
        </row>
        <row r="9625">
          <cell r="V9625" t="str">
            <v/>
          </cell>
        </row>
        <row r="9626">
          <cell r="V9626" t="str">
            <v/>
          </cell>
        </row>
        <row r="9627">
          <cell r="V9627" t="str">
            <v/>
          </cell>
        </row>
        <row r="9628">
          <cell r="V9628" t="str">
            <v/>
          </cell>
        </row>
        <row r="9629">
          <cell r="V9629" t="str">
            <v/>
          </cell>
        </row>
        <row r="9630">
          <cell r="V9630" t="str">
            <v/>
          </cell>
        </row>
        <row r="9631">
          <cell r="V9631" t="str">
            <v/>
          </cell>
        </row>
        <row r="9632">
          <cell r="V9632" t="str">
            <v/>
          </cell>
        </row>
        <row r="9633">
          <cell r="V9633" t="str">
            <v/>
          </cell>
        </row>
        <row r="9634">
          <cell r="V9634" t="str">
            <v/>
          </cell>
        </row>
        <row r="9635">
          <cell r="V9635" t="str">
            <v/>
          </cell>
        </row>
        <row r="9636">
          <cell r="V9636" t="str">
            <v/>
          </cell>
        </row>
        <row r="9637">
          <cell r="V9637" t="str">
            <v/>
          </cell>
        </row>
        <row r="9638">
          <cell r="V9638" t="str">
            <v/>
          </cell>
        </row>
        <row r="9639">
          <cell r="V9639" t="str">
            <v/>
          </cell>
        </row>
        <row r="9640">
          <cell r="V9640" t="str">
            <v/>
          </cell>
        </row>
        <row r="9641">
          <cell r="V9641" t="str">
            <v/>
          </cell>
        </row>
        <row r="9642">
          <cell r="V9642" t="str">
            <v/>
          </cell>
        </row>
        <row r="9643">
          <cell r="V9643" t="str">
            <v/>
          </cell>
        </row>
        <row r="9644">
          <cell r="V9644" t="str">
            <v/>
          </cell>
        </row>
        <row r="9645">
          <cell r="V9645" t="str">
            <v/>
          </cell>
        </row>
        <row r="9646">
          <cell r="V9646" t="str">
            <v/>
          </cell>
        </row>
        <row r="9647">
          <cell r="V9647" t="str">
            <v/>
          </cell>
        </row>
        <row r="9648">
          <cell r="V9648" t="str">
            <v/>
          </cell>
        </row>
        <row r="9649">
          <cell r="V9649" t="str">
            <v/>
          </cell>
        </row>
        <row r="9650">
          <cell r="V9650" t="str">
            <v/>
          </cell>
        </row>
        <row r="9651">
          <cell r="V9651" t="str">
            <v/>
          </cell>
        </row>
        <row r="9652">
          <cell r="V9652" t="str">
            <v/>
          </cell>
        </row>
        <row r="9653">
          <cell r="V9653" t="str">
            <v/>
          </cell>
        </row>
        <row r="9654">
          <cell r="V9654" t="str">
            <v/>
          </cell>
        </row>
        <row r="9655">
          <cell r="V9655" t="str">
            <v/>
          </cell>
        </row>
        <row r="9656">
          <cell r="V9656" t="str">
            <v/>
          </cell>
        </row>
        <row r="9657">
          <cell r="V9657" t="str">
            <v/>
          </cell>
        </row>
        <row r="9658">
          <cell r="V9658" t="str">
            <v/>
          </cell>
        </row>
        <row r="9659">
          <cell r="V9659" t="str">
            <v/>
          </cell>
        </row>
        <row r="9660">
          <cell r="V9660" t="str">
            <v/>
          </cell>
        </row>
        <row r="9661">
          <cell r="V9661" t="str">
            <v/>
          </cell>
        </row>
        <row r="9662">
          <cell r="V9662" t="str">
            <v/>
          </cell>
        </row>
        <row r="9663">
          <cell r="V9663" t="str">
            <v/>
          </cell>
        </row>
        <row r="9664">
          <cell r="V9664" t="str">
            <v/>
          </cell>
        </row>
        <row r="9665">
          <cell r="V9665" t="str">
            <v/>
          </cell>
        </row>
        <row r="9666">
          <cell r="V9666" t="str">
            <v/>
          </cell>
        </row>
        <row r="9667">
          <cell r="V9667" t="str">
            <v/>
          </cell>
        </row>
        <row r="9668">
          <cell r="V9668" t="str">
            <v/>
          </cell>
        </row>
        <row r="9669">
          <cell r="V9669" t="str">
            <v/>
          </cell>
        </row>
        <row r="9670">
          <cell r="V9670" t="str">
            <v/>
          </cell>
        </row>
        <row r="9671">
          <cell r="V9671" t="str">
            <v/>
          </cell>
        </row>
        <row r="9672">
          <cell r="V9672" t="str">
            <v/>
          </cell>
        </row>
        <row r="9673">
          <cell r="V9673" t="str">
            <v/>
          </cell>
        </row>
        <row r="9674">
          <cell r="V9674" t="str">
            <v/>
          </cell>
        </row>
        <row r="9675">
          <cell r="V9675" t="str">
            <v/>
          </cell>
        </row>
        <row r="9676">
          <cell r="V9676" t="str">
            <v/>
          </cell>
        </row>
        <row r="9677">
          <cell r="V9677" t="str">
            <v/>
          </cell>
        </row>
        <row r="9678">
          <cell r="V9678" t="str">
            <v/>
          </cell>
        </row>
        <row r="9679">
          <cell r="V9679" t="str">
            <v/>
          </cell>
        </row>
        <row r="9680">
          <cell r="V9680" t="str">
            <v/>
          </cell>
        </row>
        <row r="9681">
          <cell r="V9681" t="str">
            <v/>
          </cell>
        </row>
        <row r="9682">
          <cell r="V9682" t="str">
            <v/>
          </cell>
        </row>
        <row r="9683">
          <cell r="V9683" t="str">
            <v/>
          </cell>
        </row>
        <row r="9684">
          <cell r="V9684" t="str">
            <v/>
          </cell>
        </row>
        <row r="9685">
          <cell r="V9685" t="str">
            <v/>
          </cell>
        </row>
        <row r="9686">
          <cell r="V9686" t="str">
            <v/>
          </cell>
        </row>
        <row r="9687">
          <cell r="V9687" t="str">
            <v/>
          </cell>
        </row>
        <row r="9688">
          <cell r="V9688" t="str">
            <v/>
          </cell>
        </row>
        <row r="9689">
          <cell r="V9689" t="str">
            <v/>
          </cell>
        </row>
        <row r="9690">
          <cell r="V9690" t="str">
            <v/>
          </cell>
        </row>
        <row r="9691">
          <cell r="V9691" t="str">
            <v/>
          </cell>
        </row>
        <row r="9692">
          <cell r="V9692" t="str">
            <v/>
          </cell>
        </row>
        <row r="9693">
          <cell r="V9693" t="str">
            <v/>
          </cell>
        </row>
        <row r="9694">
          <cell r="V9694" t="str">
            <v/>
          </cell>
        </row>
        <row r="9695">
          <cell r="V9695" t="str">
            <v/>
          </cell>
        </row>
        <row r="9696">
          <cell r="V9696" t="str">
            <v/>
          </cell>
        </row>
        <row r="9697">
          <cell r="V9697" t="str">
            <v/>
          </cell>
        </row>
        <row r="9698">
          <cell r="V9698" t="str">
            <v/>
          </cell>
        </row>
        <row r="9699">
          <cell r="V9699" t="str">
            <v/>
          </cell>
        </row>
        <row r="9700">
          <cell r="V9700" t="str">
            <v/>
          </cell>
        </row>
        <row r="9701">
          <cell r="V9701" t="str">
            <v/>
          </cell>
        </row>
        <row r="9702">
          <cell r="V9702" t="str">
            <v/>
          </cell>
        </row>
        <row r="9703">
          <cell r="V9703" t="str">
            <v/>
          </cell>
        </row>
        <row r="9704">
          <cell r="V9704" t="str">
            <v/>
          </cell>
        </row>
        <row r="9705">
          <cell r="V9705" t="str">
            <v/>
          </cell>
        </row>
        <row r="9706">
          <cell r="V9706" t="str">
            <v/>
          </cell>
        </row>
        <row r="9707">
          <cell r="V9707" t="str">
            <v/>
          </cell>
        </row>
        <row r="9708">
          <cell r="V9708" t="str">
            <v/>
          </cell>
        </row>
        <row r="9709">
          <cell r="V9709" t="str">
            <v/>
          </cell>
        </row>
        <row r="9710">
          <cell r="V9710" t="str">
            <v/>
          </cell>
        </row>
        <row r="9711">
          <cell r="V9711" t="str">
            <v/>
          </cell>
        </row>
        <row r="9712">
          <cell r="V9712" t="str">
            <v/>
          </cell>
        </row>
        <row r="9713">
          <cell r="V9713" t="str">
            <v/>
          </cell>
        </row>
        <row r="9714">
          <cell r="V9714" t="str">
            <v/>
          </cell>
        </row>
        <row r="9715">
          <cell r="V9715" t="str">
            <v/>
          </cell>
        </row>
        <row r="9716">
          <cell r="V9716" t="str">
            <v/>
          </cell>
        </row>
        <row r="9717">
          <cell r="V9717" t="str">
            <v/>
          </cell>
        </row>
        <row r="9718">
          <cell r="V9718" t="str">
            <v/>
          </cell>
        </row>
        <row r="9719">
          <cell r="V9719" t="str">
            <v/>
          </cell>
        </row>
        <row r="9720">
          <cell r="V9720" t="str">
            <v/>
          </cell>
        </row>
        <row r="9721">
          <cell r="V9721" t="str">
            <v/>
          </cell>
        </row>
        <row r="9722">
          <cell r="V9722" t="str">
            <v/>
          </cell>
        </row>
        <row r="9723">
          <cell r="V9723" t="str">
            <v/>
          </cell>
        </row>
        <row r="9724">
          <cell r="V9724" t="str">
            <v/>
          </cell>
        </row>
        <row r="9725">
          <cell r="V9725" t="str">
            <v/>
          </cell>
        </row>
        <row r="9726">
          <cell r="V9726" t="str">
            <v/>
          </cell>
        </row>
        <row r="9727">
          <cell r="V9727" t="str">
            <v/>
          </cell>
        </row>
        <row r="9728">
          <cell r="V9728" t="str">
            <v/>
          </cell>
        </row>
        <row r="9729">
          <cell r="V9729" t="str">
            <v/>
          </cell>
        </row>
        <row r="9730">
          <cell r="V9730" t="str">
            <v/>
          </cell>
        </row>
        <row r="9731">
          <cell r="V9731" t="str">
            <v/>
          </cell>
        </row>
        <row r="9732">
          <cell r="V9732" t="str">
            <v/>
          </cell>
        </row>
        <row r="9733">
          <cell r="V9733" t="str">
            <v/>
          </cell>
        </row>
        <row r="9734">
          <cell r="V9734" t="str">
            <v/>
          </cell>
        </row>
        <row r="9735">
          <cell r="V9735" t="str">
            <v/>
          </cell>
        </row>
        <row r="9736">
          <cell r="V9736" t="str">
            <v/>
          </cell>
        </row>
        <row r="9737">
          <cell r="V9737" t="str">
            <v/>
          </cell>
        </row>
        <row r="9738">
          <cell r="V9738" t="str">
            <v/>
          </cell>
        </row>
        <row r="9739">
          <cell r="V9739" t="str">
            <v/>
          </cell>
        </row>
        <row r="9740">
          <cell r="V9740" t="str">
            <v/>
          </cell>
        </row>
        <row r="9741">
          <cell r="V9741" t="str">
            <v/>
          </cell>
        </row>
        <row r="9742">
          <cell r="V9742" t="str">
            <v/>
          </cell>
        </row>
        <row r="9743">
          <cell r="V9743" t="str">
            <v/>
          </cell>
        </row>
        <row r="9744">
          <cell r="V9744" t="str">
            <v/>
          </cell>
        </row>
        <row r="9745">
          <cell r="V9745" t="str">
            <v/>
          </cell>
        </row>
        <row r="9746">
          <cell r="V9746" t="str">
            <v/>
          </cell>
        </row>
        <row r="9747">
          <cell r="V9747" t="str">
            <v/>
          </cell>
        </row>
        <row r="9748">
          <cell r="V9748" t="str">
            <v/>
          </cell>
        </row>
        <row r="9749">
          <cell r="V9749" t="str">
            <v/>
          </cell>
        </row>
        <row r="9750">
          <cell r="V9750" t="str">
            <v/>
          </cell>
        </row>
        <row r="9751">
          <cell r="V9751" t="str">
            <v/>
          </cell>
        </row>
        <row r="9752">
          <cell r="V9752" t="str">
            <v/>
          </cell>
        </row>
        <row r="9753">
          <cell r="V9753" t="str">
            <v/>
          </cell>
        </row>
        <row r="9754">
          <cell r="V9754" t="str">
            <v/>
          </cell>
        </row>
        <row r="9755">
          <cell r="V9755" t="str">
            <v/>
          </cell>
        </row>
        <row r="9756">
          <cell r="V9756" t="str">
            <v/>
          </cell>
        </row>
        <row r="9757">
          <cell r="V9757" t="str">
            <v/>
          </cell>
        </row>
        <row r="9758">
          <cell r="V9758" t="str">
            <v/>
          </cell>
        </row>
        <row r="9759">
          <cell r="V9759" t="str">
            <v/>
          </cell>
        </row>
        <row r="9760">
          <cell r="V9760" t="str">
            <v/>
          </cell>
        </row>
        <row r="9761">
          <cell r="V9761" t="str">
            <v/>
          </cell>
        </row>
        <row r="9762">
          <cell r="V9762" t="str">
            <v/>
          </cell>
        </row>
        <row r="9763">
          <cell r="V9763" t="str">
            <v/>
          </cell>
        </row>
        <row r="9764">
          <cell r="V9764" t="str">
            <v/>
          </cell>
        </row>
        <row r="9765">
          <cell r="V9765" t="str">
            <v/>
          </cell>
        </row>
        <row r="9766">
          <cell r="V9766" t="str">
            <v/>
          </cell>
        </row>
        <row r="9767">
          <cell r="V9767" t="str">
            <v/>
          </cell>
        </row>
        <row r="9768">
          <cell r="V9768" t="str">
            <v/>
          </cell>
        </row>
        <row r="9769">
          <cell r="V9769" t="str">
            <v/>
          </cell>
        </row>
        <row r="9770">
          <cell r="V9770" t="str">
            <v/>
          </cell>
        </row>
        <row r="9771">
          <cell r="V9771" t="str">
            <v/>
          </cell>
        </row>
        <row r="9772">
          <cell r="V9772" t="str">
            <v/>
          </cell>
        </row>
        <row r="9773">
          <cell r="V9773" t="str">
            <v/>
          </cell>
        </row>
        <row r="9774">
          <cell r="V9774" t="str">
            <v/>
          </cell>
        </row>
        <row r="9775">
          <cell r="V9775" t="str">
            <v/>
          </cell>
        </row>
        <row r="9776">
          <cell r="V9776" t="str">
            <v/>
          </cell>
        </row>
        <row r="9777">
          <cell r="V9777" t="str">
            <v/>
          </cell>
        </row>
        <row r="9778">
          <cell r="V9778" t="str">
            <v/>
          </cell>
        </row>
        <row r="9779">
          <cell r="V9779" t="str">
            <v/>
          </cell>
        </row>
        <row r="9780">
          <cell r="V9780" t="str">
            <v/>
          </cell>
        </row>
        <row r="9781">
          <cell r="V9781" t="str">
            <v/>
          </cell>
        </row>
        <row r="9782">
          <cell r="V9782" t="str">
            <v/>
          </cell>
        </row>
        <row r="9783">
          <cell r="V9783" t="str">
            <v/>
          </cell>
        </row>
        <row r="9784">
          <cell r="V9784" t="str">
            <v/>
          </cell>
        </row>
        <row r="9785">
          <cell r="V9785" t="str">
            <v/>
          </cell>
        </row>
        <row r="9786">
          <cell r="V9786" t="str">
            <v/>
          </cell>
        </row>
        <row r="9787">
          <cell r="V9787" t="str">
            <v/>
          </cell>
        </row>
        <row r="9788">
          <cell r="V9788" t="str">
            <v/>
          </cell>
        </row>
        <row r="9789">
          <cell r="V9789" t="str">
            <v/>
          </cell>
        </row>
        <row r="9790">
          <cell r="V9790" t="str">
            <v/>
          </cell>
        </row>
        <row r="9791">
          <cell r="V9791" t="str">
            <v/>
          </cell>
        </row>
        <row r="9792">
          <cell r="V9792" t="str">
            <v/>
          </cell>
        </row>
        <row r="9793">
          <cell r="V9793" t="str">
            <v/>
          </cell>
        </row>
        <row r="9794">
          <cell r="V9794" t="str">
            <v/>
          </cell>
        </row>
        <row r="9795">
          <cell r="V9795" t="str">
            <v/>
          </cell>
        </row>
        <row r="9796">
          <cell r="V9796" t="str">
            <v/>
          </cell>
        </row>
        <row r="9797">
          <cell r="V9797" t="str">
            <v/>
          </cell>
        </row>
        <row r="9798">
          <cell r="V9798" t="str">
            <v/>
          </cell>
        </row>
        <row r="9799">
          <cell r="V9799" t="str">
            <v/>
          </cell>
        </row>
        <row r="9800">
          <cell r="V9800" t="str">
            <v/>
          </cell>
        </row>
        <row r="9801">
          <cell r="V9801" t="str">
            <v/>
          </cell>
        </row>
        <row r="9802">
          <cell r="V9802" t="str">
            <v/>
          </cell>
        </row>
        <row r="9803">
          <cell r="V9803" t="str">
            <v/>
          </cell>
        </row>
        <row r="9804">
          <cell r="V9804" t="str">
            <v/>
          </cell>
        </row>
        <row r="9805">
          <cell r="V9805" t="str">
            <v/>
          </cell>
        </row>
        <row r="9806">
          <cell r="V9806" t="str">
            <v/>
          </cell>
        </row>
        <row r="9807">
          <cell r="V9807" t="str">
            <v/>
          </cell>
        </row>
        <row r="9808">
          <cell r="V9808" t="str">
            <v/>
          </cell>
        </row>
        <row r="9809">
          <cell r="V9809" t="str">
            <v/>
          </cell>
        </row>
        <row r="9810">
          <cell r="V9810" t="str">
            <v/>
          </cell>
        </row>
        <row r="9811">
          <cell r="V9811" t="str">
            <v/>
          </cell>
        </row>
        <row r="9812">
          <cell r="V9812" t="str">
            <v/>
          </cell>
        </row>
        <row r="9813">
          <cell r="V9813" t="str">
            <v/>
          </cell>
        </row>
        <row r="9814">
          <cell r="V9814" t="str">
            <v/>
          </cell>
        </row>
        <row r="9815">
          <cell r="V9815" t="str">
            <v/>
          </cell>
        </row>
        <row r="9816">
          <cell r="V9816" t="str">
            <v/>
          </cell>
        </row>
        <row r="9817">
          <cell r="V9817" t="str">
            <v/>
          </cell>
        </row>
        <row r="9818">
          <cell r="V9818" t="str">
            <v/>
          </cell>
        </row>
        <row r="9819">
          <cell r="V9819" t="str">
            <v/>
          </cell>
        </row>
        <row r="9820">
          <cell r="V9820" t="str">
            <v/>
          </cell>
        </row>
        <row r="9821">
          <cell r="V9821" t="str">
            <v/>
          </cell>
        </row>
        <row r="9822">
          <cell r="V9822" t="str">
            <v/>
          </cell>
        </row>
        <row r="9823">
          <cell r="V9823" t="str">
            <v/>
          </cell>
        </row>
        <row r="9824">
          <cell r="V9824" t="str">
            <v/>
          </cell>
        </row>
        <row r="9825">
          <cell r="V9825" t="str">
            <v/>
          </cell>
        </row>
        <row r="9826">
          <cell r="V9826" t="str">
            <v/>
          </cell>
        </row>
        <row r="9827">
          <cell r="V9827" t="str">
            <v/>
          </cell>
        </row>
        <row r="9828">
          <cell r="V9828" t="str">
            <v/>
          </cell>
        </row>
        <row r="9829">
          <cell r="V9829" t="str">
            <v/>
          </cell>
        </row>
        <row r="9830">
          <cell r="V9830" t="str">
            <v/>
          </cell>
        </row>
        <row r="9831">
          <cell r="V9831" t="str">
            <v/>
          </cell>
        </row>
        <row r="9832">
          <cell r="V9832" t="str">
            <v/>
          </cell>
        </row>
        <row r="9833">
          <cell r="V9833" t="str">
            <v/>
          </cell>
        </row>
        <row r="9834">
          <cell r="V9834" t="str">
            <v/>
          </cell>
        </row>
        <row r="9835">
          <cell r="V9835" t="str">
            <v/>
          </cell>
        </row>
        <row r="9836">
          <cell r="V9836" t="str">
            <v/>
          </cell>
        </row>
        <row r="9837">
          <cell r="V9837" t="str">
            <v/>
          </cell>
        </row>
        <row r="9838">
          <cell r="V9838" t="str">
            <v/>
          </cell>
        </row>
        <row r="9839">
          <cell r="V9839" t="str">
            <v/>
          </cell>
        </row>
        <row r="9840">
          <cell r="V9840" t="str">
            <v/>
          </cell>
        </row>
        <row r="9841">
          <cell r="V9841" t="str">
            <v/>
          </cell>
        </row>
        <row r="9842">
          <cell r="V9842" t="str">
            <v/>
          </cell>
        </row>
        <row r="9843">
          <cell r="V9843" t="str">
            <v/>
          </cell>
        </row>
        <row r="9844">
          <cell r="V9844" t="str">
            <v/>
          </cell>
        </row>
        <row r="9845">
          <cell r="V9845" t="str">
            <v/>
          </cell>
        </row>
        <row r="9846">
          <cell r="V9846" t="str">
            <v/>
          </cell>
        </row>
        <row r="9847">
          <cell r="V9847" t="str">
            <v/>
          </cell>
        </row>
        <row r="9848">
          <cell r="V9848" t="str">
            <v/>
          </cell>
        </row>
        <row r="9849">
          <cell r="V9849" t="str">
            <v/>
          </cell>
        </row>
        <row r="9850">
          <cell r="V9850" t="str">
            <v/>
          </cell>
        </row>
        <row r="9851">
          <cell r="V9851" t="str">
            <v/>
          </cell>
        </row>
        <row r="9852">
          <cell r="V9852" t="str">
            <v/>
          </cell>
        </row>
        <row r="9853">
          <cell r="V9853" t="str">
            <v/>
          </cell>
        </row>
        <row r="9854">
          <cell r="V9854" t="str">
            <v/>
          </cell>
        </row>
        <row r="9855">
          <cell r="V9855" t="str">
            <v/>
          </cell>
        </row>
        <row r="9856">
          <cell r="V9856" t="str">
            <v/>
          </cell>
        </row>
        <row r="9857">
          <cell r="V9857" t="str">
            <v/>
          </cell>
        </row>
        <row r="9858">
          <cell r="V9858" t="str">
            <v/>
          </cell>
        </row>
        <row r="9859">
          <cell r="V9859" t="str">
            <v/>
          </cell>
        </row>
        <row r="9860">
          <cell r="V9860" t="str">
            <v/>
          </cell>
        </row>
        <row r="9861">
          <cell r="V9861" t="str">
            <v/>
          </cell>
        </row>
        <row r="9862">
          <cell r="V9862" t="str">
            <v/>
          </cell>
        </row>
        <row r="9863">
          <cell r="V9863" t="str">
            <v/>
          </cell>
        </row>
        <row r="9864">
          <cell r="V9864" t="str">
            <v/>
          </cell>
        </row>
        <row r="9865">
          <cell r="V9865" t="str">
            <v/>
          </cell>
        </row>
        <row r="9866">
          <cell r="V9866" t="str">
            <v/>
          </cell>
        </row>
        <row r="9867">
          <cell r="V9867" t="str">
            <v/>
          </cell>
        </row>
        <row r="9868">
          <cell r="V9868" t="str">
            <v/>
          </cell>
        </row>
        <row r="9869">
          <cell r="V9869" t="str">
            <v/>
          </cell>
        </row>
        <row r="9870">
          <cell r="V9870" t="str">
            <v/>
          </cell>
        </row>
        <row r="9871">
          <cell r="V9871" t="str">
            <v/>
          </cell>
        </row>
        <row r="9872">
          <cell r="V9872" t="str">
            <v/>
          </cell>
        </row>
        <row r="9873">
          <cell r="V9873" t="str">
            <v/>
          </cell>
        </row>
        <row r="9874">
          <cell r="V9874" t="str">
            <v/>
          </cell>
        </row>
        <row r="9875">
          <cell r="V9875" t="str">
            <v/>
          </cell>
        </row>
        <row r="9876">
          <cell r="V9876" t="str">
            <v/>
          </cell>
        </row>
        <row r="9877">
          <cell r="V9877" t="str">
            <v/>
          </cell>
        </row>
        <row r="9878">
          <cell r="V9878" t="str">
            <v/>
          </cell>
        </row>
        <row r="9879">
          <cell r="V9879" t="str">
            <v/>
          </cell>
        </row>
        <row r="9880">
          <cell r="V9880" t="str">
            <v/>
          </cell>
        </row>
        <row r="9881">
          <cell r="V9881" t="str">
            <v/>
          </cell>
        </row>
        <row r="9882">
          <cell r="V9882" t="str">
            <v/>
          </cell>
        </row>
        <row r="9883">
          <cell r="V9883" t="str">
            <v/>
          </cell>
        </row>
        <row r="9884">
          <cell r="V9884" t="str">
            <v/>
          </cell>
        </row>
        <row r="9885">
          <cell r="V9885" t="str">
            <v/>
          </cell>
        </row>
        <row r="9886">
          <cell r="V9886" t="str">
            <v/>
          </cell>
        </row>
        <row r="9887">
          <cell r="V9887" t="str">
            <v/>
          </cell>
        </row>
        <row r="9888">
          <cell r="V9888" t="str">
            <v/>
          </cell>
        </row>
        <row r="9889">
          <cell r="V9889" t="str">
            <v/>
          </cell>
        </row>
        <row r="9890">
          <cell r="V9890" t="str">
            <v/>
          </cell>
        </row>
        <row r="9891">
          <cell r="V9891" t="str">
            <v/>
          </cell>
        </row>
        <row r="9892">
          <cell r="V9892" t="str">
            <v/>
          </cell>
        </row>
        <row r="9893">
          <cell r="V9893" t="str">
            <v/>
          </cell>
        </row>
        <row r="9894">
          <cell r="V9894" t="str">
            <v/>
          </cell>
        </row>
        <row r="9895">
          <cell r="V9895" t="str">
            <v/>
          </cell>
        </row>
        <row r="9896">
          <cell r="V9896" t="str">
            <v/>
          </cell>
        </row>
        <row r="9897">
          <cell r="V9897" t="str">
            <v/>
          </cell>
        </row>
        <row r="9898">
          <cell r="V9898" t="str">
            <v/>
          </cell>
        </row>
        <row r="9899">
          <cell r="V9899" t="str">
            <v/>
          </cell>
        </row>
        <row r="9900">
          <cell r="V9900" t="str">
            <v/>
          </cell>
        </row>
        <row r="9901">
          <cell r="V9901" t="str">
            <v/>
          </cell>
        </row>
        <row r="9902">
          <cell r="V9902" t="str">
            <v/>
          </cell>
        </row>
        <row r="9903">
          <cell r="V9903" t="str">
            <v/>
          </cell>
        </row>
        <row r="9904">
          <cell r="V9904" t="str">
            <v/>
          </cell>
        </row>
        <row r="9905">
          <cell r="V9905" t="str">
            <v/>
          </cell>
        </row>
        <row r="9906">
          <cell r="V9906" t="str">
            <v/>
          </cell>
        </row>
        <row r="9907">
          <cell r="V9907" t="str">
            <v/>
          </cell>
        </row>
        <row r="9908">
          <cell r="V9908" t="str">
            <v/>
          </cell>
        </row>
        <row r="9909">
          <cell r="V9909" t="str">
            <v/>
          </cell>
        </row>
        <row r="9910">
          <cell r="V9910" t="str">
            <v/>
          </cell>
        </row>
        <row r="9911">
          <cell r="V9911" t="str">
            <v/>
          </cell>
        </row>
        <row r="9912">
          <cell r="V9912" t="str">
            <v/>
          </cell>
        </row>
        <row r="9913">
          <cell r="V9913" t="str">
            <v/>
          </cell>
        </row>
        <row r="9914">
          <cell r="V9914" t="str">
            <v/>
          </cell>
        </row>
        <row r="9915">
          <cell r="V9915" t="str">
            <v/>
          </cell>
        </row>
        <row r="9916">
          <cell r="V9916" t="str">
            <v/>
          </cell>
        </row>
        <row r="9917">
          <cell r="V9917" t="str">
            <v/>
          </cell>
        </row>
        <row r="9918">
          <cell r="V9918" t="str">
            <v/>
          </cell>
        </row>
        <row r="9919">
          <cell r="V9919" t="str">
            <v/>
          </cell>
        </row>
        <row r="9920">
          <cell r="V9920" t="str">
            <v/>
          </cell>
        </row>
        <row r="9921">
          <cell r="V9921" t="str">
            <v/>
          </cell>
        </row>
        <row r="9922">
          <cell r="V9922" t="str">
            <v/>
          </cell>
        </row>
        <row r="9923">
          <cell r="V9923" t="str">
            <v/>
          </cell>
        </row>
        <row r="9924">
          <cell r="V9924" t="str">
            <v/>
          </cell>
        </row>
        <row r="9925">
          <cell r="V9925" t="str">
            <v/>
          </cell>
        </row>
        <row r="9926">
          <cell r="V9926" t="str">
            <v/>
          </cell>
        </row>
        <row r="9927">
          <cell r="V9927" t="str">
            <v/>
          </cell>
        </row>
        <row r="9928">
          <cell r="V9928" t="str">
            <v/>
          </cell>
        </row>
        <row r="9929">
          <cell r="V9929" t="str">
            <v/>
          </cell>
        </row>
        <row r="9930">
          <cell r="V9930" t="str">
            <v/>
          </cell>
        </row>
        <row r="9931">
          <cell r="V9931" t="str">
            <v/>
          </cell>
        </row>
        <row r="9932">
          <cell r="V9932" t="str">
            <v/>
          </cell>
        </row>
        <row r="9933">
          <cell r="V9933" t="str">
            <v/>
          </cell>
        </row>
        <row r="9934">
          <cell r="V9934" t="str">
            <v/>
          </cell>
        </row>
        <row r="9935">
          <cell r="V9935" t="str">
            <v/>
          </cell>
        </row>
        <row r="9936">
          <cell r="V9936" t="str">
            <v/>
          </cell>
        </row>
        <row r="9937">
          <cell r="V9937" t="str">
            <v/>
          </cell>
        </row>
        <row r="9938">
          <cell r="V9938" t="str">
            <v/>
          </cell>
        </row>
        <row r="9939">
          <cell r="V9939" t="str">
            <v/>
          </cell>
        </row>
        <row r="9940">
          <cell r="V9940" t="str">
            <v/>
          </cell>
        </row>
        <row r="9941">
          <cell r="V9941" t="str">
            <v/>
          </cell>
        </row>
        <row r="9942">
          <cell r="V9942" t="str">
            <v/>
          </cell>
        </row>
        <row r="9943">
          <cell r="V9943" t="str">
            <v/>
          </cell>
        </row>
        <row r="9944">
          <cell r="V9944" t="str">
            <v/>
          </cell>
        </row>
        <row r="9945">
          <cell r="V9945" t="str">
            <v/>
          </cell>
        </row>
        <row r="9946">
          <cell r="V9946" t="str">
            <v/>
          </cell>
        </row>
        <row r="9947">
          <cell r="V9947" t="str">
            <v/>
          </cell>
        </row>
        <row r="9948">
          <cell r="V9948" t="str">
            <v/>
          </cell>
        </row>
        <row r="9949">
          <cell r="V9949" t="str">
            <v/>
          </cell>
        </row>
        <row r="9950">
          <cell r="V9950" t="str">
            <v/>
          </cell>
        </row>
        <row r="9951">
          <cell r="V9951" t="str">
            <v/>
          </cell>
        </row>
        <row r="9952">
          <cell r="V9952" t="str">
            <v/>
          </cell>
        </row>
        <row r="9953">
          <cell r="V9953" t="str">
            <v/>
          </cell>
        </row>
        <row r="9954">
          <cell r="V9954" t="str">
            <v/>
          </cell>
        </row>
        <row r="9955">
          <cell r="V9955" t="str">
            <v/>
          </cell>
        </row>
        <row r="9956">
          <cell r="V9956" t="str">
            <v/>
          </cell>
        </row>
        <row r="9957">
          <cell r="V9957" t="str">
            <v/>
          </cell>
        </row>
        <row r="9958">
          <cell r="V9958" t="str">
            <v/>
          </cell>
        </row>
        <row r="9959">
          <cell r="V9959" t="str">
            <v/>
          </cell>
        </row>
        <row r="9960">
          <cell r="V9960" t="str">
            <v/>
          </cell>
        </row>
        <row r="9961">
          <cell r="V9961" t="str">
            <v/>
          </cell>
        </row>
        <row r="9962">
          <cell r="V9962" t="str">
            <v/>
          </cell>
        </row>
        <row r="9963">
          <cell r="V9963" t="str">
            <v/>
          </cell>
        </row>
        <row r="9964">
          <cell r="V9964" t="str">
            <v/>
          </cell>
        </row>
        <row r="9965">
          <cell r="V9965" t="str">
            <v/>
          </cell>
        </row>
        <row r="9966">
          <cell r="V9966" t="str">
            <v/>
          </cell>
        </row>
        <row r="9967">
          <cell r="V9967" t="str">
            <v/>
          </cell>
        </row>
        <row r="9968">
          <cell r="V9968" t="str">
            <v/>
          </cell>
        </row>
        <row r="9969">
          <cell r="V9969" t="str">
            <v/>
          </cell>
        </row>
        <row r="9970">
          <cell r="V9970" t="str">
            <v/>
          </cell>
        </row>
        <row r="9971">
          <cell r="V9971" t="str">
            <v/>
          </cell>
        </row>
        <row r="9972">
          <cell r="V9972" t="str">
            <v/>
          </cell>
        </row>
        <row r="9973">
          <cell r="V9973" t="str">
            <v/>
          </cell>
        </row>
        <row r="9974">
          <cell r="V9974" t="str">
            <v/>
          </cell>
        </row>
        <row r="9975">
          <cell r="V9975" t="str">
            <v/>
          </cell>
        </row>
        <row r="9976">
          <cell r="V9976" t="str">
            <v/>
          </cell>
        </row>
        <row r="9977">
          <cell r="V9977" t="str">
            <v/>
          </cell>
        </row>
        <row r="9978">
          <cell r="V9978" t="str">
            <v/>
          </cell>
        </row>
        <row r="9979">
          <cell r="V9979" t="str">
            <v/>
          </cell>
        </row>
        <row r="9980">
          <cell r="V9980" t="str">
            <v/>
          </cell>
        </row>
        <row r="9981">
          <cell r="V9981" t="str">
            <v/>
          </cell>
        </row>
        <row r="9982">
          <cell r="V9982" t="str">
            <v/>
          </cell>
        </row>
        <row r="9983">
          <cell r="V9983" t="str">
            <v/>
          </cell>
        </row>
        <row r="9984">
          <cell r="V9984" t="str">
            <v/>
          </cell>
        </row>
        <row r="9985">
          <cell r="V9985" t="str">
            <v/>
          </cell>
        </row>
        <row r="9986">
          <cell r="V9986" t="str">
            <v/>
          </cell>
        </row>
        <row r="9987">
          <cell r="V9987" t="str">
            <v/>
          </cell>
        </row>
        <row r="9988">
          <cell r="V9988" t="str">
            <v/>
          </cell>
        </row>
        <row r="9989">
          <cell r="V9989" t="str">
            <v/>
          </cell>
        </row>
        <row r="9990">
          <cell r="V9990" t="str">
            <v/>
          </cell>
        </row>
        <row r="9991">
          <cell r="V9991" t="str">
            <v/>
          </cell>
        </row>
        <row r="9992">
          <cell r="V9992" t="str">
            <v/>
          </cell>
        </row>
        <row r="9993">
          <cell r="V9993" t="str">
            <v/>
          </cell>
        </row>
        <row r="9994">
          <cell r="V9994" t="str">
            <v/>
          </cell>
        </row>
        <row r="9995">
          <cell r="V9995" t="str">
            <v/>
          </cell>
        </row>
        <row r="9996">
          <cell r="V9996" t="str">
            <v/>
          </cell>
        </row>
        <row r="9997">
          <cell r="V9997" t="str">
            <v/>
          </cell>
        </row>
        <row r="9998">
          <cell r="V9998" t="str">
            <v/>
          </cell>
        </row>
        <row r="9999">
          <cell r="V9999" t="str">
            <v/>
          </cell>
        </row>
        <row r="10000">
          <cell r="V10000" t="str">
            <v/>
          </cell>
        </row>
      </sheetData>
      <sheetData sheetId="21">
        <row r="2">
          <cell r="I2">
            <v>41276</v>
          </cell>
        </row>
        <row r="3">
          <cell r="I3" t="str">
            <v/>
          </cell>
        </row>
        <row r="4">
          <cell r="I4" t="str">
            <v/>
          </cell>
        </row>
        <row r="5">
          <cell r="I5" t="str">
            <v/>
          </cell>
        </row>
        <row r="6">
          <cell r="I6" t="str">
            <v/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19">
          <cell r="I19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3">
          <cell r="I53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  <row r="58">
          <cell r="I58" t="str">
            <v/>
          </cell>
        </row>
        <row r="59">
          <cell r="I59" t="str">
            <v/>
          </cell>
        </row>
        <row r="60">
          <cell r="I60" t="str">
            <v/>
          </cell>
        </row>
        <row r="61">
          <cell r="I61" t="str">
            <v/>
          </cell>
        </row>
        <row r="62">
          <cell r="I62" t="str">
            <v/>
          </cell>
        </row>
        <row r="63">
          <cell r="I63" t="str">
            <v/>
          </cell>
        </row>
        <row r="64">
          <cell r="I64" t="str">
            <v/>
          </cell>
        </row>
        <row r="65">
          <cell r="I65" t="str">
            <v/>
          </cell>
        </row>
        <row r="66">
          <cell r="I66" t="str">
            <v/>
          </cell>
        </row>
        <row r="67">
          <cell r="I67" t="str">
            <v/>
          </cell>
        </row>
        <row r="68">
          <cell r="I68" t="str">
            <v/>
          </cell>
        </row>
        <row r="69">
          <cell r="I69" t="str">
            <v/>
          </cell>
        </row>
        <row r="70">
          <cell r="I70" t="str">
            <v/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  <row r="81">
          <cell r="I81" t="str">
            <v/>
          </cell>
        </row>
        <row r="82">
          <cell r="I82" t="str">
            <v/>
          </cell>
        </row>
        <row r="83">
          <cell r="I83" t="str">
            <v/>
          </cell>
        </row>
        <row r="84">
          <cell r="I84" t="str">
            <v/>
          </cell>
        </row>
        <row r="85">
          <cell r="I85" t="str">
            <v/>
          </cell>
        </row>
        <row r="86">
          <cell r="I86" t="str">
            <v/>
          </cell>
        </row>
        <row r="87">
          <cell r="I87" t="str">
            <v/>
          </cell>
        </row>
        <row r="88">
          <cell r="I88" t="str">
            <v/>
          </cell>
        </row>
        <row r="89">
          <cell r="I89" t="str">
            <v/>
          </cell>
        </row>
        <row r="90">
          <cell r="I90" t="str">
            <v/>
          </cell>
        </row>
        <row r="91">
          <cell r="I91" t="str">
            <v/>
          </cell>
        </row>
        <row r="92">
          <cell r="I92" t="str">
            <v/>
          </cell>
        </row>
        <row r="93">
          <cell r="I93" t="str">
            <v/>
          </cell>
        </row>
        <row r="94">
          <cell r="I94" t="str">
            <v/>
          </cell>
        </row>
        <row r="95">
          <cell r="I95" t="str">
            <v/>
          </cell>
        </row>
        <row r="96">
          <cell r="I96" t="str">
            <v/>
          </cell>
        </row>
        <row r="97">
          <cell r="I97" t="str">
            <v/>
          </cell>
        </row>
        <row r="98">
          <cell r="I98" t="str">
            <v/>
          </cell>
        </row>
        <row r="99">
          <cell r="I99" t="str">
            <v/>
          </cell>
        </row>
        <row r="100">
          <cell r="I100" t="str">
            <v/>
          </cell>
        </row>
        <row r="101">
          <cell r="I101" t="str">
            <v/>
          </cell>
        </row>
        <row r="102">
          <cell r="I102" t="str">
            <v/>
          </cell>
        </row>
        <row r="103">
          <cell r="I103" t="str">
            <v/>
          </cell>
        </row>
        <row r="104">
          <cell r="I104" t="str">
            <v/>
          </cell>
        </row>
        <row r="105">
          <cell r="I105" t="str">
            <v/>
          </cell>
        </row>
        <row r="106">
          <cell r="I106" t="str">
            <v/>
          </cell>
        </row>
        <row r="107">
          <cell r="I107" t="str">
            <v/>
          </cell>
        </row>
        <row r="108">
          <cell r="I108" t="str">
            <v/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  <row r="112">
          <cell r="I112" t="str">
            <v/>
          </cell>
        </row>
        <row r="113">
          <cell r="I113" t="str">
            <v/>
          </cell>
        </row>
        <row r="114">
          <cell r="I114" t="str">
            <v/>
          </cell>
        </row>
        <row r="115">
          <cell r="I115" t="str">
            <v/>
          </cell>
        </row>
        <row r="116">
          <cell r="I116" t="str">
            <v/>
          </cell>
        </row>
        <row r="117">
          <cell r="I117" t="str">
            <v/>
          </cell>
        </row>
        <row r="118">
          <cell r="I118" t="str">
            <v/>
          </cell>
        </row>
        <row r="119">
          <cell r="I119" t="str">
            <v/>
          </cell>
        </row>
        <row r="120">
          <cell r="I120" t="str">
            <v/>
          </cell>
        </row>
        <row r="121">
          <cell r="I121" t="str">
            <v/>
          </cell>
        </row>
        <row r="122">
          <cell r="I122" t="str">
            <v/>
          </cell>
        </row>
        <row r="123">
          <cell r="I123" t="str">
            <v/>
          </cell>
        </row>
        <row r="124">
          <cell r="I124" t="str">
            <v/>
          </cell>
        </row>
        <row r="125">
          <cell r="I125" t="str">
            <v/>
          </cell>
        </row>
        <row r="126">
          <cell r="I126" t="str">
            <v/>
          </cell>
        </row>
        <row r="127">
          <cell r="I127" t="str">
            <v/>
          </cell>
        </row>
        <row r="128">
          <cell r="I128" t="str">
            <v/>
          </cell>
        </row>
        <row r="129">
          <cell r="I129" t="str">
            <v/>
          </cell>
        </row>
        <row r="130">
          <cell r="I130" t="str">
            <v/>
          </cell>
        </row>
        <row r="131">
          <cell r="I131" t="str">
            <v/>
          </cell>
        </row>
        <row r="132">
          <cell r="I132" t="str">
            <v/>
          </cell>
        </row>
        <row r="133">
          <cell r="I133" t="str">
            <v/>
          </cell>
        </row>
        <row r="134">
          <cell r="I134" t="str">
            <v/>
          </cell>
        </row>
        <row r="135">
          <cell r="I135" t="str">
            <v/>
          </cell>
        </row>
        <row r="136">
          <cell r="I136" t="str">
            <v/>
          </cell>
        </row>
        <row r="137">
          <cell r="I137" t="str">
            <v/>
          </cell>
        </row>
        <row r="138">
          <cell r="I138" t="str">
            <v/>
          </cell>
        </row>
        <row r="139">
          <cell r="I139" t="str">
            <v/>
          </cell>
        </row>
        <row r="140">
          <cell r="I140" t="str">
            <v/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I146" t="str">
            <v/>
          </cell>
        </row>
        <row r="147">
          <cell r="I147" t="str">
            <v/>
          </cell>
        </row>
        <row r="148">
          <cell r="I148" t="str">
            <v/>
          </cell>
        </row>
        <row r="149">
          <cell r="I149" t="str">
            <v/>
          </cell>
        </row>
        <row r="150">
          <cell r="I150" t="str">
            <v/>
          </cell>
        </row>
        <row r="151">
          <cell r="I151" t="str">
            <v/>
          </cell>
        </row>
        <row r="152">
          <cell r="I152" t="str">
            <v/>
          </cell>
        </row>
        <row r="153">
          <cell r="I153" t="str">
            <v/>
          </cell>
        </row>
        <row r="154">
          <cell r="I154" t="str">
            <v/>
          </cell>
        </row>
        <row r="155">
          <cell r="I155" t="str">
            <v/>
          </cell>
        </row>
        <row r="156">
          <cell r="I156" t="str">
            <v/>
          </cell>
        </row>
        <row r="157">
          <cell r="I157" t="str">
            <v/>
          </cell>
        </row>
        <row r="158">
          <cell r="I158" t="str">
            <v/>
          </cell>
        </row>
        <row r="159">
          <cell r="I159" t="str">
            <v/>
          </cell>
        </row>
        <row r="160">
          <cell r="I160" t="str">
            <v/>
          </cell>
        </row>
        <row r="161">
          <cell r="I161" t="str">
            <v/>
          </cell>
        </row>
        <row r="162">
          <cell r="I162" t="str">
            <v/>
          </cell>
        </row>
        <row r="163">
          <cell r="I163" t="str">
            <v/>
          </cell>
        </row>
        <row r="164">
          <cell r="I164" t="str">
            <v/>
          </cell>
        </row>
        <row r="165">
          <cell r="I165" t="str">
            <v/>
          </cell>
        </row>
        <row r="166">
          <cell r="I166" t="str">
            <v/>
          </cell>
        </row>
        <row r="167">
          <cell r="I167" t="str">
            <v/>
          </cell>
        </row>
        <row r="168">
          <cell r="I168" t="str">
            <v/>
          </cell>
        </row>
        <row r="169">
          <cell r="I169" t="str">
            <v/>
          </cell>
        </row>
        <row r="170">
          <cell r="I170" t="str">
            <v/>
          </cell>
        </row>
        <row r="171">
          <cell r="I171" t="str">
            <v/>
          </cell>
        </row>
        <row r="172">
          <cell r="I172" t="str">
            <v/>
          </cell>
        </row>
        <row r="173">
          <cell r="I173" t="str">
            <v/>
          </cell>
        </row>
        <row r="174">
          <cell r="I174" t="str">
            <v/>
          </cell>
        </row>
        <row r="175">
          <cell r="I175" t="str">
            <v/>
          </cell>
        </row>
        <row r="176">
          <cell r="I176" t="str">
            <v/>
          </cell>
        </row>
        <row r="177">
          <cell r="I177" t="str">
            <v/>
          </cell>
        </row>
        <row r="178">
          <cell r="I178" t="str">
            <v/>
          </cell>
        </row>
        <row r="179">
          <cell r="I179" t="str">
            <v/>
          </cell>
        </row>
        <row r="180">
          <cell r="I180" t="str">
            <v/>
          </cell>
        </row>
        <row r="181">
          <cell r="I181" t="str">
            <v/>
          </cell>
        </row>
        <row r="182">
          <cell r="I182" t="str">
            <v/>
          </cell>
        </row>
        <row r="183">
          <cell r="I183" t="str">
            <v/>
          </cell>
        </row>
        <row r="184">
          <cell r="I184" t="str">
            <v/>
          </cell>
        </row>
        <row r="185">
          <cell r="I185" t="str">
            <v/>
          </cell>
        </row>
        <row r="186">
          <cell r="I186" t="str">
            <v/>
          </cell>
        </row>
        <row r="187">
          <cell r="I187" t="str">
            <v/>
          </cell>
        </row>
        <row r="188">
          <cell r="I188" t="str">
            <v/>
          </cell>
        </row>
        <row r="189">
          <cell r="I189" t="str">
            <v/>
          </cell>
        </row>
        <row r="190">
          <cell r="I190" t="str">
            <v/>
          </cell>
        </row>
        <row r="191">
          <cell r="I191" t="str">
            <v/>
          </cell>
        </row>
        <row r="192">
          <cell r="I192" t="str">
            <v/>
          </cell>
        </row>
        <row r="193">
          <cell r="I193" t="str">
            <v/>
          </cell>
        </row>
        <row r="194">
          <cell r="I194" t="str">
            <v/>
          </cell>
        </row>
        <row r="195">
          <cell r="I195" t="str">
            <v/>
          </cell>
        </row>
        <row r="196">
          <cell r="I196" t="str">
            <v/>
          </cell>
        </row>
        <row r="197">
          <cell r="I197" t="str">
            <v/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7">
          <cell r="I217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  <row r="233">
          <cell r="I233" t="str">
            <v/>
          </cell>
        </row>
        <row r="234">
          <cell r="I234" t="str">
            <v/>
          </cell>
        </row>
        <row r="235">
          <cell r="I235" t="str">
            <v/>
          </cell>
        </row>
        <row r="236">
          <cell r="I236" t="str">
            <v/>
          </cell>
        </row>
        <row r="237">
          <cell r="I237" t="str">
            <v/>
          </cell>
        </row>
        <row r="238">
          <cell r="I238" t="str">
            <v/>
          </cell>
        </row>
        <row r="239">
          <cell r="I239" t="str">
            <v/>
          </cell>
        </row>
        <row r="240">
          <cell r="I240" t="str">
            <v/>
          </cell>
        </row>
        <row r="241">
          <cell r="I241" t="str">
            <v/>
          </cell>
        </row>
        <row r="242">
          <cell r="I242" t="str">
            <v/>
          </cell>
        </row>
        <row r="243">
          <cell r="I243" t="str">
            <v/>
          </cell>
        </row>
        <row r="244">
          <cell r="I244" t="str">
            <v/>
          </cell>
        </row>
        <row r="245">
          <cell r="I245" t="str">
            <v/>
          </cell>
        </row>
        <row r="246">
          <cell r="I246" t="str">
            <v/>
          </cell>
        </row>
        <row r="247">
          <cell r="I247" t="str">
            <v/>
          </cell>
        </row>
        <row r="248">
          <cell r="I248" t="str">
            <v/>
          </cell>
        </row>
        <row r="249">
          <cell r="I249" t="str">
            <v/>
          </cell>
        </row>
        <row r="250">
          <cell r="I250" t="str">
            <v/>
          </cell>
        </row>
        <row r="251">
          <cell r="I251" t="str">
            <v/>
          </cell>
        </row>
        <row r="252">
          <cell r="I252" t="str">
            <v/>
          </cell>
        </row>
        <row r="253">
          <cell r="I253" t="str">
            <v/>
          </cell>
        </row>
        <row r="254">
          <cell r="I254" t="str">
            <v/>
          </cell>
        </row>
        <row r="255">
          <cell r="I255" t="str">
            <v/>
          </cell>
        </row>
        <row r="256">
          <cell r="I256" t="str">
            <v/>
          </cell>
        </row>
        <row r="257">
          <cell r="I257" t="str">
            <v/>
          </cell>
        </row>
        <row r="258">
          <cell r="I258" t="str">
            <v/>
          </cell>
        </row>
        <row r="259">
          <cell r="I259" t="str">
            <v/>
          </cell>
        </row>
        <row r="260">
          <cell r="I260" t="str">
            <v/>
          </cell>
        </row>
        <row r="261">
          <cell r="I261" t="str">
            <v/>
          </cell>
        </row>
        <row r="262">
          <cell r="I262" t="str">
            <v/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  <row r="277">
          <cell r="I277" t="str">
            <v/>
          </cell>
        </row>
        <row r="278">
          <cell r="I278" t="str">
            <v/>
          </cell>
        </row>
        <row r="279">
          <cell r="I279" t="str">
            <v/>
          </cell>
        </row>
        <row r="280">
          <cell r="I280" t="str">
            <v/>
          </cell>
        </row>
        <row r="281">
          <cell r="I281" t="str">
            <v/>
          </cell>
        </row>
        <row r="282">
          <cell r="I282" t="str">
            <v/>
          </cell>
        </row>
        <row r="283">
          <cell r="I283" t="str">
            <v/>
          </cell>
        </row>
        <row r="284">
          <cell r="I284" t="str">
            <v/>
          </cell>
        </row>
        <row r="285">
          <cell r="I285" t="str">
            <v/>
          </cell>
        </row>
        <row r="286">
          <cell r="I286" t="str">
            <v/>
          </cell>
        </row>
        <row r="287">
          <cell r="I287" t="str">
            <v/>
          </cell>
        </row>
        <row r="288">
          <cell r="I288" t="str">
            <v/>
          </cell>
        </row>
        <row r="289">
          <cell r="I289" t="str">
            <v/>
          </cell>
        </row>
        <row r="290">
          <cell r="I290" t="str">
            <v/>
          </cell>
        </row>
        <row r="291">
          <cell r="I291" t="str">
            <v/>
          </cell>
        </row>
        <row r="292">
          <cell r="I292" t="str">
            <v/>
          </cell>
        </row>
        <row r="293">
          <cell r="I293" t="str">
            <v/>
          </cell>
        </row>
        <row r="294">
          <cell r="I294" t="str">
            <v/>
          </cell>
        </row>
        <row r="295">
          <cell r="I295" t="str">
            <v/>
          </cell>
        </row>
        <row r="296">
          <cell r="I296" t="str">
            <v/>
          </cell>
        </row>
        <row r="297">
          <cell r="I297" t="str">
            <v/>
          </cell>
        </row>
        <row r="298">
          <cell r="I298" t="str">
            <v/>
          </cell>
        </row>
        <row r="299">
          <cell r="I299" t="str">
            <v/>
          </cell>
        </row>
        <row r="300">
          <cell r="I300" t="str">
            <v/>
          </cell>
        </row>
        <row r="301">
          <cell r="I301" t="str">
            <v/>
          </cell>
        </row>
        <row r="302">
          <cell r="I302" t="str">
            <v/>
          </cell>
        </row>
        <row r="303">
          <cell r="I303" t="str">
            <v/>
          </cell>
        </row>
        <row r="304">
          <cell r="I304" t="str">
            <v/>
          </cell>
        </row>
        <row r="305">
          <cell r="I305" t="str">
            <v/>
          </cell>
        </row>
        <row r="306">
          <cell r="I306" t="str">
            <v/>
          </cell>
        </row>
        <row r="307">
          <cell r="I307" t="str">
            <v/>
          </cell>
        </row>
        <row r="308">
          <cell r="I308" t="str">
            <v/>
          </cell>
        </row>
        <row r="309">
          <cell r="I309" t="str">
            <v/>
          </cell>
        </row>
        <row r="310">
          <cell r="I310" t="str">
            <v/>
          </cell>
        </row>
        <row r="311">
          <cell r="I311" t="str">
            <v/>
          </cell>
        </row>
        <row r="312">
          <cell r="I312" t="str">
            <v/>
          </cell>
        </row>
        <row r="313">
          <cell r="I313" t="str">
            <v/>
          </cell>
        </row>
        <row r="314">
          <cell r="I314" t="str">
            <v/>
          </cell>
        </row>
        <row r="315">
          <cell r="I315" t="str">
            <v/>
          </cell>
        </row>
        <row r="316">
          <cell r="I316" t="str">
            <v/>
          </cell>
        </row>
        <row r="317">
          <cell r="I317" t="str">
            <v/>
          </cell>
        </row>
        <row r="318">
          <cell r="I318" t="str">
            <v/>
          </cell>
        </row>
        <row r="319">
          <cell r="I319" t="str">
            <v/>
          </cell>
        </row>
        <row r="320">
          <cell r="I320" t="str">
            <v/>
          </cell>
        </row>
        <row r="321">
          <cell r="I321" t="str">
            <v/>
          </cell>
        </row>
        <row r="322">
          <cell r="I322" t="str">
            <v/>
          </cell>
        </row>
        <row r="323">
          <cell r="I323" t="str">
            <v/>
          </cell>
        </row>
        <row r="324">
          <cell r="I324" t="str">
            <v/>
          </cell>
        </row>
        <row r="325">
          <cell r="I325" t="str">
            <v/>
          </cell>
        </row>
        <row r="326">
          <cell r="I326" t="str">
            <v/>
          </cell>
        </row>
        <row r="327">
          <cell r="I327" t="str">
            <v/>
          </cell>
        </row>
        <row r="328">
          <cell r="I328" t="str">
            <v/>
          </cell>
        </row>
        <row r="329">
          <cell r="I329" t="str">
            <v/>
          </cell>
        </row>
        <row r="330">
          <cell r="I330" t="str">
            <v/>
          </cell>
        </row>
        <row r="331">
          <cell r="I331" t="str">
            <v/>
          </cell>
        </row>
        <row r="332">
          <cell r="I332" t="str">
            <v/>
          </cell>
        </row>
        <row r="333">
          <cell r="I333" t="str">
            <v/>
          </cell>
        </row>
        <row r="334">
          <cell r="I334" t="str">
            <v/>
          </cell>
        </row>
        <row r="335">
          <cell r="I335" t="str">
            <v/>
          </cell>
        </row>
        <row r="336">
          <cell r="I336" t="str">
            <v/>
          </cell>
        </row>
        <row r="337">
          <cell r="I337" t="str">
            <v/>
          </cell>
        </row>
        <row r="338">
          <cell r="I338" t="str">
            <v/>
          </cell>
        </row>
        <row r="339">
          <cell r="I339" t="str">
            <v/>
          </cell>
        </row>
        <row r="340">
          <cell r="I340" t="str">
            <v/>
          </cell>
        </row>
        <row r="341">
          <cell r="I341" t="str">
            <v/>
          </cell>
        </row>
        <row r="342">
          <cell r="I342" t="str">
            <v/>
          </cell>
        </row>
        <row r="343">
          <cell r="I343" t="str">
            <v/>
          </cell>
        </row>
        <row r="344">
          <cell r="I344" t="str">
            <v/>
          </cell>
        </row>
        <row r="345">
          <cell r="I345" t="str">
            <v/>
          </cell>
        </row>
        <row r="346">
          <cell r="I346" t="str">
            <v/>
          </cell>
        </row>
        <row r="347">
          <cell r="I347" t="str">
            <v/>
          </cell>
        </row>
        <row r="348">
          <cell r="I348" t="str">
            <v/>
          </cell>
        </row>
        <row r="349">
          <cell r="I349" t="str">
            <v/>
          </cell>
        </row>
        <row r="350">
          <cell r="I350" t="str">
            <v/>
          </cell>
        </row>
        <row r="351">
          <cell r="I351" t="str">
            <v/>
          </cell>
        </row>
        <row r="352">
          <cell r="I352" t="str">
            <v/>
          </cell>
        </row>
        <row r="353">
          <cell r="I353" t="str">
            <v/>
          </cell>
        </row>
        <row r="354">
          <cell r="I354" t="str">
            <v/>
          </cell>
        </row>
        <row r="355">
          <cell r="I355" t="str">
            <v/>
          </cell>
        </row>
        <row r="356">
          <cell r="I356" t="str">
            <v/>
          </cell>
        </row>
        <row r="357">
          <cell r="I357" t="str">
            <v/>
          </cell>
        </row>
        <row r="358">
          <cell r="I358" t="str">
            <v/>
          </cell>
        </row>
        <row r="359">
          <cell r="I359" t="str">
            <v/>
          </cell>
        </row>
        <row r="360">
          <cell r="I360" t="str">
            <v/>
          </cell>
        </row>
        <row r="361">
          <cell r="I361" t="str">
            <v/>
          </cell>
        </row>
        <row r="362">
          <cell r="I362" t="str">
            <v/>
          </cell>
        </row>
        <row r="363">
          <cell r="I363" t="str">
            <v/>
          </cell>
        </row>
        <row r="364">
          <cell r="I364" t="str">
            <v/>
          </cell>
        </row>
        <row r="365">
          <cell r="I365" t="str">
            <v/>
          </cell>
        </row>
        <row r="366">
          <cell r="I366" t="str">
            <v/>
          </cell>
        </row>
        <row r="367">
          <cell r="I367" t="str">
            <v/>
          </cell>
        </row>
        <row r="368">
          <cell r="I368" t="str">
            <v/>
          </cell>
        </row>
        <row r="369">
          <cell r="I369" t="str">
            <v/>
          </cell>
        </row>
        <row r="370">
          <cell r="I370" t="str">
            <v/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/>
          </cell>
        </row>
        <row r="374">
          <cell r="I374" t="str">
            <v/>
          </cell>
        </row>
        <row r="375">
          <cell r="I375" t="str">
            <v/>
          </cell>
        </row>
        <row r="376">
          <cell r="I376" t="str">
            <v/>
          </cell>
        </row>
        <row r="377">
          <cell r="I377" t="str">
            <v/>
          </cell>
        </row>
        <row r="378">
          <cell r="I378" t="str">
            <v/>
          </cell>
        </row>
        <row r="379">
          <cell r="I379" t="str">
            <v/>
          </cell>
        </row>
        <row r="380">
          <cell r="I380" t="str">
            <v/>
          </cell>
        </row>
        <row r="381">
          <cell r="I381" t="str">
            <v/>
          </cell>
        </row>
        <row r="382">
          <cell r="I382" t="str">
            <v/>
          </cell>
        </row>
        <row r="383">
          <cell r="I383" t="str">
            <v/>
          </cell>
        </row>
        <row r="384">
          <cell r="I384" t="str">
            <v/>
          </cell>
        </row>
        <row r="385">
          <cell r="I385" t="str">
            <v/>
          </cell>
        </row>
        <row r="386">
          <cell r="I386" t="str">
            <v/>
          </cell>
        </row>
        <row r="387">
          <cell r="I387" t="str">
            <v/>
          </cell>
        </row>
        <row r="388">
          <cell r="I388" t="str">
            <v/>
          </cell>
        </row>
        <row r="389">
          <cell r="I389" t="str">
            <v/>
          </cell>
        </row>
        <row r="390">
          <cell r="I390" t="str">
            <v/>
          </cell>
        </row>
        <row r="391">
          <cell r="I391" t="str">
            <v/>
          </cell>
        </row>
        <row r="392">
          <cell r="I392" t="str">
            <v/>
          </cell>
        </row>
        <row r="393">
          <cell r="I393" t="str">
            <v/>
          </cell>
        </row>
        <row r="394">
          <cell r="I394" t="str">
            <v/>
          </cell>
        </row>
        <row r="395">
          <cell r="I395" t="str">
            <v/>
          </cell>
        </row>
        <row r="396">
          <cell r="I396" t="str">
            <v/>
          </cell>
        </row>
        <row r="397">
          <cell r="I397" t="str">
            <v/>
          </cell>
        </row>
        <row r="398">
          <cell r="I398" t="str">
            <v/>
          </cell>
        </row>
        <row r="399">
          <cell r="I399" t="str">
            <v/>
          </cell>
        </row>
        <row r="400">
          <cell r="I400" t="str">
            <v/>
          </cell>
        </row>
        <row r="401">
          <cell r="I401" t="str">
            <v/>
          </cell>
        </row>
        <row r="402">
          <cell r="I402" t="str">
            <v/>
          </cell>
        </row>
        <row r="403">
          <cell r="I403" t="str">
            <v/>
          </cell>
        </row>
        <row r="404">
          <cell r="I404" t="str">
            <v/>
          </cell>
        </row>
        <row r="405">
          <cell r="I405" t="str">
            <v/>
          </cell>
        </row>
        <row r="406">
          <cell r="I406" t="str">
            <v/>
          </cell>
        </row>
        <row r="407">
          <cell r="I407" t="str">
            <v/>
          </cell>
        </row>
        <row r="408">
          <cell r="I408" t="str">
            <v/>
          </cell>
        </row>
        <row r="409">
          <cell r="I409" t="str">
            <v/>
          </cell>
        </row>
        <row r="410">
          <cell r="I410" t="str">
            <v/>
          </cell>
        </row>
        <row r="411">
          <cell r="I411" t="str">
            <v/>
          </cell>
        </row>
        <row r="412">
          <cell r="I412" t="str">
            <v/>
          </cell>
        </row>
        <row r="413">
          <cell r="I413" t="str">
            <v/>
          </cell>
        </row>
        <row r="414">
          <cell r="I414" t="str">
            <v/>
          </cell>
        </row>
        <row r="415">
          <cell r="I415" t="str">
            <v/>
          </cell>
        </row>
        <row r="416">
          <cell r="I416" t="str">
            <v/>
          </cell>
        </row>
        <row r="417">
          <cell r="I417" t="str">
            <v/>
          </cell>
        </row>
        <row r="418">
          <cell r="I418" t="str">
            <v/>
          </cell>
        </row>
        <row r="419">
          <cell r="I419" t="str">
            <v/>
          </cell>
        </row>
        <row r="420">
          <cell r="I420" t="str">
            <v/>
          </cell>
        </row>
        <row r="421">
          <cell r="I421" t="str">
            <v/>
          </cell>
        </row>
        <row r="422">
          <cell r="I422" t="str">
            <v/>
          </cell>
        </row>
        <row r="423">
          <cell r="I423" t="str">
            <v/>
          </cell>
        </row>
        <row r="424">
          <cell r="I424" t="str">
            <v/>
          </cell>
        </row>
        <row r="425">
          <cell r="I425" t="str">
            <v/>
          </cell>
        </row>
        <row r="426">
          <cell r="I426" t="str">
            <v/>
          </cell>
        </row>
        <row r="427">
          <cell r="I427" t="str">
            <v/>
          </cell>
        </row>
        <row r="428">
          <cell r="I428" t="str">
            <v/>
          </cell>
        </row>
        <row r="429">
          <cell r="I429" t="str">
            <v/>
          </cell>
        </row>
        <row r="430">
          <cell r="I430" t="str">
            <v/>
          </cell>
        </row>
        <row r="431">
          <cell r="I431" t="str">
            <v/>
          </cell>
        </row>
        <row r="432">
          <cell r="I432" t="str">
            <v/>
          </cell>
        </row>
        <row r="433">
          <cell r="I433" t="str">
            <v/>
          </cell>
        </row>
        <row r="434">
          <cell r="I434" t="str">
            <v/>
          </cell>
        </row>
        <row r="435">
          <cell r="I435" t="str">
            <v/>
          </cell>
        </row>
        <row r="436">
          <cell r="I436" t="str">
            <v/>
          </cell>
        </row>
        <row r="437">
          <cell r="I437" t="str">
            <v/>
          </cell>
        </row>
        <row r="438">
          <cell r="I438" t="str">
            <v/>
          </cell>
        </row>
        <row r="439">
          <cell r="I439" t="str">
            <v/>
          </cell>
        </row>
        <row r="440">
          <cell r="I440" t="str">
            <v/>
          </cell>
        </row>
        <row r="441">
          <cell r="I441" t="str">
            <v/>
          </cell>
        </row>
        <row r="442">
          <cell r="I442" t="str">
            <v/>
          </cell>
        </row>
        <row r="443">
          <cell r="I443" t="str">
            <v/>
          </cell>
        </row>
        <row r="444">
          <cell r="I444" t="str">
            <v/>
          </cell>
        </row>
        <row r="445">
          <cell r="I445" t="str">
            <v/>
          </cell>
        </row>
        <row r="446">
          <cell r="I446" t="str">
            <v/>
          </cell>
        </row>
        <row r="447">
          <cell r="I447" t="str">
            <v/>
          </cell>
        </row>
        <row r="448">
          <cell r="I448" t="str">
            <v/>
          </cell>
        </row>
        <row r="449">
          <cell r="I449" t="str">
            <v/>
          </cell>
        </row>
        <row r="450">
          <cell r="I450" t="str">
            <v/>
          </cell>
        </row>
        <row r="451">
          <cell r="I451" t="str">
            <v/>
          </cell>
        </row>
        <row r="452">
          <cell r="I452" t="str">
            <v/>
          </cell>
        </row>
        <row r="453">
          <cell r="I453" t="str">
            <v/>
          </cell>
        </row>
        <row r="454">
          <cell r="I454" t="str">
            <v/>
          </cell>
        </row>
        <row r="455">
          <cell r="I455" t="str">
            <v/>
          </cell>
        </row>
        <row r="456">
          <cell r="I456" t="str">
            <v/>
          </cell>
        </row>
        <row r="457">
          <cell r="I457" t="str">
            <v/>
          </cell>
        </row>
        <row r="458">
          <cell r="I458" t="str">
            <v/>
          </cell>
        </row>
        <row r="459">
          <cell r="I459" t="str">
            <v/>
          </cell>
        </row>
        <row r="460">
          <cell r="I460" t="str">
            <v/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/>
          </cell>
        </row>
        <row r="464">
          <cell r="I464" t="str">
            <v/>
          </cell>
        </row>
        <row r="465">
          <cell r="I465" t="str">
            <v/>
          </cell>
        </row>
        <row r="466">
          <cell r="I466" t="str">
            <v/>
          </cell>
        </row>
        <row r="467">
          <cell r="I467" t="str">
            <v/>
          </cell>
        </row>
        <row r="468">
          <cell r="I468" t="str">
            <v/>
          </cell>
        </row>
        <row r="469">
          <cell r="I469" t="str">
            <v/>
          </cell>
        </row>
        <row r="470">
          <cell r="I470" t="str">
            <v/>
          </cell>
        </row>
        <row r="471">
          <cell r="I471" t="str">
            <v/>
          </cell>
        </row>
        <row r="472">
          <cell r="I472" t="str">
            <v/>
          </cell>
        </row>
        <row r="473">
          <cell r="I473" t="str">
            <v/>
          </cell>
        </row>
        <row r="474">
          <cell r="I474" t="str">
            <v/>
          </cell>
        </row>
        <row r="475">
          <cell r="I475" t="str">
            <v/>
          </cell>
        </row>
        <row r="476">
          <cell r="I476" t="str">
            <v/>
          </cell>
        </row>
        <row r="477">
          <cell r="I477" t="str">
            <v/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/>
          </cell>
        </row>
        <row r="481">
          <cell r="I481" t="str">
            <v/>
          </cell>
        </row>
        <row r="482">
          <cell r="I482" t="str">
            <v/>
          </cell>
        </row>
        <row r="483">
          <cell r="I483" t="str">
            <v/>
          </cell>
        </row>
        <row r="484">
          <cell r="I484" t="str">
            <v/>
          </cell>
        </row>
        <row r="485">
          <cell r="I485" t="str">
            <v/>
          </cell>
        </row>
        <row r="486">
          <cell r="I486" t="str">
            <v/>
          </cell>
        </row>
        <row r="487">
          <cell r="I487" t="str">
            <v/>
          </cell>
        </row>
        <row r="488">
          <cell r="I488" t="str">
            <v/>
          </cell>
        </row>
        <row r="489">
          <cell r="I489" t="str">
            <v/>
          </cell>
        </row>
        <row r="490">
          <cell r="I490" t="str">
            <v/>
          </cell>
        </row>
        <row r="491">
          <cell r="I491" t="str">
            <v/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/>
          </cell>
        </row>
        <row r="495">
          <cell r="I495" t="str">
            <v/>
          </cell>
        </row>
        <row r="496">
          <cell r="I496" t="str">
            <v/>
          </cell>
        </row>
        <row r="497">
          <cell r="I497" t="str">
            <v/>
          </cell>
        </row>
        <row r="498">
          <cell r="I498" t="str">
            <v/>
          </cell>
        </row>
        <row r="499">
          <cell r="I499" t="str">
            <v/>
          </cell>
        </row>
        <row r="500">
          <cell r="I500" t="str">
            <v/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/>
          </cell>
        </row>
        <row r="504">
          <cell r="I504" t="str">
            <v/>
          </cell>
        </row>
        <row r="505">
          <cell r="I505" t="str">
            <v/>
          </cell>
        </row>
        <row r="506">
          <cell r="I506" t="str">
            <v/>
          </cell>
        </row>
        <row r="507">
          <cell r="I507" t="str">
            <v/>
          </cell>
        </row>
        <row r="508">
          <cell r="I508" t="str">
            <v/>
          </cell>
        </row>
        <row r="509">
          <cell r="I509" t="str">
            <v/>
          </cell>
        </row>
        <row r="510">
          <cell r="I510" t="str">
            <v/>
          </cell>
        </row>
        <row r="511">
          <cell r="I511" t="str">
            <v/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  <row r="543">
          <cell r="I543" t="str">
            <v/>
          </cell>
        </row>
        <row r="544">
          <cell r="I544" t="str">
            <v/>
          </cell>
        </row>
        <row r="545">
          <cell r="I545" t="str">
            <v/>
          </cell>
        </row>
        <row r="546">
          <cell r="I546" t="str">
            <v/>
          </cell>
        </row>
        <row r="547">
          <cell r="I547" t="str">
            <v/>
          </cell>
        </row>
        <row r="548">
          <cell r="I548" t="str">
            <v/>
          </cell>
        </row>
        <row r="549">
          <cell r="I549" t="str">
            <v/>
          </cell>
        </row>
        <row r="550">
          <cell r="I550" t="str">
            <v/>
          </cell>
        </row>
        <row r="551">
          <cell r="I551" t="str">
            <v/>
          </cell>
        </row>
        <row r="552">
          <cell r="I552" t="str">
            <v/>
          </cell>
        </row>
        <row r="553">
          <cell r="I553" t="str">
            <v/>
          </cell>
        </row>
        <row r="554">
          <cell r="I554" t="str">
            <v/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  <row r="560">
          <cell r="I560" t="str">
            <v/>
          </cell>
        </row>
        <row r="561">
          <cell r="I561" t="str">
            <v/>
          </cell>
        </row>
        <row r="562">
          <cell r="I562" t="str">
            <v/>
          </cell>
        </row>
        <row r="563">
          <cell r="I563" t="str">
            <v/>
          </cell>
        </row>
        <row r="564">
          <cell r="I564" t="str">
            <v/>
          </cell>
        </row>
        <row r="565">
          <cell r="I565" t="str">
            <v/>
          </cell>
        </row>
        <row r="566">
          <cell r="I566" t="str">
            <v/>
          </cell>
        </row>
        <row r="567">
          <cell r="I567" t="str">
            <v/>
          </cell>
        </row>
        <row r="568">
          <cell r="I568" t="str">
            <v/>
          </cell>
        </row>
        <row r="569">
          <cell r="I569" t="str">
            <v/>
          </cell>
        </row>
        <row r="570">
          <cell r="I570" t="str">
            <v/>
          </cell>
        </row>
        <row r="571">
          <cell r="I571" t="str">
            <v/>
          </cell>
        </row>
        <row r="572">
          <cell r="I572" t="str">
            <v/>
          </cell>
        </row>
        <row r="573">
          <cell r="I573" t="str">
            <v/>
          </cell>
        </row>
        <row r="574">
          <cell r="I574" t="str">
            <v/>
          </cell>
        </row>
        <row r="575">
          <cell r="I575" t="str">
            <v/>
          </cell>
        </row>
        <row r="576">
          <cell r="I576" t="str">
            <v/>
          </cell>
        </row>
        <row r="577">
          <cell r="I577" t="str">
            <v/>
          </cell>
        </row>
        <row r="578">
          <cell r="I578" t="str">
            <v/>
          </cell>
        </row>
        <row r="579">
          <cell r="I579" t="str">
            <v/>
          </cell>
        </row>
        <row r="580">
          <cell r="I580" t="str">
            <v/>
          </cell>
        </row>
        <row r="581">
          <cell r="I581" t="str">
            <v/>
          </cell>
        </row>
        <row r="582">
          <cell r="I582" t="str">
            <v/>
          </cell>
        </row>
        <row r="583">
          <cell r="I583" t="str">
            <v/>
          </cell>
        </row>
        <row r="584">
          <cell r="I584" t="str">
            <v/>
          </cell>
        </row>
        <row r="585">
          <cell r="I585" t="str">
            <v/>
          </cell>
        </row>
        <row r="586">
          <cell r="I586" t="str">
            <v/>
          </cell>
        </row>
        <row r="587">
          <cell r="I587" t="str">
            <v/>
          </cell>
        </row>
        <row r="588">
          <cell r="I588" t="str">
            <v/>
          </cell>
        </row>
        <row r="589">
          <cell r="I589" t="str">
            <v/>
          </cell>
        </row>
        <row r="590">
          <cell r="I590" t="str">
            <v/>
          </cell>
        </row>
        <row r="591">
          <cell r="I591" t="str">
            <v/>
          </cell>
        </row>
        <row r="592">
          <cell r="I592" t="str">
            <v/>
          </cell>
        </row>
        <row r="593">
          <cell r="I593" t="str">
            <v/>
          </cell>
        </row>
        <row r="594">
          <cell r="I594" t="str">
            <v/>
          </cell>
        </row>
        <row r="595">
          <cell r="I595" t="str">
            <v/>
          </cell>
        </row>
        <row r="596">
          <cell r="I596" t="str">
            <v/>
          </cell>
        </row>
        <row r="597">
          <cell r="I597" t="str">
            <v/>
          </cell>
        </row>
        <row r="598">
          <cell r="I598" t="str">
            <v/>
          </cell>
        </row>
        <row r="599">
          <cell r="I599" t="str">
            <v/>
          </cell>
        </row>
        <row r="600">
          <cell r="I600" t="str">
            <v/>
          </cell>
        </row>
        <row r="601">
          <cell r="I601" t="str">
            <v/>
          </cell>
        </row>
        <row r="602">
          <cell r="I602" t="str">
            <v/>
          </cell>
        </row>
        <row r="603">
          <cell r="I603" t="str">
            <v/>
          </cell>
        </row>
        <row r="604">
          <cell r="I604" t="str">
            <v/>
          </cell>
        </row>
        <row r="605">
          <cell r="I605" t="str">
            <v/>
          </cell>
        </row>
        <row r="606">
          <cell r="I606" t="str">
            <v/>
          </cell>
        </row>
        <row r="607">
          <cell r="I607" t="str">
            <v/>
          </cell>
        </row>
        <row r="608">
          <cell r="I608" t="str">
            <v/>
          </cell>
        </row>
        <row r="609">
          <cell r="I609" t="str">
            <v/>
          </cell>
        </row>
        <row r="610">
          <cell r="I610" t="str">
            <v/>
          </cell>
        </row>
        <row r="611">
          <cell r="I611" t="str">
            <v/>
          </cell>
        </row>
        <row r="612">
          <cell r="I612" t="str">
            <v/>
          </cell>
        </row>
        <row r="613">
          <cell r="I613" t="str">
            <v/>
          </cell>
        </row>
        <row r="614">
          <cell r="I614" t="str">
            <v/>
          </cell>
        </row>
        <row r="615">
          <cell r="I615" t="str">
            <v/>
          </cell>
        </row>
        <row r="616">
          <cell r="I616" t="str">
            <v/>
          </cell>
        </row>
        <row r="617">
          <cell r="I617" t="str">
            <v/>
          </cell>
        </row>
        <row r="618">
          <cell r="I618" t="str">
            <v/>
          </cell>
        </row>
        <row r="619">
          <cell r="I619" t="str">
            <v/>
          </cell>
        </row>
        <row r="620">
          <cell r="I620" t="str">
            <v/>
          </cell>
        </row>
        <row r="621">
          <cell r="I621" t="str">
            <v/>
          </cell>
        </row>
        <row r="622">
          <cell r="I622" t="str">
            <v/>
          </cell>
        </row>
        <row r="623">
          <cell r="I623" t="str">
            <v/>
          </cell>
        </row>
        <row r="624">
          <cell r="I624" t="str">
            <v/>
          </cell>
        </row>
        <row r="625">
          <cell r="I625" t="str">
            <v/>
          </cell>
        </row>
        <row r="626">
          <cell r="I626" t="str">
            <v/>
          </cell>
        </row>
        <row r="627">
          <cell r="I627" t="str">
            <v/>
          </cell>
        </row>
        <row r="628">
          <cell r="I628" t="str">
            <v/>
          </cell>
        </row>
        <row r="629">
          <cell r="I629" t="str">
            <v/>
          </cell>
        </row>
        <row r="630">
          <cell r="I630" t="str">
            <v/>
          </cell>
        </row>
        <row r="631">
          <cell r="I631" t="str">
            <v/>
          </cell>
        </row>
        <row r="632">
          <cell r="I632" t="str">
            <v/>
          </cell>
        </row>
        <row r="633">
          <cell r="I633" t="str">
            <v/>
          </cell>
        </row>
        <row r="634">
          <cell r="I634" t="str">
            <v/>
          </cell>
        </row>
        <row r="635">
          <cell r="I635" t="str">
            <v/>
          </cell>
        </row>
        <row r="636">
          <cell r="I636" t="str">
            <v/>
          </cell>
        </row>
        <row r="637">
          <cell r="I637" t="str">
            <v/>
          </cell>
        </row>
        <row r="638">
          <cell r="I638" t="str">
            <v/>
          </cell>
        </row>
        <row r="639">
          <cell r="I639" t="str">
            <v/>
          </cell>
        </row>
        <row r="640">
          <cell r="I640" t="str">
            <v/>
          </cell>
        </row>
        <row r="641">
          <cell r="I641" t="str">
            <v/>
          </cell>
        </row>
        <row r="642">
          <cell r="I642" t="str">
            <v/>
          </cell>
        </row>
        <row r="643">
          <cell r="I643" t="str">
            <v/>
          </cell>
        </row>
        <row r="644">
          <cell r="I644" t="str">
            <v/>
          </cell>
        </row>
        <row r="645">
          <cell r="I645" t="str">
            <v/>
          </cell>
        </row>
        <row r="646">
          <cell r="I646" t="str">
            <v/>
          </cell>
        </row>
        <row r="647">
          <cell r="I647" t="str">
            <v/>
          </cell>
        </row>
        <row r="648">
          <cell r="I648" t="str">
            <v/>
          </cell>
        </row>
        <row r="649">
          <cell r="I649" t="str">
            <v/>
          </cell>
        </row>
        <row r="650">
          <cell r="I650" t="str">
            <v/>
          </cell>
        </row>
        <row r="651">
          <cell r="I651" t="str">
            <v/>
          </cell>
        </row>
        <row r="652">
          <cell r="I652" t="str">
            <v/>
          </cell>
        </row>
        <row r="653">
          <cell r="I653" t="str">
            <v/>
          </cell>
        </row>
        <row r="654">
          <cell r="I654" t="str">
            <v/>
          </cell>
        </row>
        <row r="655">
          <cell r="I655" t="str">
            <v/>
          </cell>
        </row>
        <row r="656">
          <cell r="I656" t="str">
            <v/>
          </cell>
        </row>
        <row r="657">
          <cell r="I657" t="str">
            <v/>
          </cell>
        </row>
        <row r="658">
          <cell r="I658" t="str">
            <v/>
          </cell>
        </row>
        <row r="659">
          <cell r="I659" t="str">
            <v/>
          </cell>
        </row>
        <row r="660">
          <cell r="I660" t="str">
            <v/>
          </cell>
        </row>
        <row r="661">
          <cell r="I661" t="str">
            <v/>
          </cell>
        </row>
        <row r="662">
          <cell r="I662" t="str">
            <v/>
          </cell>
        </row>
        <row r="663">
          <cell r="I663" t="str">
            <v/>
          </cell>
        </row>
        <row r="664">
          <cell r="I664" t="str">
            <v/>
          </cell>
        </row>
        <row r="665">
          <cell r="I665" t="str">
            <v/>
          </cell>
        </row>
        <row r="666">
          <cell r="I666" t="str">
            <v/>
          </cell>
        </row>
        <row r="667">
          <cell r="I667" t="str">
            <v/>
          </cell>
        </row>
        <row r="668">
          <cell r="I668" t="str">
            <v/>
          </cell>
        </row>
        <row r="669">
          <cell r="I669" t="str">
            <v/>
          </cell>
        </row>
        <row r="670">
          <cell r="I670" t="str">
            <v/>
          </cell>
        </row>
        <row r="671">
          <cell r="I671" t="str">
            <v/>
          </cell>
        </row>
        <row r="672">
          <cell r="I672" t="str">
            <v/>
          </cell>
        </row>
        <row r="673">
          <cell r="I673" t="str">
            <v/>
          </cell>
        </row>
        <row r="674">
          <cell r="I674" t="str">
            <v/>
          </cell>
        </row>
        <row r="675">
          <cell r="I675" t="str">
            <v/>
          </cell>
        </row>
        <row r="676">
          <cell r="I676" t="str">
            <v/>
          </cell>
        </row>
        <row r="677">
          <cell r="I677" t="str">
            <v/>
          </cell>
        </row>
        <row r="678">
          <cell r="I678" t="str">
            <v/>
          </cell>
        </row>
        <row r="679">
          <cell r="I679" t="str">
            <v/>
          </cell>
        </row>
        <row r="680">
          <cell r="I680" t="str">
            <v/>
          </cell>
        </row>
        <row r="681">
          <cell r="I681" t="str">
            <v/>
          </cell>
        </row>
        <row r="682">
          <cell r="I682" t="str">
            <v/>
          </cell>
        </row>
        <row r="683">
          <cell r="I683" t="str">
            <v/>
          </cell>
        </row>
        <row r="684">
          <cell r="I684" t="str">
            <v/>
          </cell>
        </row>
        <row r="685">
          <cell r="I685" t="str">
            <v/>
          </cell>
        </row>
        <row r="686">
          <cell r="I686" t="str">
            <v/>
          </cell>
        </row>
        <row r="687">
          <cell r="I687" t="str">
            <v/>
          </cell>
        </row>
        <row r="688">
          <cell r="I688" t="str">
            <v/>
          </cell>
        </row>
        <row r="689">
          <cell r="I689" t="str">
            <v/>
          </cell>
        </row>
        <row r="690">
          <cell r="I690" t="str">
            <v/>
          </cell>
        </row>
        <row r="691">
          <cell r="I691" t="str">
            <v/>
          </cell>
        </row>
        <row r="692">
          <cell r="I692" t="str">
            <v/>
          </cell>
        </row>
        <row r="693">
          <cell r="I693" t="str">
            <v/>
          </cell>
        </row>
        <row r="694">
          <cell r="I694" t="str">
            <v/>
          </cell>
        </row>
        <row r="695">
          <cell r="I695" t="str">
            <v/>
          </cell>
        </row>
        <row r="696">
          <cell r="I696" t="str">
            <v/>
          </cell>
        </row>
        <row r="697">
          <cell r="I697" t="str">
            <v/>
          </cell>
        </row>
        <row r="698">
          <cell r="I698" t="str">
            <v/>
          </cell>
        </row>
        <row r="699">
          <cell r="I699" t="str">
            <v/>
          </cell>
        </row>
        <row r="700">
          <cell r="I700" t="str">
            <v/>
          </cell>
        </row>
        <row r="701">
          <cell r="I701" t="str">
            <v/>
          </cell>
        </row>
        <row r="702">
          <cell r="I702" t="str">
            <v/>
          </cell>
        </row>
        <row r="703">
          <cell r="I703" t="str">
            <v/>
          </cell>
        </row>
        <row r="704">
          <cell r="I704" t="str">
            <v/>
          </cell>
        </row>
        <row r="705">
          <cell r="I705" t="str">
            <v/>
          </cell>
        </row>
        <row r="706">
          <cell r="I706" t="str">
            <v/>
          </cell>
        </row>
        <row r="707">
          <cell r="I707" t="str">
            <v/>
          </cell>
        </row>
        <row r="708">
          <cell r="I708" t="str">
            <v/>
          </cell>
        </row>
        <row r="709">
          <cell r="I709" t="str">
            <v/>
          </cell>
        </row>
        <row r="710">
          <cell r="I710" t="str">
            <v/>
          </cell>
        </row>
        <row r="711">
          <cell r="I711" t="str">
            <v/>
          </cell>
        </row>
        <row r="712">
          <cell r="I712" t="str">
            <v/>
          </cell>
        </row>
        <row r="713">
          <cell r="I713" t="str">
            <v/>
          </cell>
        </row>
        <row r="714">
          <cell r="I714" t="str">
            <v/>
          </cell>
        </row>
        <row r="715">
          <cell r="I715" t="str">
            <v/>
          </cell>
        </row>
        <row r="716">
          <cell r="I716" t="str">
            <v/>
          </cell>
        </row>
        <row r="717">
          <cell r="I717" t="str">
            <v/>
          </cell>
        </row>
        <row r="718">
          <cell r="I718" t="str">
            <v/>
          </cell>
        </row>
        <row r="719">
          <cell r="I719" t="str">
            <v/>
          </cell>
        </row>
        <row r="720">
          <cell r="I720" t="str">
            <v/>
          </cell>
        </row>
        <row r="721">
          <cell r="I721" t="str">
            <v/>
          </cell>
        </row>
        <row r="722">
          <cell r="I722" t="str">
            <v/>
          </cell>
        </row>
        <row r="723">
          <cell r="I723" t="str">
            <v/>
          </cell>
        </row>
        <row r="724">
          <cell r="I724" t="str">
            <v/>
          </cell>
        </row>
        <row r="725">
          <cell r="I725" t="str">
            <v/>
          </cell>
        </row>
        <row r="726">
          <cell r="I726" t="str">
            <v/>
          </cell>
        </row>
        <row r="727">
          <cell r="I727" t="str">
            <v/>
          </cell>
        </row>
        <row r="728">
          <cell r="I728" t="str">
            <v/>
          </cell>
        </row>
        <row r="729">
          <cell r="I729" t="str">
            <v/>
          </cell>
        </row>
        <row r="730">
          <cell r="I730" t="str">
            <v/>
          </cell>
        </row>
        <row r="731">
          <cell r="I731" t="str">
            <v/>
          </cell>
        </row>
        <row r="732">
          <cell r="I732" t="str">
            <v/>
          </cell>
        </row>
        <row r="733">
          <cell r="I733" t="str">
            <v/>
          </cell>
        </row>
        <row r="734">
          <cell r="I734" t="str">
            <v/>
          </cell>
        </row>
        <row r="735">
          <cell r="I735" t="str">
            <v/>
          </cell>
        </row>
        <row r="736">
          <cell r="I736" t="str">
            <v/>
          </cell>
        </row>
        <row r="737">
          <cell r="I737" t="str">
            <v/>
          </cell>
        </row>
        <row r="738">
          <cell r="I738" t="str">
            <v/>
          </cell>
        </row>
        <row r="739">
          <cell r="I739" t="str">
            <v/>
          </cell>
        </row>
        <row r="740">
          <cell r="I740" t="str">
            <v/>
          </cell>
        </row>
        <row r="741">
          <cell r="I741" t="str">
            <v/>
          </cell>
        </row>
        <row r="742">
          <cell r="I742" t="str">
            <v/>
          </cell>
        </row>
        <row r="743">
          <cell r="I743" t="str">
            <v/>
          </cell>
        </row>
        <row r="744">
          <cell r="I744" t="str">
            <v/>
          </cell>
        </row>
        <row r="745">
          <cell r="I745" t="str">
            <v/>
          </cell>
        </row>
        <row r="746">
          <cell r="I746" t="str">
            <v/>
          </cell>
        </row>
        <row r="747">
          <cell r="I747" t="str">
            <v/>
          </cell>
        </row>
        <row r="748">
          <cell r="I748" t="str">
            <v/>
          </cell>
        </row>
        <row r="749">
          <cell r="I749" t="str">
            <v/>
          </cell>
        </row>
        <row r="750">
          <cell r="I750" t="str">
            <v/>
          </cell>
        </row>
        <row r="751">
          <cell r="I751" t="str">
            <v/>
          </cell>
        </row>
        <row r="752">
          <cell r="I752" t="str">
            <v/>
          </cell>
        </row>
        <row r="753">
          <cell r="I753" t="str">
            <v/>
          </cell>
        </row>
        <row r="754">
          <cell r="I754" t="str">
            <v/>
          </cell>
        </row>
        <row r="755">
          <cell r="I755" t="str">
            <v/>
          </cell>
        </row>
        <row r="756">
          <cell r="I756" t="str">
            <v/>
          </cell>
        </row>
        <row r="757">
          <cell r="I757" t="str">
            <v/>
          </cell>
        </row>
        <row r="758">
          <cell r="I758" t="str">
            <v/>
          </cell>
        </row>
        <row r="759">
          <cell r="I759" t="str">
            <v/>
          </cell>
        </row>
        <row r="760">
          <cell r="I760" t="str">
            <v/>
          </cell>
        </row>
        <row r="761">
          <cell r="I761" t="str">
            <v/>
          </cell>
        </row>
        <row r="762">
          <cell r="I762" t="str">
            <v/>
          </cell>
        </row>
        <row r="763">
          <cell r="I763" t="str">
            <v/>
          </cell>
        </row>
        <row r="764">
          <cell r="I764" t="str">
            <v/>
          </cell>
        </row>
        <row r="765">
          <cell r="I765" t="str">
            <v/>
          </cell>
        </row>
        <row r="766">
          <cell r="I766" t="str">
            <v/>
          </cell>
        </row>
        <row r="767">
          <cell r="I767" t="str">
            <v/>
          </cell>
        </row>
        <row r="768">
          <cell r="I768" t="str">
            <v/>
          </cell>
        </row>
        <row r="769">
          <cell r="I769" t="str">
            <v/>
          </cell>
        </row>
        <row r="770">
          <cell r="I770" t="str">
            <v/>
          </cell>
        </row>
        <row r="771">
          <cell r="I771" t="str">
            <v/>
          </cell>
        </row>
        <row r="772">
          <cell r="I772" t="str">
            <v/>
          </cell>
        </row>
        <row r="773">
          <cell r="I773" t="str">
            <v/>
          </cell>
        </row>
        <row r="774">
          <cell r="I774" t="str">
            <v/>
          </cell>
        </row>
        <row r="775">
          <cell r="I775" t="str">
            <v/>
          </cell>
        </row>
        <row r="776">
          <cell r="I776" t="str">
            <v/>
          </cell>
        </row>
        <row r="777">
          <cell r="I777" t="str">
            <v/>
          </cell>
        </row>
        <row r="778">
          <cell r="I778" t="str">
            <v/>
          </cell>
        </row>
        <row r="779">
          <cell r="I779" t="str">
            <v/>
          </cell>
        </row>
        <row r="780">
          <cell r="I780" t="str">
            <v/>
          </cell>
        </row>
        <row r="781">
          <cell r="I781" t="str">
            <v/>
          </cell>
        </row>
        <row r="782">
          <cell r="I782" t="str">
            <v/>
          </cell>
        </row>
        <row r="783">
          <cell r="I783" t="str">
            <v/>
          </cell>
        </row>
        <row r="784">
          <cell r="I784" t="str">
            <v/>
          </cell>
        </row>
        <row r="785">
          <cell r="I785" t="str">
            <v/>
          </cell>
        </row>
        <row r="786">
          <cell r="I786" t="str">
            <v/>
          </cell>
        </row>
        <row r="787">
          <cell r="I787" t="str">
            <v/>
          </cell>
        </row>
        <row r="788">
          <cell r="I788" t="str">
            <v/>
          </cell>
        </row>
        <row r="789">
          <cell r="I789" t="str">
            <v/>
          </cell>
        </row>
        <row r="790">
          <cell r="I790" t="str">
            <v/>
          </cell>
        </row>
        <row r="791">
          <cell r="I791" t="str">
            <v/>
          </cell>
        </row>
        <row r="792">
          <cell r="I792" t="str">
            <v/>
          </cell>
        </row>
        <row r="793">
          <cell r="I793" t="str">
            <v/>
          </cell>
        </row>
        <row r="794">
          <cell r="I794" t="str">
            <v/>
          </cell>
        </row>
        <row r="795">
          <cell r="I795" t="str">
            <v/>
          </cell>
        </row>
        <row r="796">
          <cell r="I796" t="str">
            <v/>
          </cell>
        </row>
        <row r="797">
          <cell r="I797" t="str">
            <v/>
          </cell>
        </row>
        <row r="798">
          <cell r="I798" t="str">
            <v/>
          </cell>
        </row>
        <row r="799">
          <cell r="I799" t="str">
            <v/>
          </cell>
        </row>
        <row r="800">
          <cell r="I800" t="str">
            <v/>
          </cell>
        </row>
        <row r="801">
          <cell r="I801" t="str">
            <v/>
          </cell>
        </row>
        <row r="802">
          <cell r="I802" t="str">
            <v/>
          </cell>
        </row>
        <row r="803">
          <cell r="I803" t="str">
            <v/>
          </cell>
        </row>
        <row r="804">
          <cell r="I804" t="str">
            <v/>
          </cell>
        </row>
        <row r="805">
          <cell r="I805" t="str">
            <v/>
          </cell>
        </row>
        <row r="806">
          <cell r="I806" t="str">
            <v/>
          </cell>
        </row>
        <row r="807">
          <cell r="I807" t="str">
            <v/>
          </cell>
        </row>
        <row r="808">
          <cell r="I808" t="str">
            <v/>
          </cell>
        </row>
        <row r="809">
          <cell r="I809" t="str">
            <v/>
          </cell>
        </row>
        <row r="810">
          <cell r="I810" t="str">
            <v/>
          </cell>
        </row>
        <row r="811">
          <cell r="I811" t="str">
            <v/>
          </cell>
        </row>
        <row r="812">
          <cell r="I812" t="str">
            <v/>
          </cell>
        </row>
        <row r="813">
          <cell r="I813" t="str">
            <v/>
          </cell>
        </row>
        <row r="814">
          <cell r="I814" t="str">
            <v/>
          </cell>
        </row>
        <row r="815">
          <cell r="I815" t="str">
            <v/>
          </cell>
        </row>
        <row r="816">
          <cell r="I816" t="str">
            <v/>
          </cell>
        </row>
        <row r="817">
          <cell r="I817" t="str">
            <v/>
          </cell>
        </row>
        <row r="818">
          <cell r="I818" t="str">
            <v/>
          </cell>
        </row>
        <row r="819">
          <cell r="I819" t="str">
            <v/>
          </cell>
        </row>
        <row r="820">
          <cell r="I820" t="str">
            <v/>
          </cell>
        </row>
        <row r="821">
          <cell r="I821" t="str">
            <v/>
          </cell>
        </row>
        <row r="822">
          <cell r="I822" t="str">
            <v/>
          </cell>
        </row>
        <row r="823">
          <cell r="I823" t="str">
            <v/>
          </cell>
        </row>
        <row r="824">
          <cell r="I824" t="str">
            <v/>
          </cell>
        </row>
        <row r="825">
          <cell r="I825" t="str">
            <v/>
          </cell>
        </row>
        <row r="826">
          <cell r="I826" t="str">
            <v/>
          </cell>
        </row>
        <row r="827">
          <cell r="I827" t="str">
            <v/>
          </cell>
        </row>
        <row r="828">
          <cell r="I828" t="str">
            <v/>
          </cell>
        </row>
        <row r="829">
          <cell r="I829" t="str">
            <v/>
          </cell>
        </row>
        <row r="830">
          <cell r="I830" t="str">
            <v/>
          </cell>
        </row>
        <row r="831">
          <cell r="I831" t="str">
            <v/>
          </cell>
        </row>
        <row r="832">
          <cell r="I832" t="str">
            <v/>
          </cell>
        </row>
        <row r="833">
          <cell r="I833" t="str">
            <v/>
          </cell>
        </row>
        <row r="834">
          <cell r="I834" t="str">
            <v/>
          </cell>
        </row>
        <row r="835">
          <cell r="I835" t="str">
            <v/>
          </cell>
        </row>
        <row r="836">
          <cell r="I836" t="str">
            <v/>
          </cell>
        </row>
        <row r="837">
          <cell r="I837" t="str">
            <v/>
          </cell>
        </row>
        <row r="838">
          <cell r="I838" t="str">
            <v/>
          </cell>
        </row>
        <row r="839">
          <cell r="I839" t="str">
            <v/>
          </cell>
        </row>
        <row r="840">
          <cell r="I840" t="str">
            <v/>
          </cell>
        </row>
        <row r="841">
          <cell r="I841" t="str">
            <v/>
          </cell>
        </row>
        <row r="842">
          <cell r="I842" t="str">
            <v/>
          </cell>
        </row>
        <row r="843">
          <cell r="I843" t="str">
            <v/>
          </cell>
        </row>
        <row r="844">
          <cell r="I844" t="str">
            <v/>
          </cell>
        </row>
        <row r="845">
          <cell r="I845" t="str">
            <v/>
          </cell>
        </row>
        <row r="846">
          <cell r="I846" t="str">
            <v/>
          </cell>
        </row>
        <row r="847">
          <cell r="I847" t="str">
            <v/>
          </cell>
        </row>
        <row r="848">
          <cell r="I848" t="str">
            <v/>
          </cell>
        </row>
        <row r="849">
          <cell r="I849" t="str">
            <v/>
          </cell>
        </row>
        <row r="850">
          <cell r="I850" t="str">
            <v/>
          </cell>
        </row>
        <row r="851">
          <cell r="I851" t="str">
            <v/>
          </cell>
        </row>
        <row r="852">
          <cell r="I852" t="str">
            <v/>
          </cell>
        </row>
        <row r="853">
          <cell r="I853" t="str">
            <v/>
          </cell>
        </row>
        <row r="854">
          <cell r="I854" t="str">
            <v/>
          </cell>
        </row>
        <row r="855">
          <cell r="I855" t="str">
            <v/>
          </cell>
        </row>
        <row r="856">
          <cell r="I856" t="str">
            <v/>
          </cell>
        </row>
        <row r="857">
          <cell r="I857" t="str">
            <v/>
          </cell>
        </row>
        <row r="858">
          <cell r="I858" t="str">
            <v/>
          </cell>
        </row>
        <row r="859">
          <cell r="I859" t="str">
            <v/>
          </cell>
        </row>
        <row r="860">
          <cell r="I860" t="str">
            <v/>
          </cell>
        </row>
        <row r="861">
          <cell r="I861" t="str">
            <v/>
          </cell>
        </row>
        <row r="862">
          <cell r="I862" t="str">
            <v/>
          </cell>
        </row>
        <row r="863">
          <cell r="I863" t="str">
            <v/>
          </cell>
        </row>
        <row r="864">
          <cell r="I864" t="str">
            <v/>
          </cell>
        </row>
        <row r="865">
          <cell r="I865" t="str">
            <v/>
          </cell>
        </row>
        <row r="866">
          <cell r="I866" t="str">
            <v/>
          </cell>
        </row>
        <row r="867">
          <cell r="I867" t="str">
            <v/>
          </cell>
        </row>
        <row r="868">
          <cell r="I868" t="str">
            <v/>
          </cell>
        </row>
        <row r="869">
          <cell r="I869" t="str">
            <v/>
          </cell>
        </row>
        <row r="870">
          <cell r="I870" t="str">
            <v/>
          </cell>
        </row>
        <row r="871">
          <cell r="I871" t="str">
            <v/>
          </cell>
        </row>
        <row r="872">
          <cell r="I872" t="str">
            <v/>
          </cell>
        </row>
        <row r="873">
          <cell r="I873" t="str">
            <v/>
          </cell>
        </row>
        <row r="874">
          <cell r="I874" t="str">
            <v/>
          </cell>
        </row>
        <row r="875">
          <cell r="I875" t="str">
            <v/>
          </cell>
        </row>
        <row r="876">
          <cell r="I876" t="str">
            <v/>
          </cell>
        </row>
        <row r="877">
          <cell r="I877" t="str">
            <v/>
          </cell>
        </row>
        <row r="878">
          <cell r="I878" t="str">
            <v/>
          </cell>
        </row>
        <row r="879">
          <cell r="I879" t="str">
            <v/>
          </cell>
        </row>
        <row r="880">
          <cell r="I880" t="str">
            <v/>
          </cell>
        </row>
        <row r="881">
          <cell r="I881" t="str">
            <v/>
          </cell>
        </row>
        <row r="882">
          <cell r="I882" t="str">
            <v/>
          </cell>
        </row>
        <row r="883">
          <cell r="I883" t="str">
            <v/>
          </cell>
        </row>
        <row r="884">
          <cell r="I884" t="str">
            <v/>
          </cell>
        </row>
        <row r="885">
          <cell r="I885" t="str">
            <v/>
          </cell>
        </row>
        <row r="886">
          <cell r="I886" t="str">
            <v/>
          </cell>
        </row>
        <row r="887">
          <cell r="I887" t="str">
            <v/>
          </cell>
        </row>
        <row r="888">
          <cell r="I888" t="str">
            <v/>
          </cell>
        </row>
        <row r="889">
          <cell r="I889" t="str">
            <v/>
          </cell>
        </row>
        <row r="890">
          <cell r="I890" t="str">
            <v/>
          </cell>
        </row>
        <row r="891">
          <cell r="I891" t="str">
            <v/>
          </cell>
        </row>
        <row r="892">
          <cell r="I892" t="str">
            <v/>
          </cell>
        </row>
        <row r="893">
          <cell r="I893" t="str">
            <v/>
          </cell>
        </row>
        <row r="894">
          <cell r="I894" t="str">
            <v/>
          </cell>
        </row>
        <row r="895">
          <cell r="I895" t="str">
            <v/>
          </cell>
        </row>
        <row r="896">
          <cell r="I896" t="str">
            <v/>
          </cell>
        </row>
        <row r="897">
          <cell r="I897" t="str">
            <v/>
          </cell>
        </row>
        <row r="898">
          <cell r="I898" t="str">
            <v/>
          </cell>
        </row>
        <row r="899">
          <cell r="I899" t="str">
            <v/>
          </cell>
        </row>
        <row r="900">
          <cell r="I900" t="str">
            <v/>
          </cell>
        </row>
        <row r="901">
          <cell r="I901" t="str">
            <v/>
          </cell>
        </row>
        <row r="902">
          <cell r="I902" t="str">
            <v/>
          </cell>
        </row>
        <row r="903">
          <cell r="I903" t="str">
            <v/>
          </cell>
        </row>
        <row r="904">
          <cell r="I904" t="str">
            <v/>
          </cell>
        </row>
        <row r="905">
          <cell r="I905" t="str">
            <v/>
          </cell>
        </row>
        <row r="906">
          <cell r="I906" t="str">
            <v/>
          </cell>
        </row>
        <row r="907">
          <cell r="I907" t="str">
            <v/>
          </cell>
        </row>
        <row r="908">
          <cell r="I908" t="str">
            <v/>
          </cell>
        </row>
        <row r="909">
          <cell r="I909" t="str">
            <v/>
          </cell>
        </row>
        <row r="910">
          <cell r="I910" t="str">
            <v/>
          </cell>
        </row>
        <row r="911">
          <cell r="I911" t="str">
            <v/>
          </cell>
        </row>
        <row r="912">
          <cell r="I912" t="str">
            <v/>
          </cell>
        </row>
        <row r="913">
          <cell r="I913" t="str">
            <v/>
          </cell>
        </row>
        <row r="914">
          <cell r="I914" t="str">
            <v/>
          </cell>
        </row>
        <row r="915">
          <cell r="I915" t="str">
            <v/>
          </cell>
        </row>
        <row r="916">
          <cell r="I916" t="str">
            <v/>
          </cell>
        </row>
        <row r="917">
          <cell r="I917" t="str">
            <v/>
          </cell>
        </row>
        <row r="918">
          <cell r="I918" t="str">
            <v/>
          </cell>
        </row>
        <row r="919">
          <cell r="I919" t="str">
            <v/>
          </cell>
        </row>
        <row r="920">
          <cell r="I920" t="str">
            <v/>
          </cell>
        </row>
        <row r="921">
          <cell r="I921" t="str">
            <v/>
          </cell>
        </row>
        <row r="922">
          <cell r="I922" t="str">
            <v/>
          </cell>
        </row>
        <row r="923">
          <cell r="I923" t="str">
            <v/>
          </cell>
        </row>
        <row r="924">
          <cell r="I924" t="str">
            <v/>
          </cell>
        </row>
        <row r="925">
          <cell r="I925" t="str">
            <v/>
          </cell>
        </row>
        <row r="926">
          <cell r="I926" t="str">
            <v/>
          </cell>
        </row>
        <row r="927">
          <cell r="I927" t="str">
            <v/>
          </cell>
        </row>
        <row r="928">
          <cell r="I928" t="str">
            <v/>
          </cell>
        </row>
        <row r="929">
          <cell r="I929" t="str">
            <v/>
          </cell>
        </row>
        <row r="930">
          <cell r="I930" t="str">
            <v/>
          </cell>
        </row>
        <row r="931">
          <cell r="I931" t="str">
            <v/>
          </cell>
        </row>
        <row r="932">
          <cell r="I932" t="str">
            <v/>
          </cell>
        </row>
        <row r="933">
          <cell r="I933" t="str">
            <v/>
          </cell>
        </row>
        <row r="934">
          <cell r="I934" t="str">
            <v/>
          </cell>
        </row>
        <row r="935">
          <cell r="I935" t="str">
            <v/>
          </cell>
        </row>
        <row r="936">
          <cell r="I936" t="str">
            <v/>
          </cell>
        </row>
        <row r="937">
          <cell r="I937" t="str">
            <v/>
          </cell>
        </row>
        <row r="938">
          <cell r="I938" t="str">
            <v/>
          </cell>
        </row>
        <row r="939">
          <cell r="I939" t="str">
            <v/>
          </cell>
        </row>
        <row r="940">
          <cell r="I940" t="str">
            <v/>
          </cell>
        </row>
        <row r="941">
          <cell r="I941" t="str">
            <v/>
          </cell>
        </row>
        <row r="942">
          <cell r="I942" t="str">
            <v/>
          </cell>
        </row>
        <row r="943">
          <cell r="I943" t="str">
            <v/>
          </cell>
        </row>
        <row r="944">
          <cell r="I944" t="str">
            <v/>
          </cell>
        </row>
        <row r="945">
          <cell r="I945" t="str">
            <v/>
          </cell>
        </row>
        <row r="946">
          <cell r="I946" t="str">
            <v/>
          </cell>
        </row>
        <row r="947">
          <cell r="I947" t="str">
            <v/>
          </cell>
        </row>
        <row r="948">
          <cell r="I948" t="str">
            <v/>
          </cell>
        </row>
        <row r="949">
          <cell r="I949" t="str">
            <v/>
          </cell>
        </row>
        <row r="950">
          <cell r="I950" t="str">
            <v/>
          </cell>
        </row>
        <row r="951">
          <cell r="I951" t="str">
            <v/>
          </cell>
        </row>
        <row r="952">
          <cell r="I952" t="str">
            <v/>
          </cell>
        </row>
        <row r="953">
          <cell r="I953" t="str">
            <v/>
          </cell>
        </row>
        <row r="954">
          <cell r="I954" t="str">
            <v/>
          </cell>
        </row>
        <row r="955">
          <cell r="I955" t="str">
            <v/>
          </cell>
        </row>
        <row r="956">
          <cell r="I956" t="str">
            <v/>
          </cell>
        </row>
        <row r="957">
          <cell r="I957" t="str">
            <v/>
          </cell>
        </row>
        <row r="958">
          <cell r="I958" t="str">
            <v/>
          </cell>
        </row>
        <row r="959">
          <cell r="I959" t="str">
            <v/>
          </cell>
        </row>
        <row r="960">
          <cell r="I960" t="str">
            <v/>
          </cell>
        </row>
        <row r="961">
          <cell r="I961" t="str">
            <v/>
          </cell>
        </row>
        <row r="962">
          <cell r="I962" t="str">
            <v/>
          </cell>
        </row>
        <row r="963">
          <cell r="I963" t="str">
            <v/>
          </cell>
        </row>
        <row r="964">
          <cell r="I964" t="str">
            <v/>
          </cell>
        </row>
        <row r="965">
          <cell r="I965" t="str">
            <v/>
          </cell>
        </row>
        <row r="966">
          <cell r="I966" t="str">
            <v/>
          </cell>
        </row>
        <row r="967">
          <cell r="I967" t="str">
            <v/>
          </cell>
        </row>
        <row r="968">
          <cell r="I968" t="str">
            <v/>
          </cell>
        </row>
        <row r="969">
          <cell r="I969" t="str">
            <v/>
          </cell>
        </row>
        <row r="970">
          <cell r="I970" t="str">
            <v/>
          </cell>
        </row>
        <row r="971">
          <cell r="I971" t="str">
            <v/>
          </cell>
        </row>
        <row r="972">
          <cell r="I972" t="str">
            <v/>
          </cell>
        </row>
        <row r="973">
          <cell r="I973" t="str">
            <v/>
          </cell>
        </row>
        <row r="974">
          <cell r="I974" t="str">
            <v/>
          </cell>
        </row>
        <row r="975">
          <cell r="I975" t="str">
            <v/>
          </cell>
        </row>
        <row r="976">
          <cell r="I976" t="str">
            <v/>
          </cell>
        </row>
        <row r="977">
          <cell r="I977" t="str">
            <v/>
          </cell>
        </row>
        <row r="978">
          <cell r="I978" t="str">
            <v/>
          </cell>
        </row>
        <row r="979">
          <cell r="I979" t="str">
            <v/>
          </cell>
        </row>
        <row r="980">
          <cell r="I980" t="str">
            <v/>
          </cell>
        </row>
        <row r="981">
          <cell r="I981" t="str">
            <v/>
          </cell>
        </row>
        <row r="982">
          <cell r="I982" t="str">
            <v/>
          </cell>
        </row>
        <row r="983">
          <cell r="I983" t="str">
            <v/>
          </cell>
        </row>
        <row r="984">
          <cell r="I984" t="str">
            <v/>
          </cell>
        </row>
        <row r="985">
          <cell r="I985" t="str">
            <v/>
          </cell>
        </row>
        <row r="986">
          <cell r="I986" t="str">
            <v/>
          </cell>
        </row>
        <row r="987">
          <cell r="I987" t="str">
            <v/>
          </cell>
        </row>
        <row r="988">
          <cell r="I988" t="str">
            <v/>
          </cell>
        </row>
        <row r="989">
          <cell r="I989" t="str">
            <v/>
          </cell>
        </row>
        <row r="990">
          <cell r="I990" t="str">
            <v/>
          </cell>
        </row>
        <row r="991">
          <cell r="I991" t="str">
            <v/>
          </cell>
        </row>
        <row r="992">
          <cell r="I992" t="str">
            <v/>
          </cell>
        </row>
        <row r="993">
          <cell r="I993" t="str">
            <v/>
          </cell>
        </row>
        <row r="994">
          <cell r="I994" t="str">
            <v/>
          </cell>
        </row>
        <row r="995">
          <cell r="I995" t="str">
            <v/>
          </cell>
        </row>
        <row r="996">
          <cell r="I996" t="str">
            <v/>
          </cell>
        </row>
        <row r="997">
          <cell r="I997" t="str">
            <v/>
          </cell>
        </row>
        <row r="998">
          <cell r="I998" t="str">
            <v/>
          </cell>
        </row>
        <row r="999">
          <cell r="I999" t="str">
            <v/>
          </cell>
        </row>
        <row r="1000">
          <cell r="I1000" t="str">
            <v/>
          </cell>
        </row>
        <row r="1001">
          <cell r="I1001" t="str">
            <v/>
          </cell>
        </row>
        <row r="1002">
          <cell r="I1002" t="str">
            <v/>
          </cell>
        </row>
        <row r="1003">
          <cell r="I1003" t="str">
            <v/>
          </cell>
        </row>
        <row r="1004">
          <cell r="I1004" t="str">
            <v/>
          </cell>
        </row>
        <row r="1005">
          <cell r="I10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ure SIP Example"/>
      <sheetName val="Mixed Example"/>
      <sheetName val="Pure SIP1"/>
      <sheetName val="Pure SIP2"/>
      <sheetName val="Pure SIP3"/>
      <sheetName val="MF4"/>
      <sheetName val="MF5"/>
      <sheetName val="MF6"/>
      <sheetName val="MF7"/>
      <sheetName val="MF8"/>
      <sheetName val="MF9"/>
      <sheetName val="MF10"/>
      <sheetName val="Nav2"/>
      <sheetName val="Nav sheet"/>
    </sheetNames>
    <sheetDataSet>
      <sheetData sheetId="0" refreshError="1">
        <row r="12">
          <cell r="E12" t="str">
            <v>Hdfc Top 200 Fund - Growth Option</v>
          </cell>
        </row>
        <row r="14">
          <cell r="E14" t="str">
            <v>Dsp Blackrock Treasury Bill Fund - Direct Plan - Dividend</v>
          </cell>
        </row>
        <row r="16">
          <cell r="E16" t="str">
            <v>Icici Prudential Interval Fund Iii - Monthly Interval Plan - Retail Growth</v>
          </cell>
        </row>
        <row r="18">
          <cell r="E18" t="str">
            <v>Idfc Equity Fund -Plan B-Growth</v>
          </cell>
        </row>
        <row r="20">
          <cell r="E20" t="str">
            <v>Idfc  Money Manager Fund - Investment Plan -Direct Plan-Monthly Dividend</v>
          </cell>
        </row>
        <row r="22">
          <cell r="E22" t="str">
            <v>Icici Prudential Income Plan-Institutional Option-Growth</v>
          </cell>
        </row>
        <row r="24">
          <cell r="E24" t="str">
            <v>Icici Prudential Liquid - Regular Plan -  Growth</v>
          </cell>
        </row>
        <row r="26">
          <cell r="E26" t="str">
            <v>Reliance Regular Savings Fund - Balanced Option  - Direct Plan Growth Option - Growth</v>
          </cell>
        </row>
        <row r="28">
          <cell r="E28" t="str">
            <v>Reliance Regular Savings Fund - Debt Option - Growth</v>
          </cell>
        </row>
        <row r="30">
          <cell r="E30" t="str">
            <v>Pinebridge India Equity Fund- Standard Plan- Growth Option</v>
          </cell>
        </row>
      </sheetData>
      <sheetData sheetId="1" refreshError="1">
        <row r="4">
          <cell r="E4">
            <v>1734035.7111375234</v>
          </cell>
        </row>
        <row r="5">
          <cell r="E5">
            <v>995655.75358070305</v>
          </cell>
        </row>
        <row r="10">
          <cell r="D10">
            <v>203.83799999999999</v>
          </cell>
        </row>
        <row r="12">
          <cell r="D12">
            <v>11.4611</v>
          </cell>
        </row>
        <row r="14">
          <cell r="D14">
            <v>10.747299999999999</v>
          </cell>
        </row>
        <row r="16">
          <cell r="D16">
            <v>14.0434</v>
          </cell>
        </row>
        <row r="18">
          <cell r="D18">
            <v>10.172499999999999</v>
          </cell>
        </row>
        <row r="20">
          <cell r="D20">
            <v>37.982399999999998</v>
          </cell>
        </row>
        <row r="22">
          <cell r="D22">
            <v>204.86660000000001</v>
          </cell>
        </row>
        <row r="24">
          <cell r="D24">
            <v>23.54</v>
          </cell>
        </row>
        <row r="26">
          <cell r="D26">
            <v>16.355599999999999</v>
          </cell>
        </row>
        <row r="28">
          <cell r="D28">
            <v>12.914999999999999</v>
          </cell>
        </row>
      </sheetData>
      <sheetData sheetId="2" refreshError="1"/>
      <sheetData sheetId="3" refreshError="1"/>
      <sheetData sheetId="4" refreshError="1">
        <row r="7">
          <cell r="E7">
            <v>36654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sa-india.com/COST%20INFLATION%20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22"/>
  <sheetViews>
    <sheetView tabSelected="1" workbookViewId="0">
      <selection activeCell="B4" sqref="B4"/>
    </sheetView>
  </sheetViews>
  <sheetFormatPr defaultRowHeight="15"/>
  <cols>
    <col min="1" max="1" width="50.85546875" bestFit="1" customWidth="1"/>
    <col min="2" max="2" width="12.28515625" bestFit="1" customWidth="1"/>
    <col min="3" max="3" width="10.28515625" customWidth="1"/>
    <col min="4" max="4" width="8.85546875" customWidth="1"/>
    <col min="6" max="6" width="10.28515625" bestFit="1" customWidth="1"/>
    <col min="10" max="10" width="12.5703125" customWidth="1"/>
    <col min="11" max="11" width="11.28515625" customWidth="1"/>
    <col min="12" max="12" width="11.5703125" customWidth="1"/>
    <col min="13" max="13" width="12.140625" customWidth="1"/>
    <col min="14" max="14" width="10" customWidth="1"/>
    <col min="15" max="17" width="8.85546875" hidden="1" customWidth="1"/>
  </cols>
  <sheetData>
    <row r="1" spans="1:20">
      <c r="A1" s="66" t="s">
        <v>0</v>
      </c>
      <c r="B1" s="67"/>
      <c r="C1" s="67"/>
      <c r="D1" s="67"/>
      <c r="E1" s="67"/>
      <c r="F1" s="67"/>
      <c r="G1" s="39"/>
      <c r="H1" s="5"/>
      <c r="I1" s="5"/>
      <c r="J1" s="5"/>
      <c r="K1" s="5"/>
      <c r="L1" s="5"/>
      <c r="M1" s="5"/>
      <c r="N1" s="5"/>
      <c r="O1" s="5" t="s">
        <v>13</v>
      </c>
      <c r="P1" s="5" t="s">
        <v>3</v>
      </c>
      <c r="Q1" s="92">
        <v>0.1</v>
      </c>
      <c r="R1" s="5"/>
      <c r="S1" s="5"/>
    </row>
    <row r="2" spans="1:20" ht="15.75" thickBot="1">
      <c r="A2" s="68" t="s">
        <v>6</v>
      </c>
      <c r="B2" s="69"/>
      <c r="C2" s="69"/>
      <c r="D2" s="69"/>
      <c r="E2" s="69"/>
      <c r="F2" s="69"/>
      <c r="G2" s="51"/>
      <c r="H2" s="5"/>
      <c r="I2" s="5"/>
      <c r="J2" s="5"/>
      <c r="K2" s="5"/>
      <c r="L2" s="5"/>
      <c r="M2" s="5"/>
      <c r="N2" s="5"/>
      <c r="O2" s="5" t="s">
        <v>110</v>
      </c>
      <c r="P2" s="5" t="s">
        <v>121</v>
      </c>
      <c r="Q2" s="92">
        <v>0.2</v>
      </c>
      <c r="R2" s="5"/>
      <c r="S2" s="5"/>
    </row>
    <row r="3" spans="1:20" ht="15.75" thickBot="1">
      <c r="C3" s="5"/>
      <c r="D3" s="5"/>
      <c r="E3" s="5"/>
      <c r="F3" s="45"/>
      <c r="G3" s="5"/>
      <c r="H3" s="5"/>
      <c r="I3" s="5"/>
      <c r="J3" s="5"/>
      <c r="K3" s="5"/>
      <c r="L3" s="5"/>
      <c r="M3" s="5"/>
      <c r="N3" s="5"/>
      <c r="O3" s="5" t="s">
        <v>111</v>
      </c>
      <c r="P3" s="5"/>
      <c r="Q3" s="92">
        <v>0.3</v>
      </c>
      <c r="R3" s="5"/>
      <c r="S3" s="5"/>
    </row>
    <row r="4" spans="1:20" ht="15.75" thickBot="1">
      <c r="A4" s="13" t="s">
        <v>116</v>
      </c>
      <c r="B4" s="144" t="s">
        <v>141</v>
      </c>
      <c r="C4" s="145"/>
      <c r="D4" s="78" t="s">
        <v>113</v>
      </c>
      <c r="E4" s="79"/>
      <c r="F4" s="79"/>
      <c r="G4" s="79"/>
      <c r="H4" s="79"/>
      <c r="I4" s="79"/>
      <c r="J4" s="80"/>
      <c r="K4" s="5"/>
      <c r="L4" s="5"/>
      <c r="M4" s="5"/>
      <c r="N4" s="5"/>
      <c r="O4" s="5"/>
      <c r="P4" s="5"/>
      <c r="Q4" s="5"/>
      <c r="R4" s="5"/>
      <c r="S4" s="5"/>
    </row>
    <row r="5" spans="1:20">
      <c r="A5" s="13" t="s">
        <v>58</v>
      </c>
      <c r="B5" s="113">
        <v>26.213000000000001</v>
      </c>
      <c r="C5" s="5"/>
      <c r="D5" s="81" t="s">
        <v>115</v>
      </c>
      <c r="E5" s="70"/>
      <c r="F5" s="70"/>
      <c r="G5" s="70"/>
      <c r="H5" s="70"/>
      <c r="I5" s="70"/>
      <c r="J5" s="82"/>
      <c r="K5" s="5"/>
      <c r="L5" s="5"/>
      <c r="M5" s="5"/>
      <c r="N5" s="5"/>
      <c r="O5" s="5" t="s">
        <v>123</v>
      </c>
      <c r="P5" s="5"/>
      <c r="Q5" s="5"/>
      <c r="R5" s="5"/>
      <c r="S5" s="5"/>
    </row>
    <row r="6" spans="1:20">
      <c r="A6" s="13" t="s">
        <v>133</v>
      </c>
      <c r="B6" s="141">
        <v>42223</v>
      </c>
      <c r="C6" s="5"/>
      <c r="D6" s="81" t="s">
        <v>114</v>
      </c>
      <c r="E6" s="70"/>
      <c r="F6" s="70"/>
      <c r="G6" s="70"/>
      <c r="H6" s="70"/>
      <c r="I6" s="70"/>
      <c r="J6" s="82"/>
      <c r="K6" s="5"/>
      <c r="L6" s="5"/>
      <c r="M6" s="5"/>
      <c r="N6" s="5"/>
      <c r="O6" s="5" t="s">
        <v>124</v>
      </c>
      <c r="P6" s="5"/>
      <c r="Q6" s="5"/>
      <c r="R6" s="5"/>
      <c r="S6" s="5"/>
    </row>
    <row r="7" spans="1:20" ht="15.75" thickBot="1">
      <c r="A7" s="13" t="s">
        <v>66</v>
      </c>
      <c r="B7" s="120">
        <v>642199.52414192178</v>
      </c>
      <c r="C7" s="5"/>
      <c r="D7" s="83" t="s">
        <v>112</v>
      </c>
      <c r="E7" s="84"/>
      <c r="F7" s="84"/>
      <c r="G7" s="84"/>
      <c r="H7" s="84"/>
      <c r="I7" s="84"/>
      <c r="J7" s="85"/>
      <c r="K7" s="5"/>
      <c r="L7" s="5"/>
      <c r="M7" s="5"/>
      <c r="N7" s="5"/>
      <c r="O7" s="5"/>
      <c r="P7" s="5"/>
      <c r="Q7" s="5"/>
      <c r="R7" s="5"/>
      <c r="S7" s="5"/>
    </row>
    <row r="8" spans="1:20" ht="15.75" thickBot="1">
      <c r="A8" s="43" t="str">
        <f>IF('Capital Gains'!B4&lt;'Capital Gains'!B2,"Amount available for redemption is lower than that requested.","")</f>
        <v/>
      </c>
      <c r="B8" s="44"/>
      <c r="C8" s="5"/>
      <c r="D8" s="44"/>
      <c r="E8" s="44"/>
      <c r="F8" s="75" t="s">
        <v>30</v>
      </c>
      <c r="G8" s="76" t="s">
        <v>13</v>
      </c>
      <c r="H8" s="76" t="s">
        <v>31</v>
      </c>
      <c r="I8" s="77" t="s">
        <v>32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45" t="str">
        <f>IF('Capital Gains'!B4&lt;'Capital Gains'!B2,"Please enter a value lower than approximately","")</f>
        <v/>
      </c>
      <c r="B9" s="46" t="str">
        <f>IF('Capital Gains'!B4&lt;'Capital Gains'!B2,'Capital Gains'!B5,"")</f>
        <v/>
      </c>
      <c r="C9" s="5"/>
      <c r="D9" s="44"/>
      <c r="E9" s="44"/>
      <c r="F9" s="71">
        <v>40028</v>
      </c>
      <c r="G9" s="72" t="s">
        <v>13</v>
      </c>
      <c r="H9" s="73">
        <v>5000</v>
      </c>
      <c r="I9" s="74">
        <v>10.992000000000001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47" t="str">
        <f>IF('Capital Gains'!B4&lt;'Capital Gains'!B2,"Details for the amount free to be redeemed is given in the next sheet","")</f>
        <v/>
      </c>
      <c r="B10" s="46"/>
      <c r="C10" s="5"/>
      <c r="D10" s="44"/>
      <c r="E10" s="44"/>
      <c r="F10" s="57">
        <v>40057</v>
      </c>
      <c r="G10" s="59" t="s">
        <v>13</v>
      </c>
      <c r="H10" s="60">
        <v>5000</v>
      </c>
      <c r="I10" s="61">
        <v>11.009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A11" s="20" t="s">
        <v>46</v>
      </c>
      <c r="B11" s="21"/>
      <c r="C11" s="5"/>
      <c r="D11" s="5"/>
      <c r="E11" s="5"/>
      <c r="F11" s="57">
        <v>40087</v>
      </c>
      <c r="G11" s="59" t="s">
        <v>13</v>
      </c>
      <c r="H11" s="60">
        <v>5000</v>
      </c>
      <c r="I11" s="61">
        <v>11.891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A12" s="30" t="s">
        <v>49</v>
      </c>
      <c r="B12" s="30"/>
      <c r="C12" s="5"/>
      <c r="D12" s="5"/>
      <c r="E12" s="5"/>
      <c r="F12" s="57">
        <v>40120</v>
      </c>
      <c r="G12" s="59" t="s">
        <v>13</v>
      </c>
      <c r="H12" s="60">
        <v>5000</v>
      </c>
      <c r="I12" s="61">
        <v>11.241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A13" s="18" t="s">
        <v>52</v>
      </c>
      <c r="B13" s="31" t="s">
        <v>3</v>
      </c>
      <c r="C13" s="5"/>
      <c r="D13" s="5"/>
      <c r="E13" s="5"/>
      <c r="F13" s="57">
        <v>40148</v>
      </c>
      <c r="G13" s="59" t="s">
        <v>13</v>
      </c>
      <c r="H13" s="60">
        <v>5000</v>
      </c>
      <c r="I13" s="61">
        <v>12.317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>
      <c r="A14" s="18" t="s">
        <v>55</v>
      </c>
      <c r="B14" s="5"/>
      <c r="C14" s="5"/>
      <c r="D14" s="5"/>
      <c r="E14" s="5"/>
      <c r="F14" s="57">
        <v>40182</v>
      </c>
      <c r="G14" s="59" t="s">
        <v>13</v>
      </c>
      <c r="H14" s="60">
        <v>5000</v>
      </c>
      <c r="I14" s="61">
        <v>12.624000000000001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A15" s="18" t="s">
        <v>57</v>
      </c>
      <c r="B15" s="5"/>
      <c r="C15" s="5"/>
      <c r="D15" s="5"/>
      <c r="E15" s="5"/>
      <c r="F15" s="57">
        <v>40210</v>
      </c>
      <c r="G15" s="59" t="s">
        <v>13</v>
      </c>
      <c r="H15" s="60">
        <v>5000</v>
      </c>
      <c r="I15" s="61">
        <v>12.103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>
      <c r="A16" s="18" t="s">
        <v>61</v>
      </c>
      <c r="B16" s="34">
        <v>0.3</v>
      </c>
      <c r="C16" s="5"/>
      <c r="D16" s="5"/>
      <c r="E16" s="5"/>
      <c r="F16" s="57">
        <v>40239</v>
      </c>
      <c r="G16" s="59" t="s">
        <v>13</v>
      </c>
      <c r="H16" s="60">
        <v>5000</v>
      </c>
      <c r="I16" s="61">
        <v>12.202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>
      <c r="A17" s="32" t="s">
        <v>65</v>
      </c>
      <c r="B17" s="114"/>
      <c r="C17" s="5"/>
      <c r="D17" s="5"/>
      <c r="E17" s="5"/>
      <c r="F17" s="57">
        <v>40269</v>
      </c>
      <c r="G17" s="59" t="s">
        <v>13</v>
      </c>
      <c r="H17" s="60">
        <v>5000</v>
      </c>
      <c r="I17" s="61">
        <v>12.707000000000001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>
      <c r="A18" s="18" t="s">
        <v>122</v>
      </c>
      <c r="B18" s="31" t="s">
        <v>124</v>
      </c>
      <c r="C18" s="5"/>
      <c r="D18" s="5"/>
      <c r="E18" s="5"/>
      <c r="F18" s="57">
        <v>40301</v>
      </c>
      <c r="G18" s="59" t="s">
        <v>13</v>
      </c>
      <c r="H18" s="60">
        <v>5000</v>
      </c>
      <c r="I18" s="61">
        <v>12.916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75" thickBot="1">
      <c r="B19" s="44"/>
      <c r="C19" s="45"/>
      <c r="D19" s="5"/>
      <c r="E19" s="5"/>
      <c r="F19" s="57">
        <v>40330</v>
      </c>
      <c r="G19" s="59" t="s">
        <v>13</v>
      </c>
      <c r="H19" s="60">
        <v>5000</v>
      </c>
      <c r="I19" s="61">
        <v>12.526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>
      <c r="A20" s="55" t="s">
        <v>70</v>
      </c>
      <c r="B20" s="146" t="s">
        <v>82</v>
      </c>
      <c r="C20" s="147"/>
      <c r="D20" s="148" t="s">
        <v>83</v>
      </c>
      <c r="E20" s="5"/>
      <c r="F20" s="57">
        <v>40360</v>
      </c>
      <c r="G20" s="59" t="s">
        <v>13</v>
      </c>
      <c r="H20" s="60">
        <v>5000</v>
      </c>
      <c r="I20" s="61">
        <v>13.196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>
      <c r="A21" s="56" t="s">
        <v>75</v>
      </c>
      <c r="B21" s="106" t="s">
        <v>41</v>
      </c>
      <c r="C21" s="41" t="s">
        <v>42</v>
      </c>
      <c r="D21" s="149"/>
      <c r="E21" s="5"/>
      <c r="F21" s="57">
        <v>40392</v>
      </c>
      <c r="G21" s="59" t="s">
        <v>13</v>
      </c>
      <c r="H21" s="60">
        <v>5000</v>
      </c>
      <c r="I21" s="61">
        <v>13.738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>
      <c r="A22" s="56" t="s">
        <v>78</v>
      </c>
      <c r="B22" s="107">
        <v>0</v>
      </c>
      <c r="C22" s="42">
        <v>365</v>
      </c>
      <c r="D22" s="122">
        <v>1.4999999999999999E-2</v>
      </c>
      <c r="E22" s="5"/>
      <c r="F22" s="57">
        <v>40422</v>
      </c>
      <c r="G22" s="59" t="s">
        <v>13</v>
      </c>
      <c r="H22" s="60">
        <v>5000</v>
      </c>
      <c r="I22" s="61">
        <v>14.122999999999999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>
      <c r="A23" s="5"/>
      <c r="B23" s="107"/>
      <c r="C23" s="42"/>
      <c r="D23" s="108"/>
      <c r="E23" s="5"/>
      <c r="F23" s="57">
        <v>40452</v>
      </c>
      <c r="G23" s="59" t="s">
        <v>13</v>
      </c>
      <c r="H23" s="60">
        <v>5000</v>
      </c>
      <c r="I23" s="61">
        <v>15.199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>
      <c r="A24" s="5"/>
      <c r="B24" s="107"/>
      <c r="C24" s="42"/>
      <c r="D24" s="108"/>
      <c r="E24" s="5"/>
      <c r="F24" s="57">
        <v>40483</v>
      </c>
      <c r="G24" s="59" t="s">
        <v>13</v>
      </c>
      <c r="H24" s="60">
        <v>5000</v>
      </c>
      <c r="I24" s="61">
        <v>15.414999999999999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>
      <c r="A25" s="5"/>
      <c r="B25" s="107"/>
      <c r="C25" s="42"/>
      <c r="D25" s="108"/>
      <c r="E25" s="5"/>
      <c r="F25" s="57">
        <v>40513</v>
      </c>
      <c r="G25" s="59" t="s">
        <v>13</v>
      </c>
      <c r="H25" s="60">
        <v>5000</v>
      </c>
      <c r="I25" s="61">
        <v>14.996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>
      <c r="A26" s="5"/>
      <c r="B26" s="107"/>
      <c r="C26" s="42"/>
      <c r="D26" s="108"/>
      <c r="E26" s="5"/>
      <c r="F26" s="57">
        <v>40546</v>
      </c>
      <c r="G26" s="59" t="s">
        <v>13</v>
      </c>
      <c r="H26" s="60">
        <v>5000</v>
      </c>
      <c r="I26" s="61">
        <v>15.089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>
      <c r="A27" s="5"/>
      <c r="B27" s="107"/>
      <c r="C27" s="42"/>
      <c r="D27" s="109"/>
      <c r="E27" s="5"/>
      <c r="F27" s="57">
        <v>40575</v>
      </c>
      <c r="G27" s="59" t="s">
        <v>13</v>
      </c>
      <c r="H27" s="60">
        <v>5000</v>
      </c>
      <c r="I27" s="61">
        <v>13.55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>
      <c r="A28" s="5"/>
      <c r="B28" s="107"/>
      <c r="C28" s="42"/>
      <c r="D28" s="109"/>
      <c r="E28" s="5"/>
      <c r="F28" s="57">
        <v>40603</v>
      </c>
      <c r="G28" s="59" t="s">
        <v>13</v>
      </c>
      <c r="H28" s="60">
        <v>5000</v>
      </c>
      <c r="I28" s="61">
        <v>13.521000000000001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>
      <c r="A29" s="5"/>
      <c r="B29" s="107"/>
      <c r="C29" s="42"/>
      <c r="D29" s="109"/>
      <c r="E29" s="5"/>
      <c r="F29" s="57">
        <v>40634</v>
      </c>
      <c r="G29" s="59" t="s">
        <v>13</v>
      </c>
      <c r="H29" s="60">
        <v>5000</v>
      </c>
      <c r="I29" s="61">
        <v>14.183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>
      <c r="A30" s="5"/>
      <c r="B30" s="107"/>
      <c r="C30" s="42"/>
      <c r="D30" s="109"/>
      <c r="E30" s="5"/>
      <c r="F30" s="57">
        <v>40665</v>
      </c>
      <c r="G30" s="59" t="s">
        <v>13</v>
      </c>
      <c r="H30" s="60">
        <v>5000</v>
      </c>
      <c r="I30" s="61">
        <v>14.19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 thickBot="1">
      <c r="A31" s="5"/>
      <c r="B31" s="110"/>
      <c r="C31" s="111"/>
      <c r="D31" s="112"/>
      <c r="E31" s="5"/>
      <c r="F31" s="57">
        <v>40695</v>
      </c>
      <c r="G31" s="59" t="s">
        <v>13</v>
      </c>
      <c r="H31" s="60">
        <v>5000</v>
      </c>
      <c r="I31" s="61">
        <v>14.055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>
      <c r="A32" s="5"/>
      <c r="B32" s="5"/>
      <c r="C32" s="5"/>
      <c r="D32" s="5"/>
      <c r="E32" s="5"/>
      <c r="F32" s="57">
        <v>40725</v>
      </c>
      <c r="G32" s="59" t="s">
        <v>13</v>
      </c>
      <c r="H32" s="60">
        <v>5000</v>
      </c>
      <c r="I32" s="61">
        <v>14.114000000000001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>
      <c r="A33" s="5"/>
      <c r="B33" s="5"/>
      <c r="C33" s="5"/>
      <c r="D33" s="5"/>
      <c r="E33" s="5"/>
      <c r="F33" s="57">
        <v>40756</v>
      </c>
      <c r="G33" s="59" t="s">
        <v>13</v>
      </c>
      <c r="H33" s="60">
        <v>5000</v>
      </c>
      <c r="I33" s="61">
        <v>14.02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>
      <c r="A34" s="5"/>
      <c r="B34" s="5"/>
      <c r="C34" s="5"/>
      <c r="D34" s="5"/>
      <c r="E34" s="5"/>
      <c r="F34" s="57">
        <v>40788</v>
      </c>
      <c r="G34" s="59" t="s">
        <v>13</v>
      </c>
      <c r="H34" s="60">
        <v>5000</v>
      </c>
      <c r="I34" s="61">
        <v>12.95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>
      <c r="A35" s="5"/>
      <c r="B35" s="5"/>
      <c r="C35" s="5"/>
      <c r="D35" s="5"/>
      <c r="E35" s="5"/>
      <c r="F35" s="57">
        <v>40819</v>
      </c>
      <c r="G35" s="59" t="s">
        <v>13</v>
      </c>
      <c r="H35" s="60">
        <v>5000</v>
      </c>
      <c r="I35" s="61">
        <v>12.481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>
      <c r="A36" s="5"/>
      <c r="B36" s="5"/>
      <c r="C36" s="5"/>
      <c r="D36" s="5"/>
      <c r="E36" s="5"/>
      <c r="F36" s="57">
        <v>40848</v>
      </c>
      <c r="G36" s="59" t="s">
        <v>13</v>
      </c>
      <c r="H36" s="60">
        <v>5000</v>
      </c>
      <c r="I36" s="61">
        <v>13.082000000000001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>
      <c r="A37" s="5"/>
      <c r="B37" s="5"/>
      <c r="C37" s="5"/>
      <c r="D37" s="5"/>
      <c r="E37" s="5"/>
      <c r="F37" s="57">
        <v>40878</v>
      </c>
      <c r="G37" s="59" t="s">
        <v>13</v>
      </c>
      <c r="H37" s="60">
        <v>5000</v>
      </c>
      <c r="I37" s="61">
        <v>12.29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>
      <c r="A38" s="5"/>
      <c r="B38" s="5"/>
      <c r="C38" s="5"/>
      <c r="D38" s="5"/>
      <c r="E38" s="5"/>
      <c r="F38" s="57">
        <v>40910</v>
      </c>
      <c r="G38" s="59" t="s">
        <v>13</v>
      </c>
      <c r="H38" s="60">
        <v>5000</v>
      </c>
      <c r="I38" s="61">
        <v>11.477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>
      <c r="A39" s="5"/>
      <c r="B39" s="5"/>
      <c r="C39" s="5"/>
      <c r="D39" s="5"/>
      <c r="E39" s="5"/>
      <c r="F39" s="57">
        <v>40940</v>
      </c>
      <c r="G39" s="59" t="s">
        <v>13</v>
      </c>
      <c r="H39" s="60">
        <v>5000</v>
      </c>
      <c r="I39" s="61">
        <v>12.933999999999999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>
      <c r="A40" s="5"/>
      <c r="B40" s="5"/>
      <c r="C40" s="5"/>
      <c r="D40" s="5"/>
      <c r="E40" s="5"/>
      <c r="F40" s="57">
        <v>40969</v>
      </c>
      <c r="G40" s="59" t="s">
        <v>13</v>
      </c>
      <c r="H40" s="60">
        <v>5000</v>
      </c>
      <c r="I40" s="61">
        <v>13.391999999999999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>
      <c r="A41" s="5"/>
      <c r="B41" s="5"/>
      <c r="C41" s="5"/>
      <c r="D41" s="5"/>
      <c r="E41" s="5"/>
      <c r="F41" s="57">
        <v>41001</v>
      </c>
      <c r="G41" s="59" t="s">
        <v>13</v>
      </c>
      <c r="H41" s="60">
        <v>5000</v>
      </c>
      <c r="I41" s="61">
        <v>13.462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>
      <c r="A42" s="5"/>
      <c r="B42" s="5"/>
      <c r="C42" s="5"/>
      <c r="D42" s="5"/>
      <c r="E42" s="5"/>
      <c r="F42" s="57">
        <v>41031</v>
      </c>
      <c r="G42" s="59" t="s">
        <v>13</v>
      </c>
      <c r="H42" s="60">
        <v>5000</v>
      </c>
      <c r="I42" s="61">
        <v>13.262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>
      <c r="A43" s="5"/>
      <c r="B43" s="5"/>
      <c r="C43" s="5"/>
      <c r="D43" s="5"/>
      <c r="E43" s="5"/>
      <c r="F43" s="57">
        <v>41061</v>
      </c>
      <c r="G43" s="59" t="s">
        <v>13</v>
      </c>
      <c r="H43" s="60">
        <v>5000</v>
      </c>
      <c r="I43" s="61">
        <v>12.346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>
      <c r="A44" s="5"/>
      <c r="B44" s="5"/>
      <c r="C44" s="5"/>
      <c r="D44" s="5"/>
      <c r="E44" s="5"/>
      <c r="F44" s="57">
        <v>41092</v>
      </c>
      <c r="G44" s="59" t="s">
        <v>13</v>
      </c>
      <c r="H44" s="60">
        <v>5000</v>
      </c>
      <c r="I44" s="61">
        <v>13.255000000000001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>
      <c r="A45" s="5"/>
      <c r="B45" s="5"/>
      <c r="C45" s="5"/>
      <c r="D45" s="5"/>
      <c r="E45" s="5"/>
      <c r="F45" s="57">
        <v>41122</v>
      </c>
      <c r="G45" s="59" t="s">
        <v>13</v>
      </c>
      <c r="H45" s="60">
        <v>5000</v>
      </c>
      <c r="I45" s="61">
        <v>13.233000000000001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>
      <c r="A46" s="5"/>
      <c r="B46" s="5"/>
      <c r="C46" s="5"/>
      <c r="D46" s="5"/>
      <c r="E46" s="5"/>
      <c r="F46" s="57">
        <v>41155</v>
      </c>
      <c r="G46" s="59" t="s">
        <v>13</v>
      </c>
      <c r="H46" s="60">
        <v>5000</v>
      </c>
      <c r="I46" s="61">
        <v>13.157999999999999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>
      <c r="A47" s="5"/>
      <c r="B47" s="5"/>
      <c r="C47" s="5"/>
      <c r="D47" s="5"/>
      <c r="E47" s="5"/>
      <c r="F47" s="58">
        <v>41183</v>
      </c>
      <c r="G47" s="59" t="s">
        <v>13</v>
      </c>
      <c r="H47" s="60">
        <v>5000</v>
      </c>
      <c r="I47" s="61">
        <v>14.459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>
      <c r="A48" s="5"/>
      <c r="B48" s="5"/>
      <c r="C48" s="5"/>
      <c r="D48" s="5"/>
      <c r="E48" s="5"/>
      <c r="F48" s="58">
        <v>41214</v>
      </c>
      <c r="G48" s="59" t="s">
        <v>13</v>
      </c>
      <c r="H48" s="60">
        <v>5000</v>
      </c>
      <c r="I48" s="61">
        <v>14.318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>
      <c r="A49" s="5"/>
      <c r="B49" s="5"/>
      <c r="C49" s="5"/>
      <c r="D49" s="5"/>
      <c r="E49" s="5"/>
      <c r="F49" s="58">
        <v>41246</v>
      </c>
      <c r="G49" s="31" t="s">
        <v>13</v>
      </c>
      <c r="H49" s="31">
        <v>5000</v>
      </c>
      <c r="I49" s="61">
        <v>14.98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>
      <c r="A50" s="5"/>
      <c r="B50" s="5"/>
      <c r="C50" s="5"/>
      <c r="D50" s="5"/>
      <c r="E50" s="5"/>
      <c r="F50" s="58">
        <v>41275</v>
      </c>
      <c r="G50" s="31" t="s">
        <v>13</v>
      </c>
      <c r="H50" s="31">
        <v>5000</v>
      </c>
      <c r="I50" s="61">
        <v>15.38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>
      <c r="A51" s="5"/>
      <c r="B51" s="5"/>
      <c r="C51" s="5"/>
      <c r="D51" s="5"/>
      <c r="E51" s="5"/>
      <c r="F51" s="58">
        <v>41306</v>
      </c>
      <c r="G51" s="31" t="s">
        <v>13</v>
      </c>
      <c r="H51" s="31">
        <v>5000</v>
      </c>
      <c r="I51" s="61">
        <v>15.244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>
      <c r="A52" s="5"/>
      <c r="B52" s="5"/>
      <c r="C52" s="5"/>
      <c r="D52" s="5"/>
      <c r="E52" s="5"/>
      <c r="F52" s="58">
        <v>41334</v>
      </c>
      <c r="G52" s="31" t="s">
        <v>13</v>
      </c>
      <c r="H52" s="31">
        <v>5000</v>
      </c>
      <c r="I52" s="61">
        <v>14.233000000000001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>
      <c r="A53" s="5"/>
      <c r="B53" s="5"/>
      <c r="C53" s="5"/>
      <c r="D53" s="5"/>
      <c r="E53" s="5"/>
      <c r="F53" s="58">
        <v>41365</v>
      </c>
      <c r="G53" s="31" t="s">
        <v>13</v>
      </c>
      <c r="H53" s="31">
        <v>5000</v>
      </c>
      <c r="I53" s="61">
        <v>14.11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>
      <c r="A54" s="5"/>
      <c r="B54" s="5"/>
      <c r="C54" s="5"/>
      <c r="D54" s="5"/>
      <c r="E54" s="5"/>
      <c r="F54" s="58">
        <v>41396</v>
      </c>
      <c r="G54" s="31" t="s">
        <v>13</v>
      </c>
      <c r="H54" s="31">
        <v>5000</v>
      </c>
      <c r="I54" s="61">
        <v>14.766999999999999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>
      <c r="A55" s="5"/>
      <c r="B55" s="5"/>
      <c r="C55" s="5"/>
      <c r="D55" s="5"/>
      <c r="E55" s="5"/>
      <c r="F55" s="58">
        <v>41428</v>
      </c>
      <c r="G55" s="31" t="s">
        <v>13</v>
      </c>
      <c r="H55" s="31">
        <v>5000</v>
      </c>
      <c r="I55" s="61">
        <v>14.593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>
      <c r="A56" s="5"/>
      <c r="B56" s="5"/>
      <c r="C56" s="5"/>
      <c r="D56" s="5"/>
      <c r="E56" s="5"/>
      <c r="F56" s="58">
        <v>41456</v>
      </c>
      <c r="G56" s="31" t="s">
        <v>13</v>
      </c>
      <c r="H56" s="31">
        <v>5000</v>
      </c>
      <c r="I56" s="61">
        <v>14.339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>
      <c r="A57" s="5"/>
      <c r="B57" s="5"/>
      <c r="C57" s="5"/>
      <c r="D57" s="5"/>
      <c r="E57" s="5"/>
      <c r="F57" s="58">
        <v>41487</v>
      </c>
      <c r="G57" s="31" t="s">
        <v>13</v>
      </c>
      <c r="H57" s="31">
        <v>5000</v>
      </c>
      <c r="I57" s="61">
        <v>13.528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>
      <c r="A58" s="5"/>
      <c r="B58" s="5"/>
      <c r="C58" s="5"/>
      <c r="D58" s="5"/>
      <c r="E58" s="5"/>
      <c r="F58" s="58">
        <v>41519</v>
      </c>
      <c r="G58" s="31" t="s">
        <v>13</v>
      </c>
      <c r="H58" s="31">
        <v>5000</v>
      </c>
      <c r="I58" s="61">
        <v>13.250999999999999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>
      <c r="A59" s="5"/>
      <c r="B59" s="5"/>
      <c r="C59" s="5"/>
      <c r="D59" s="5"/>
      <c r="E59" s="5"/>
      <c r="F59" s="58">
        <v>41548</v>
      </c>
      <c r="G59" s="31" t="s">
        <v>13</v>
      </c>
      <c r="H59" s="31">
        <v>5000</v>
      </c>
      <c r="I59" s="61">
        <v>13.851000000000001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>
      <c r="A60" s="5"/>
      <c r="B60" s="5"/>
      <c r="C60" s="5"/>
      <c r="D60" s="5"/>
      <c r="E60" s="5"/>
      <c r="F60" s="58">
        <v>41579</v>
      </c>
      <c r="G60" s="31" t="s">
        <v>13</v>
      </c>
      <c r="H60" s="31">
        <v>5000</v>
      </c>
      <c r="I60" s="61">
        <v>15.215999999999999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>
      <c r="A61" s="5"/>
      <c r="B61" s="5"/>
      <c r="C61" s="5"/>
      <c r="D61" s="5"/>
      <c r="E61" s="5"/>
      <c r="F61" s="58">
        <v>41610</v>
      </c>
      <c r="G61" s="31" t="s">
        <v>13</v>
      </c>
      <c r="H61" s="31">
        <v>5000</v>
      </c>
      <c r="I61" s="61">
        <v>15.28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>
      <c r="A62" s="5"/>
      <c r="B62" s="5"/>
      <c r="C62" s="5"/>
      <c r="D62" s="5"/>
      <c r="E62" s="5"/>
      <c r="F62" s="58">
        <v>41640</v>
      </c>
      <c r="G62" s="31" t="s">
        <v>13</v>
      </c>
      <c r="H62" s="31">
        <v>5000</v>
      </c>
      <c r="I62" s="61">
        <v>15.856999999999999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>
      <c r="A63" s="5"/>
      <c r="B63" s="5"/>
      <c r="C63" s="5"/>
      <c r="D63" s="5"/>
      <c r="E63" s="5"/>
      <c r="F63" s="58">
        <v>41673</v>
      </c>
      <c r="G63" s="31" t="s">
        <v>13</v>
      </c>
      <c r="H63" s="31">
        <v>5000</v>
      </c>
      <c r="I63" s="61">
        <v>14.901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>
      <c r="A64" s="5"/>
      <c r="B64" s="5"/>
      <c r="C64" s="5"/>
      <c r="D64" s="5"/>
      <c r="E64" s="5"/>
      <c r="F64" s="58">
        <v>41701</v>
      </c>
      <c r="G64" s="31" t="s">
        <v>13</v>
      </c>
      <c r="H64" s="31">
        <v>5000</v>
      </c>
      <c r="I64" s="61">
        <v>15.494999999999999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>
      <c r="A65" s="5"/>
      <c r="B65" s="5"/>
      <c r="C65" s="5"/>
      <c r="D65" s="5"/>
      <c r="E65" s="5"/>
      <c r="F65" s="58">
        <v>41730</v>
      </c>
      <c r="G65" s="31" t="s">
        <v>13</v>
      </c>
      <c r="H65" s="31">
        <v>5000</v>
      </c>
      <c r="I65" s="61">
        <v>16.963999999999999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>
      <c r="A66" s="5"/>
      <c r="B66" s="5"/>
      <c r="C66" s="5"/>
      <c r="D66" s="5"/>
      <c r="E66" s="5"/>
      <c r="F66" s="58">
        <v>41761</v>
      </c>
      <c r="G66" s="31" t="s">
        <v>13</v>
      </c>
      <c r="H66" s="31">
        <v>5000</v>
      </c>
      <c r="I66" s="61">
        <v>17.259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>
      <c r="A67" s="5"/>
      <c r="B67" s="5"/>
      <c r="C67" s="5"/>
      <c r="D67" s="5"/>
      <c r="E67" s="5"/>
      <c r="F67" s="58">
        <v>41792</v>
      </c>
      <c r="G67" s="31" t="s">
        <v>13</v>
      </c>
      <c r="H67" s="31">
        <v>5000</v>
      </c>
      <c r="I67" s="61">
        <v>20.032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>
      <c r="A68" s="5"/>
      <c r="B68" s="5"/>
      <c r="C68" s="5"/>
      <c r="D68" s="5"/>
      <c r="E68" s="5"/>
      <c r="F68" s="58">
        <v>41821</v>
      </c>
      <c r="G68" s="31" t="s">
        <v>13</v>
      </c>
      <c r="H68" s="31">
        <v>5000</v>
      </c>
      <c r="I68" s="61">
        <v>21.236000000000001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>
      <c r="A69" s="5"/>
      <c r="B69" s="5"/>
      <c r="C69" s="5"/>
      <c r="D69" s="5"/>
      <c r="E69" s="5"/>
      <c r="F69" s="58">
        <v>41852</v>
      </c>
      <c r="G69" s="31" t="s">
        <v>13</v>
      </c>
      <c r="H69" s="31">
        <v>5000</v>
      </c>
      <c r="I69" s="61">
        <v>20.733000000000001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>
      <c r="A70" s="5"/>
      <c r="B70" s="5"/>
      <c r="C70" s="5"/>
      <c r="D70" s="5"/>
      <c r="E70" s="5"/>
      <c r="F70" s="58">
        <v>41883</v>
      </c>
      <c r="G70" s="31" t="s">
        <v>13</v>
      </c>
      <c r="H70" s="31">
        <v>5000</v>
      </c>
      <c r="I70" s="61">
        <v>22.164999999999999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>
      <c r="A71" s="5"/>
      <c r="B71" s="5"/>
      <c r="C71" s="5"/>
      <c r="D71" s="5"/>
      <c r="E71" s="5"/>
      <c r="F71" s="58">
        <v>41913</v>
      </c>
      <c r="G71" s="31" t="s">
        <v>13</v>
      </c>
      <c r="H71" s="31">
        <v>5000</v>
      </c>
      <c r="I71" s="61">
        <v>22.143000000000001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>
      <c r="A72" s="5"/>
      <c r="B72" s="5"/>
      <c r="C72" s="5"/>
      <c r="D72" s="5"/>
      <c r="E72" s="5"/>
      <c r="F72" s="58">
        <v>41946</v>
      </c>
      <c r="G72" s="31" t="s">
        <v>13</v>
      </c>
      <c r="H72" s="31">
        <v>5000</v>
      </c>
      <c r="I72" s="61">
        <v>23.248999999999999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>
      <c r="A73" s="5"/>
      <c r="B73" s="5"/>
      <c r="C73" s="5"/>
      <c r="D73" s="5"/>
      <c r="E73" s="5"/>
      <c r="F73" s="58">
        <v>41974</v>
      </c>
      <c r="G73" s="31" t="s">
        <v>13</v>
      </c>
      <c r="H73" s="31">
        <v>5000</v>
      </c>
      <c r="I73" s="61">
        <v>24.102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>
      <c r="A74" s="5"/>
      <c r="B74" s="5"/>
      <c r="C74" s="5"/>
      <c r="D74" s="5"/>
      <c r="E74" s="5"/>
      <c r="F74" s="58">
        <v>42005</v>
      </c>
      <c r="G74" s="31" t="s">
        <v>13</v>
      </c>
      <c r="H74" s="31">
        <v>5000</v>
      </c>
      <c r="I74" s="61">
        <v>23.920999999999999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>
      <c r="A75" s="5"/>
      <c r="B75" s="5"/>
      <c r="C75" s="5"/>
      <c r="D75" s="5"/>
      <c r="E75" s="5"/>
      <c r="F75" s="58">
        <v>42037</v>
      </c>
      <c r="G75" s="31" t="s">
        <v>13</v>
      </c>
      <c r="H75" s="31">
        <v>5000</v>
      </c>
      <c r="I75" s="61">
        <v>25.193999999999999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>
      <c r="A76" s="5"/>
      <c r="B76" s="5"/>
      <c r="C76" s="5"/>
      <c r="D76" s="5"/>
      <c r="E76" s="5"/>
      <c r="F76" s="58">
        <v>42065</v>
      </c>
      <c r="G76" s="31" t="s">
        <v>13</v>
      </c>
      <c r="H76" s="31">
        <v>5000</v>
      </c>
      <c r="I76" s="61">
        <v>25.687999999999999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>
      <c r="A77" s="5"/>
      <c r="B77" s="5"/>
      <c r="C77" s="5"/>
      <c r="D77" s="5"/>
      <c r="E77" s="5"/>
      <c r="F77" s="58">
        <v>42095</v>
      </c>
      <c r="G77" s="31" t="s">
        <v>13</v>
      </c>
      <c r="H77" s="31">
        <v>5000</v>
      </c>
      <c r="I77" s="61">
        <v>25.094000000000001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>
      <c r="A78" s="5"/>
      <c r="B78" s="5"/>
      <c r="C78" s="5"/>
      <c r="D78" s="5"/>
      <c r="E78" s="5"/>
      <c r="F78" s="58">
        <v>42128</v>
      </c>
      <c r="G78" s="31" t="s">
        <v>13</v>
      </c>
      <c r="H78" s="31">
        <v>5000</v>
      </c>
      <c r="I78" s="62">
        <v>24.611999999999998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>
      <c r="A79" s="5"/>
      <c r="B79" s="5"/>
      <c r="C79" s="5"/>
      <c r="D79" s="5"/>
      <c r="E79" s="5"/>
      <c r="F79" s="58">
        <v>42156</v>
      </c>
      <c r="G79" s="31" t="s">
        <v>13</v>
      </c>
      <c r="H79" s="31">
        <v>5000</v>
      </c>
      <c r="I79" s="62">
        <v>24.984999999999999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>
      <c r="A80" s="5"/>
      <c r="B80" s="5"/>
      <c r="C80" s="5"/>
      <c r="D80" s="5"/>
      <c r="E80" s="5"/>
      <c r="F80" s="58">
        <v>42186</v>
      </c>
      <c r="G80" s="31" t="s">
        <v>13</v>
      </c>
      <c r="H80" s="31">
        <v>5000</v>
      </c>
      <c r="I80" s="62">
        <v>25.140999999999998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>
      <c r="A81" s="5"/>
      <c r="B81" s="5"/>
      <c r="C81" s="5"/>
      <c r="D81" s="5"/>
      <c r="E81" s="5"/>
      <c r="F81" s="58">
        <v>42219</v>
      </c>
      <c r="G81" s="31" t="s">
        <v>13</v>
      </c>
      <c r="H81" s="31">
        <v>5000</v>
      </c>
      <c r="I81" s="62">
        <v>26.006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5"/>
      <c r="B82" s="5"/>
      <c r="C82" s="5"/>
      <c r="D82" s="5"/>
      <c r="E82" s="5"/>
      <c r="F82" s="58"/>
      <c r="G82" s="31" t="s">
        <v>13</v>
      </c>
      <c r="H82" s="31"/>
      <c r="I82" s="6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5"/>
      <c r="B83" s="5"/>
      <c r="C83" s="5"/>
      <c r="D83" s="5"/>
      <c r="E83" s="5"/>
      <c r="F83" s="58"/>
      <c r="G83" s="31" t="s">
        <v>13</v>
      </c>
      <c r="H83" s="31"/>
      <c r="I83" s="6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5"/>
      <c r="B84" s="5"/>
      <c r="C84" s="5"/>
      <c r="D84" s="5"/>
      <c r="E84" s="5"/>
      <c r="F84" s="58"/>
      <c r="G84" s="31" t="s">
        <v>13</v>
      </c>
      <c r="H84" s="31"/>
      <c r="I84" s="6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5"/>
      <c r="B85" s="5"/>
      <c r="C85" s="5"/>
      <c r="D85" s="5"/>
      <c r="E85" s="5"/>
      <c r="F85" s="58"/>
      <c r="G85" s="31" t="s">
        <v>13</v>
      </c>
      <c r="H85" s="31"/>
      <c r="I85" s="6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5"/>
      <c r="B86" s="5"/>
      <c r="C86" s="5"/>
      <c r="D86" s="5"/>
      <c r="E86" s="5"/>
      <c r="F86" s="58"/>
      <c r="G86" s="31" t="s">
        <v>13</v>
      </c>
      <c r="H86" s="31"/>
      <c r="I86" s="6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5"/>
      <c r="B87" s="5"/>
      <c r="C87" s="5"/>
      <c r="D87" s="5"/>
      <c r="E87" s="5"/>
      <c r="F87" s="58"/>
      <c r="G87" s="31" t="s">
        <v>13</v>
      </c>
      <c r="H87" s="31"/>
      <c r="I87" s="6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5"/>
      <c r="B88" s="5"/>
      <c r="C88" s="5"/>
      <c r="D88" s="5"/>
      <c r="E88" s="5"/>
      <c r="F88" s="58"/>
      <c r="G88" s="31" t="s">
        <v>13</v>
      </c>
      <c r="H88" s="31"/>
      <c r="I88" s="6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5"/>
      <c r="B89" s="5"/>
      <c r="C89" s="5"/>
      <c r="D89" s="5"/>
      <c r="E89" s="5"/>
      <c r="F89" s="58"/>
      <c r="G89" s="31" t="s">
        <v>13</v>
      </c>
      <c r="H89" s="31"/>
      <c r="I89" s="6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5"/>
      <c r="B90" s="5"/>
      <c r="C90" s="5"/>
      <c r="D90" s="5"/>
      <c r="E90" s="5"/>
      <c r="F90" s="58"/>
      <c r="G90" s="31" t="s">
        <v>13</v>
      </c>
      <c r="H90" s="31"/>
      <c r="I90" s="6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5"/>
      <c r="B91" s="5"/>
      <c r="C91" s="5"/>
      <c r="D91" s="5"/>
      <c r="E91" s="5"/>
      <c r="F91" s="58"/>
      <c r="G91" s="31" t="s">
        <v>13</v>
      </c>
      <c r="H91" s="31"/>
      <c r="I91" s="6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5"/>
      <c r="B92" s="5"/>
      <c r="C92" s="5"/>
      <c r="D92" s="5"/>
      <c r="E92" s="5"/>
      <c r="F92" s="58"/>
      <c r="G92" s="31" t="s">
        <v>13</v>
      </c>
      <c r="H92" s="31"/>
      <c r="I92" s="6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5"/>
      <c r="B93" s="5"/>
      <c r="C93" s="5"/>
      <c r="D93" s="5"/>
      <c r="E93" s="5"/>
      <c r="F93" s="58"/>
      <c r="G93" s="31" t="s">
        <v>13</v>
      </c>
      <c r="H93" s="31"/>
      <c r="I93" s="6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5"/>
      <c r="B94" s="5"/>
      <c r="C94" s="5"/>
      <c r="D94" s="5"/>
      <c r="E94" s="5"/>
      <c r="F94" s="58"/>
      <c r="G94" s="31" t="s">
        <v>13</v>
      </c>
      <c r="H94" s="31"/>
      <c r="I94" s="6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5"/>
      <c r="B95" s="5"/>
      <c r="C95" s="5"/>
      <c r="D95" s="5"/>
      <c r="E95" s="5"/>
      <c r="F95" s="58"/>
      <c r="G95" s="31" t="s">
        <v>13</v>
      </c>
      <c r="H95" s="31"/>
      <c r="I95" s="6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5"/>
      <c r="B96" s="5"/>
      <c r="C96" s="5"/>
      <c r="D96" s="5"/>
      <c r="E96" s="5"/>
      <c r="F96" s="58"/>
      <c r="G96" s="31" t="s">
        <v>13</v>
      </c>
      <c r="H96" s="31"/>
      <c r="I96" s="6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5"/>
      <c r="B97" s="5"/>
      <c r="C97" s="5"/>
      <c r="D97" s="5"/>
      <c r="E97" s="5"/>
      <c r="F97" s="58"/>
      <c r="G97" s="31" t="s">
        <v>13</v>
      </c>
      <c r="H97" s="31"/>
      <c r="I97" s="6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5"/>
      <c r="B98" s="5"/>
      <c r="C98" s="5"/>
      <c r="D98" s="5"/>
      <c r="E98" s="5"/>
      <c r="F98" s="58"/>
      <c r="G98" s="31" t="s">
        <v>13</v>
      </c>
      <c r="H98" s="31"/>
      <c r="I98" s="6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5"/>
      <c r="B99" s="5"/>
      <c r="C99" s="5"/>
      <c r="D99" s="5"/>
      <c r="E99" s="5"/>
      <c r="F99" s="58"/>
      <c r="G99" s="31" t="s">
        <v>13</v>
      </c>
      <c r="H99" s="31"/>
      <c r="I99" s="6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5"/>
      <c r="B100" s="5"/>
      <c r="C100" s="5"/>
      <c r="D100" s="5"/>
      <c r="E100" s="5"/>
      <c r="F100" s="58"/>
      <c r="G100" s="31" t="s">
        <v>13</v>
      </c>
      <c r="H100" s="31"/>
      <c r="I100" s="6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5"/>
      <c r="B101" s="5"/>
      <c r="C101" s="5"/>
      <c r="D101" s="5"/>
      <c r="E101" s="5"/>
      <c r="F101" s="58"/>
      <c r="G101" s="31" t="s">
        <v>13</v>
      </c>
      <c r="H101" s="31"/>
      <c r="I101" s="6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5"/>
      <c r="B102" s="5"/>
      <c r="C102" s="5"/>
      <c r="D102" s="5"/>
      <c r="E102" s="5"/>
      <c r="F102" s="58"/>
      <c r="G102" s="31" t="s">
        <v>13</v>
      </c>
      <c r="H102" s="31"/>
      <c r="I102" s="6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5"/>
      <c r="B103" s="5"/>
      <c r="C103" s="5"/>
      <c r="D103" s="5"/>
      <c r="E103" s="5"/>
      <c r="F103" s="58"/>
      <c r="G103" s="31" t="s">
        <v>13</v>
      </c>
      <c r="H103" s="31"/>
      <c r="I103" s="6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5"/>
      <c r="B104" s="5"/>
      <c r="C104" s="5"/>
      <c r="D104" s="5"/>
      <c r="E104" s="5"/>
      <c r="F104" s="58"/>
      <c r="G104" s="31" t="s">
        <v>13</v>
      </c>
      <c r="H104" s="31"/>
      <c r="I104" s="6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5"/>
      <c r="B105" s="5"/>
      <c r="C105" s="5"/>
      <c r="D105" s="5"/>
      <c r="E105" s="5"/>
      <c r="F105" s="58"/>
      <c r="G105" s="31" t="s">
        <v>13</v>
      </c>
      <c r="H105" s="31"/>
      <c r="I105" s="6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5"/>
      <c r="B106" s="5"/>
      <c r="C106" s="5"/>
      <c r="D106" s="5"/>
      <c r="E106" s="5"/>
      <c r="F106" s="58"/>
      <c r="G106" s="31" t="s">
        <v>13</v>
      </c>
      <c r="H106" s="31"/>
      <c r="I106" s="6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5"/>
      <c r="B107" s="5"/>
      <c r="C107" s="5"/>
      <c r="D107" s="5"/>
      <c r="E107" s="5"/>
      <c r="F107" s="58"/>
      <c r="G107" s="31" t="s">
        <v>13</v>
      </c>
      <c r="H107" s="31"/>
      <c r="I107" s="6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5"/>
      <c r="B108" s="5"/>
      <c r="C108" s="5"/>
      <c r="D108" s="5"/>
      <c r="E108" s="5"/>
      <c r="F108" s="58"/>
      <c r="G108" s="31" t="s">
        <v>13</v>
      </c>
      <c r="H108" s="31"/>
      <c r="I108" s="6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5"/>
      <c r="B109" s="5"/>
      <c r="C109" s="5"/>
      <c r="D109" s="5"/>
      <c r="E109" s="5"/>
      <c r="F109" s="58"/>
      <c r="G109" s="31" t="s">
        <v>13</v>
      </c>
      <c r="H109" s="31"/>
      <c r="I109" s="6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5"/>
      <c r="B110" s="5"/>
      <c r="C110" s="5"/>
      <c r="D110" s="5"/>
      <c r="E110" s="5"/>
      <c r="F110" s="58"/>
      <c r="G110" s="31" t="s">
        <v>13</v>
      </c>
      <c r="H110" s="31"/>
      <c r="I110" s="6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5"/>
      <c r="B111" s="5"/>
      <c r="C111" s="5"/>
      <c r="D111" s="5"/>
      <c r="E111" s="5"/>
      <c r="F111" s="58"/>
      <c r="G111" s="31" t="s">
        <v>13</v>
      </c>
      <c r="H111" s="31"/>
      <c r="I111" s="6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5"/>
      <c r="B112" s="5"/>
      <c r="C112" s="5"/>
      <c r="D112" s="5"/>
      <c r="E112" s="5"/>
      <c r="F112" s="58"/>
      <c r="G112" s="31" t="s">
        <v>13</v>
      </c>
      <c r="H112" s="31"/>
      <c r="I112" s="6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5"/>
      <c r="B113" s="5"/>
      <c r="C113" s="5"/>
      <c r="D113" s="5"/>
      <c r="E113" s="5"/>
      <c r="F113" s="58"/>
      <c r="G113" s="31" t="s">
        <v>13</v>
      </c>
      <c r="H113" s="31"/>
      <c r="I113" s="6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5"/>
      <c r="B114" s="5"/>
      <c r="C114" s="5"/>
      <c r="D114" s="5"/>
      <c r="E114" s="5"/>
      <c r="F114" s="58"/>
      <c r="G114" s="31" t="s">
        <v>13</v>
      </c>
      <c r="H114" s="31"/>
      <c r="I114" s="6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5"/>
      <c r="B115" s="5"/>
      <c r="C115" s="5"/>
      <c r="D115" s="5"/>
      <c r="E115" s="5"/>
      <c r="F115" s="58"/>
      <c r="G115" s="31" t="s">
        <v>13</v>
      </c>
      <c r="H115" s="31"/>
      <c r="I115" s="6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5"/>
      <c r="B116" s="5"/>
      <c r="C116" s="5"/>
      <c r="D116" s="5"/>
      <c r="E116" s="5"/>
      <c r="F116" s="58"/>
      <c r="G116" s="31" t="s">
        <v>13</v>
      </c>
      <c r="H116" s="31"/>
      <c r="I116" s="6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5"/>
      <c r="B117" s="5"/>
      <c r="C117" s="5"/>
      <c r="D117" s="5"/>
      <c r="E117" s="5"/>
      <c r="F117" s="58"/>
      <c r="G117" s="31" t="s">
        <v>13</v>
      </c>
      <c r="H117" s="31"/>
      <c r="I117" s="6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5"/>
      <c r="B118" s="5"/>
      <c r="C118" s="5"/>
      <c r="D118" s="5"/>
      <c r="E118" s="5"/>
      <c r="F118" s="58"/>
      <c r="G118" s="31" t="s">
        <v>13</v>
      </c>
      <c r="H118" s="31"/>
      <c r="I118" s="6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5"/>
      <c r="B119" s="5"/>
      <c r="C119" s="5"/>
      <c r="D119" s="5"/>
      <c r="E119" s="5"/>
      <c r="F119" s="58"/>
      <c r="G119" s="31" t="s">
        <v>13</v>
      </c>
      <c r="H119" s="31"/>
      <c r="I119" s="6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5"/>
      <c r="B120" s="5"/>
      <c r="C120" s="5"/>
      <c r="D120" s="5"/>
      <c r="E120" s="5"/>
      <c r="F120" s="58"/>
      <c r="G120" s="31" t="s">
        <v>13</v>
      </c>
      <c r="H120" s="31"/>
      <c r="I120" s="6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>
      <c r="A121" s="5"/>
      <c r="B121" s="5"/>
      <c r="C121" s="5"/>
      <c r="D121" s="5"/>
      <c r="E121" s="5"/>
      <c r="F121" s="58"/>
      <c r="G121" s="31" t="s">
        <v>13</v>
      </c>
      <c r="H121" s="31"/>
      <c r="I121" s="6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>
      <c r="A122" s="5"/>
      <c r="B122" s="5"/>
      <c r="C122" s="5"/>
      <c r="D122" s="5"/>
      <c r="E122" s="5"/>
      <c r="F122" s="58"/>
      <c r="G122" s="31" t="s">
        <v>13</v>
      </c>
      <c r="H122" s="31"/>
      <c r="I122" s="6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>
      <c r="A123" s="5"/>
      <c r="B123" s="5"/>
      <c r="C123" s="5"/>
      <c r="D123" s="5"/>
      <c r="E123" s="5"/>
      <c r="F123" s="58"/>
      <c r="G123" s="31" t="s">
        <v>13</v>
      </c>
      <c r="H123" s="31"/>
      <c r="I123" s="6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>
      <c r="A124" s="5"/>
      <c r="B124" s="5"/>
      <c r="C124" s="5"/>
      <c r="D124" s="5"/>
      <c r="E124" s="5"/>
      <c r="F124" s="58"/>
      <c r="G124" s="31" t="s">
        <v>13</v>
      </c>
      <c r="H124" s="31"/>
      <c r="I124" s="6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>
      <c r="A125" s="5"/>
      <c r="B125" s="5"/>
      <c r="C125" s="5"/>
      <c r="D125" s="5"/>
      <c r="E125" s="5"/>
      <c r="F125" s="58"/>
      <c r="G125" s="31" t="s">
        <v>13</v>
      </c>
      <c r="H125" s="31"/>
      <c r="I125" s="6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>
      <c r="A126" s="5"/>
      <c r="B126" s="5"/>
      <c r="C126" s="5"/>
      <c r="D126" s="5"/>
      <c r="E126" s="5"/>
      <c r="F126" s="58"/>
      <c r="G126" s="31" t="s">
        <v>13</v>
      </c>
      <c r="H126" s="31"/>
      <c r="I126" s="6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>
      <c r="A127" s="5"/>
      <c r="B127" s="5"/>
      <c r="C127" s="5"/>
      <c r="D127" s="5"/>
      <c r="E127" s="5"/>
      <c r="F127" s="58"/>
      <c r="G127" s="31" t="s">
        <v>13</v>
      </c>
      <c r="H127" s="31"/>
      <c r="I127" s="6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>
      <c r="A128" s="5"/>
      <c r="B128" s="5"/>
      <c r="C128" s="5"/>
      <c r="D128" s="5"/>
      <c r="E128" s="5"/>
      <c r="F128" s="58"/>
      <c r="G128" s="31" t="s">
        <v>13</v>
      </c>
      <c r="H128" s="31"/>
      <c r="I128" s="6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>
      <c r="A129" s="5"/>
      <c r="B129" s="5"/>
      <c r="C129" s="5"/>
      <c r="D129" s="5"/>
      <c r="E129" s="5"/>
      <c r="F129" s="58"/>
      <c r="G129" s="31" t="s">
        <v>13</v>
      </c>
      <c r="H129" s="31"/>
      <c r="I129" s="6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>
      <c r="A130" s="5"/>
      <c r="B130" s="5"/>
      <c r="C130" s="5"/>
      <c r="D130" s="5"/>
      <c r="E130" s="5"/>
      <c r="F130" s="58"/>
      <c r="G130" s="31" t="s">
        <v>13</v>
      </c>
      <c r="H130" s="31"/>
      <c r="I130" s="6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>
      <c r="A131" s="5"/>
      <c r="B131" s="5"/>
      <c r="C131" s="5"/>
      <c r="D131" s="5"/>
      <c r="E131" s="5"/>
      <c r="F131" s="58"/>
      <c r="G131" s="31" t="s">
        <v>13</v>
      </c>
      <c r="H131" s="31"/>
      <c r="I131" s="6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>
      <c r="A132" s="5"/>
      <c r="B132" s="5"/>
      <c r="C132" s="5"/>
      <c r="D132" s="5"/>
      <c r="E132" s="5"/>
      <c r="F132" s="58"/>
      <c r="G132" s="31" t="s">
        <v>13</v>
      </c>
      <c r="H132" s="31"/>
      <c r="I132" s="6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>
      <c r="A133" s="5"/>
      <c r="B133" s="5"/>
      <c r="C133" s="5"/>
      <c r="D133" s="5"/>
      <c r="E133" s="5"/>
      <c r="F133" s="58"/>
      <c r="G133" s="31" t="s">
        <v>13</v>
      </c>
      <c r="H133" s="31"/>
      <c r="I133" s="6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>
      <c r="A134" s="5"/>
      <c r="B134" s="5"/>
      <c r="C134" s="5"/>
      <c r="D134" s="5"/>
      <c r="E134" s="5"/>
      <c r="F134" s="58"/>
      <c r="G134" s="31" t="s">
        <v>13</v>
      </c>
      <c r="H134" s="31"/>
      <c r="I134" s="6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>
      <c r="A135" s="5"/>
      <c r="B135" s="5"/>
      <c r="C135" s="5"/>
      <c r="D135" s="5"/>
      <c r="E135" s="5"/>
      <c r="F135" s="58"/>
      <c r="G135" s="31" t="s">
        <v>13</v>
      </c>
      <c r="H135" s="31"/>
      <c r="I135" s="6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>
      <c r="A136" s="5"/>
      <c r="B136" s="5"/>
      <c r="C136" s="5"/>
      <c r="D136" s="5"/>
      <c r="E136" s="5"/>
      <c r="F136" s="58"/>
      <c r="G136" s="31" t="s">
        <v>13</v>
      </c>
      <c r="H136" s="31"/>
      <c r="I136" s="6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>
      <c r="A137" s="5"/>
      <c r="B137" s="5"/>
      <c r="C137" s="5"/>
      <c r="D137" s="5"/>
      <c r="E137" s="5"/>
      <c r="F137" s="58"/>
      <c r="G137" s="31" t="s">
        <v>13</v>
      </c>
      <c r="H137" s="31"/>
      <c r="I137" s="6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>
      <c r="A138" s="5"/>
      <c r="B138" s="5"/>
      <c r="C138" s="5"/>
      <c r="D138" s="5"/>
      <c r="E138" s="5"/>
      <c r="F138" s="58"/>
      <c r="G138" s="31" t="s">
        <v>13</v>
      </c>
      <c r="H138" s="31"/>
      <c r="I138" s="6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>
      <c r="A139" s="5"/>
      <c r="B139" s="5"/>
      <c r="C139" s="5"/>
      <c r="D139" s="5"/>
      <c r="E139" s="5"/>
      <c r="F139" s="58"/>
      <c r="G139" s="31" t="s">
        <v>13</v>
      </c>
      <c r="H139" s="31"/>
      <c r="I139" s="6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>
      <c r="A140" s="5"/>
      <c r="B140" s="5"/>
      <c r="C140" s="5"/>
      <c r="D140" s="5"/>
      <c r="E140" s="5"/>
      <c r="F140" s="58"/>
      <c r="G140" s="31" t="s">
        <v>13</v>
      </c>
      <c r="H140" s="31"/>
      <c r="I140" s="6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>
      <c r="A141" s="5"/>
      <c r="B141" s="5"/>
      <c r="C141" s="5"/>
      <c r="D141" s="5"/>
      <c r="E141" s="5"/>
      <c r="F141" s="58"/>
      <c r="G141" s="31" t="s">
        <v>13</v>
      </c>
      <c r="H141" s="31"/>
      <c r="I141" s="6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>
      <c r="A142" s="5"/>
      <c r="B142" s="5"/>
      <c r="C142" s="5"/>
      <c r="D142" s="5"/>
      <c r="E142" s="5"/>
      <c r="F142" s="58"/>
      <c r="G142" s="31" t="s">
        <v>13</v>
      </c>
      <c r="H142" s="31"/>
      <c r="I142" s="6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>
      <c r="A143" s="5"/>
      <c r="B143" s="5"/>
      <c r="C143" s="5"/>
      <c r="D143" s="5"/>
      <c r="E143" s="5"/>
      <c r="F143" s="58"/>
      <c r="G143" s="31" t="s">
        <v>13</v>
      </c>
      <c r="H143" s="31"/>
      <c r="I143" s="6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>
      <c r="A144" s="5"/>
      <c r="B144" s="5"/>
      <c r="C144" s="5"/>
      <c r="D144" s="5"/>
      <c r="E144" s="5"/>
      <c r="F144" s="58"/>
      <c r="G144" s="31" t="s">
        <v>13</v>
      </c>
      <c r="H144" s="31"/>
      <c r="I144" s="6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>
      <c r="A145" s="5"/>
      <c r="B145" s="5"/>
      <c r="C145" s="5"/>
      <c r="D145" s="5"/>
      <c r="E145" s="5"/>
      <c r="F145" s="58"/>
      <c r="G145" s="31" t="s">
        <v>13</v>
      </c>
      <c r="H145" s="31"/>
      <c r="I145" s="6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>
      <c r="A146" s="5"/>
      <c r="B146" s="5"/>
      <c r="C146" s="5"/>
      <c r="D146" s="5"/>
      <c r="E146" s="5"/>
      <c r="F146" s="58"/>
      <c r="G146" s="31" t="s">
        <v>13</v>
      </c>
      <c r="H146" s="31"/>
      <c r="I146" s="6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>
      <c r="A147" s="5"/>
      <c r="B147" s="5"/>
      <c r="C147" s="5"/>
      <c r="D147" s="5"/>
      <c r="E147" s="5"/>
      <c r="F147" s="58"/>
      <c r="G147" s="31" t="s">
        <v>13</v>
      </c>
      <c r="H147" s="31"/>
      <c r="I147" s="6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>
      <c r="A148" s="5"/>
      <c r="B148" s="5"/>
      <c r="C148" s="5"/>
      <c r="D148" s="5"/>
      <c r="E148" s="5"/>
      <c r="F148" s="58"/>
      <c r="G148" s="31" t="s">
        <v>13</v>
      </c>
      <c r="H148" s="31"/>
      <c r="I148" s="6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>
      <c r="A149" s="5"/>
      <c r="B149" s="5"/>
      <c r="C149" s="5"/>
      <c r="D149" s="5"/>
      <c r="E149" s="5"/>
      <c r="F149" s="58"/>
      <c r="G149" s="31" t="s">
        <v>13</v>
      </c>
      <c r="H149" s="31"/>
      <c r="I149" s="6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>
      <c r="A150" s="5"/>
      <c r="B150" s="5"/>
      <c r="C150" s="5"/>
      <c r="D150" s="5"/>
      <c r="E150" s="5"/>
      <c r="F150" s="58"/>
      <c r="G150" s="31" t="s">
        <v>13</v>
      </c>
      <c r="H150" s="31"/>
      <c r="I150" s="6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>
      <c r="A151" s="5"/>
      <c r="B151" s="5"/>
      <c r="C151" s="5"/>
      <c r="D151" s="5"/>
      <c r="E151" s="5"/>
      <c r="F151" s="58"/>
      <c r="G151" s="31" t="s">
        <v>13</v>
      </c>
      <c r="H151" s="31"/>
      <c r="I151" s="6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>
      <c r="A152" s="5"/>
      <c r="B152" s="5"/>
      <c r="C152" s="5"/>
      <c r="D152" s="5"/>
      <c r="E152" s="5"/>
      <c r="F152" s="58"/>
      <c r="G152" s="31" t="s">
        <v>13</v>
      </c>
      <c r="H152" s="31"/>
      <c r="I152" s="6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>
      <c r="A153" s="5"/>
      <c r="B153" s="5"/>
      <c r="C153" s="5"/>
      <c r="D153" s="5"/>
      <c r="E153" s="5"/>
      <c r="F153" s="58"/>
      <c r="G153" s="31" t="s">
        <v>13</v>
      </c>
      <c r="H153" s="31"/>
      <c r="I153" s="6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>
      <c r="A154" s="5"/>
      <c r="B154" s="5"/>
      <c r="C154" s="5"/>
      <c r="D154" s="5"/>
      <c r="E154" s="5"/>
      <c r="F154" s="58"/>
      <c r="G154" s="31" t="s">
        <v>13</v>
      </c>
      <c r="H154" s="31"/>
      <c r="I154" s="6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>
      <c r="A155" s="5"/>
      <c r="B155" s="5"/>
      <c r="C155" s="5"/>
      <c r="D155" s="5"/>
      <c r="E155" s="5"/>
      <c r="F155" s="58"/>
      <c r="G155" s="31" t="s">
        <v>13</v>
      </c>
      <c r="H155" s="31"/>
      <c r="I155" s="6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>
      <c r="A156" s="5"/>
      <c r="B156" s="5"/>
      <c r="C156" s="5"/>
      <c r="D156" s="5"/>
      <c r="E156" s="5"/>
      <c r="F156" s="58"/>
      <c r="G156" s="31" t="s">
        <v>13</v>
      </c>
      <c r="H156" s="31"/>
      <c r="I156" s="6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>
      <c r="A157" s="5"/>
      <c r="B157" s="5"/>
      <c r="C157" s="5"/>
      <c r="D157" s="5"/>
      <c r="E157" s="5"/>
      <c r="F157" s="58"/>
      <c r="G157" s="31" t="s">
        <v>13</v>
      </c>
      <c r="H157" s="31"/>
      <c r="I157" s="6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>
      <c r="A158" s="5"/>
      <c r="B158" s="5"/>
      <c r="C158" s="5"/>
      <c r="D158" s="5"/>
      <c r="E158" s="5"/>
      <c r="F158" s="58"/>
      <c r="G158" s="31" t="s">
        <v>13</v>
      </c>
      <c r="H158" s="31"/>
      <c r="I158" s="6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>
      <c r="A159" s="5"/>
      <c r="B159" s="5"/>
      <c r="C159" s="5"/>
      <c r="D159" s="5"/>
      <c r="E159" s="5"/>
      <c r="F159" s="58"/>
      <c r="G159" s="31" t="s">
        <v>13</v>
      </c>
      <c r="H159" s="31"/>
      <c r="I159" s="6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>
      <c r="A160" s="5"/>
      <c r="B160" s="5"/>
      <c r="C160" s="5"/>
      <c r="D160" s="5"/>
      <c r="E160" s="5"/>
      <c r="F160" s="58"/>
      <c r="G160" s="31" t="s">
        <v>13</v>
      </c>
      <c r="H160" s="31"/>
      <c r="I160" s="6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>
      <c r="A161" s="5"/>
      <c r="B161" s="5"/>
      <c r="C161" s="5"/>
      <c r="D161" s="5"/>
      <c r="E161" s="5"/>
      <c r="F161" s="58"/>
      <c r="G161" s="31" t="s">
        <v>13</v>
      </c>
      <c r="H161" s="31"/>
      <c r="I161" s="6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>
      <c r="A162" s="5"/>
      <c r="B162" s="5"/>
      <c r="C162" s="5"/>
      <c r="D162" s="5"/>
      <c r="E162" s="5"/>
      <c r="F162" s="58"/>
      <c r="G162" s="31" t="s">
        <v>13</v>
      </c>
      <c r="H162" s="31"/>
      <c r="I162" s="6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>
      <c r="A163" s="5"/>
      <c r="B163" s="5"/>
      <c r="C163" s="5"/>
      <c r="D163" s="5"/>
      <c r="E163" s="5"/>
      <c r="F163" s="58"/>
      <c r="G163" s="31" t="s">
        <v>13</v>
      </c>
      <c r="H163" s="31"/>
      <c r="I163" s="6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>
      <c r="A164" s="5"/>
      <c r="B164" s="5"/>
      <c r="C164" s="5"/>
      <c r="D164" s="5"/>
      <c r="E164" s="5"/>
      <c r="F164" s="58"/>
      <c r="G164" s="31" t="s">
        <v>13</v>
      </c>
      <c r="H164" s="31"/>
      <c r="I164" s="6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>
      <c r="A165" s="5"/>
      <c r="B165" s="5"/>
      <c r="C165" s="5"/>
      <c r="D165" s="5"/>
      <c r="E165" s="5"/>
      <c r="F165" s="58"/>
      <c r="G165" s="31" t="s">
        <v>13</v>
      </c>
      <c r="H165" s="31"/>
      <c r="I165" s="6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>
      <c r="A166" s="5"/>
      <c r="B166" s="5"/>
      <c r="C166" s="5"/>
      <c r="D166" s="5"/>
      <c r="E166" s="5"/>
      <c r="F166" s="58"/>
      <c r="G166" s="31" t="s">
        <v>13</v>
      </c>
      <c r="H166" s="31"/>
      <c r="I166" s="6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>
      <c r="A167" s="5"/>
      <c r="B167" s="5"/>
      <c r="C167" s="5"/>
      <c r="D167" s="5"/>
      <c r="E167" s="5"/>
      <c r="F167" s="58"/>
      <c r="G167" s="31" t="s">
        <v>13</v>
      </c>
      <c r="H167" s="31"/>
      <c r="I167" s="6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>
      <c r="A168" s="5"/>
      <c r="B168" s="5"/>
      <c r="C168" s="5"/>
      <c r="D168" s="5"/>
      <c r="E168" s="5"/>
      <c r="F168" s="58"/>
      <c r="G168" s="31" t="s">
        <v>13</v>
      </c>
      <c r="H168" s="31"/>
      <c r="I168" s="6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>
      <c r="A169" s="5"/>
      <c r="B169" s="5"/>
      <c r="C169" s="5"/>
      <c r="D169" s="5"/>
      <c r="E169" s="5"/>
      <c r="F169" s="58"/>
      <c r="G169" s="31" t="s">
        <v>13</v>
      </c>
      <c r="H169" s="31"/>
      <c r="I169" s="6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>
      <c r="A170" s="5"/>
      <c r="B170" s="5"/>
      <c r="C170" s="5"/>
      <c r="D170" s="5"/>
      <c r="E170" s="5"/>
      <c r="F170" s="58"/>
      <c r="G170" s="31" t="s">
        <v>13</v>
      </c>
      <c r="H170" s="31"/>
      <c r="I170" s="6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>
      <c r="A171" s="5"/>
      <c r="B171" s="5"/>
      <c r="C171" s="5"/>
      <c r="D171" s="5"/>
      <c r="E171" s="5"/>
      <c r="F171" s="58"/>
      <c r="G171" s="31" t="s">
        <v>13</v>
      </c>
      <c r="H171" s="31"/>
      <c r="I171" s="6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>
      <c r="A172" s="5"/>
      <c r="B172" s="5"/>
      <c r="C172" s="5"/>
      <c r="D172" s="5"/>
      <c r="E172" s="5"/>
      <c r="F172" s="58"/>
      <c r="G172" s="31" t="s">
        <v>13</v>
      </c>
      <c r="H172" s="31"/>
      <c r="I172" s="6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>
      <c r="A173" s="5"/>
      <c r="B173" s="5"/>
      <c r="C173" s="5"/>
      <c r="D173" s="5"/>
      <c r="E173" s="5"/>
      <c r="F173" s="58"/>
      <c r="G173" s="31" t="s">
        <v>13</v>
      </c>
      <c r="H173" s="31"/>
      <c r="I173" s="6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>
      <c r="A174" s="5"/>
      <c r="B174" s="5"/>
      <c r="C174" s="5"/>
      <c r="D174" s="5"/>
      <c r="E174" s="5"/>
      <c r="F174" s="58"/>
      <c r="G174" s="31" t="s">
        <v>13</v>
      </c>
      <c r="H174" s="31"/>
      <c r="I174" s="6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>
      <c r="A175" s="5"/>
      <c r="B175" s="5"/>
      <c r="C175" s="5"/>
      <c r="D175" s="5"/>
      <c r="E175" s="5"/>
      <c r="F175" s="58"/>
      <c r="G175" s="31" t="s">
        <v>13</v>
      </c>
      <c r="H175" s="31"/>
      <c r="I175" s="6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>
      <c r="A176" s="5"/>
      <c r="B176" s="5"/>
      <c r="C176" s="5"/>
      <c r="D176" s="5"/>
      <c r="E176" s="5"/>
      <c r="F176" s="58"/>
      <c r="G176" s="31" t="s">
        <v>13</v>
      </c>
      <c r="H176" s="31"/>
      <c r="I176" s="6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>
      <c r="A177" s="5"/>
      <c r="B177" s="5"/>
      <c r="C177" s="5"/>
      <c r="D177" s="5"/>
      <c r="E177" s="5"/>
      <c r="F177" s="58"/>
      <c r="G177" s="31" t="s">
        <v>13</v>
      </c>
      <c r="H177" s="31"/>
      <c r="I177" s="6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>
      <c r="A178" s="5"/>
      <c r="B178" s="5"/>
      <c r="C178" s="5"/>
      <c r="D178" s="5"/>
      <c r="E178" s="5"/>
      <c r="F178" s="58"/>
      <c r="G178" s="31" t="s">
        <v>13</v>
      </c>
      <c r="H178" s="31"/>
      <c r="I178" s="6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>
      <c r="A179" s="5"/>
      <c r="B179" s="5"/>
      <c r="C179" s="5"/>
      <c r="D179" s="5"/>
      <c r="E179" s="5"/>
      <c r="F179" s="58"/>
      <c r="G179" s="31" t="s">
        <v>13</v>
      </c>
      <c r="H179" s="31"/>
      <c r="I179" s="6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>
      <c r="A180" s="5"/>
      <c r="B180" s="5"/>
      <c r="C180" s="5"/>
      <c r="D180" s="5"/>
      <c r="E180" s="5"/>
      <c r="F180" s="58"/>
      <c r="G180" s="31" t="s">
        <v>13</v>
      </c>
      <c r="H180" s="31"/>
      <c r="I180" s="6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>
      <c r="A181" s="5"/>
      <c r="B181" s="5"/>
      <c r="C181" s="5"/>
      <c r="D181" s="5"/>
      <c r="E181" s="5"/>
      <c r="F181" s="58"/>
      <c r="G181" s="31" t="s">
        <v>13</v>
      </c>
      <c r="H181" s="31"/>
      <c r="I181" s="6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>
      <c r="A182" s="5"/>
      <c r="B182" s="5"/>
      <c r="C182" s="5"/>
      <c r="D182" s="5"/>
      <c r="E182" s="5"/>
      <c r="F182" s="58"/>
      <c r="G182" s="31" t="s">
        <v>13</v>
      </c>
      <c r="H182" s="31"/>
      <c r="I182" s="6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>
      <c r="A183" s="5"/>
      <c r="B183" s="5"/>
      <c r="C183" s="5"/>
      <c r="D183" s="5"/>
      <c r="E183" s="5"/>
      <c r="F183" s="58"/>
      <c r="G183" s="31" t="s">
        <v>13</v>
      </c>
      <c r="H183" s="31"/>
      <c r="I183" s="6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>
      <c r="A184" s="5"/>
      <c r="B184" s="5"/>
      <c r="C184" s="5"/>
      <c r="D184" s="5"/>
      <c r="E184" s="5"/>
      <c r="F184" s="58"/>
      <c r="G184" s="31" t="s">
        <v>13</v>
      </c>
      <c r="H184" s="31"/>
      <c r="I184" s="6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>
      <c r="A185" s="5"/>
      <c r="B185" s="5"/>
      <c r="C185" s="5"/>
      <c r="D185" s="5"/>
      <c r="E185" s="5"/>
      <c r="F185" s="58"/>
      <c r="G185" s="31" t="s">
        <v>13</v>
      </c>
      <c r="H185" s="31"/>
      <c r="I185" s="6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>
      <c r="A186" s="5"/>
      <c r="B186" s="5"/>
      <c r="C186" s="5"/>
      <c r="D186" s="5"/>
      <c r="E186" s="5"/>
      <c r="F186" s="58"/>
      <c r="G186" s="31" t="s">
        <v>13</v>
      </c>
      <c r="H186" s="31"/>
      <c r="I186" s="6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>
      <c r="A187" s="5"/>
      <c r="B187" s="5"/>
      <c r="C187" s="5"/>
      <c r="D187" s="5"/>
      <c r="E187" s="5"/>
      <c r="F187" s="58"/>
      <c r="G187" s="31" t="s">
        <v>13</v>
      </c>
      <c r="H187" s="31"/>
      <c r="I187" s="6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>
      <c r="A188" s="5"/>
      <c r="B188" s="5"/>
      <c r="C188" s="5"/>
      <c r="D188" s="5"/>
      <c r="E188" s="5"/>
      <c r="F188" s="58"/>
      <c r="G188" s="31" t="s">
        <v>13</v>
      </c>
      <c r="H188" s="31"/>
      <c r="I188" s="6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>
      <c r="A189" s="5"/>
      <c r="B189" s="5"/>
      <c r="C189" s="5"/>
      <c r="D189" s="5"/>
      <c r="E189" s="5"/>
      <c r="F189" s="58"/>
      <c r="G189" s="31" t="s">
        <v>13</v>
      </c>
      <c r="H189" s="31"/>
      <c r="I189" s="6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>
      <c r="A190" s="5"/>
      <c r="B190" s="5"/>
      <c r="C190" s="5"/>
      <c r="D190" s="5"/>
      <c r="E190" s="5"/>
      <c r="F190" s="58"/>
      <c r="G190" s="31" t="s">
        <v>13</v>
      </c>
      <c r="H190" s="31"/>
      <c r="I190" s="6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>
      <c r="A191" s="5"/>
      <c r="B191" s="5"/>
      <c r="C191" s="5"/>
      <c r="D191" s="5"/>
      <c r="E191" s="5"/>
      <c r="F191" s="58"/>
      <c r="G191" s="31" t="s">
        <v>13</v>
      </c>
      <c r="H191" s="31"/>
      <c r="I191" s="6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>
      <c r="A192" s="5"/>
      <c r="B192" s="5"/>
      <c r="C192" s="5"/>
      <c r="D192" s="5"/>
      <c r="E192" s="5"/>
      <c r="F192" s="58"/>
      <c r="G192" s="31" t="s">
        <v>13</v>
      </c>
      <c r="H192" s="31"/>
      <c r="I192" s="6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>
      <c r="A193" s="5"/>
      <c r="B193" s="5"/>
      <c r="C193" s="5"/>
      <c r="D193" s="5"/>
      <c r="E193" s="5"/>
      <c r="F193" s="58"/>
      <c r="G193" s="31" t="s">
        <v>13</v>
      </c>
      <c r="H193" s="31"/>
      <c r="I193" s="6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>
      <c r="A194" s="5"/>
      <c r="B194" s="5"/>
      <c r="C194" s="5"/>
      <c r="D194" s="5"/>
      <c r="E194" s="5"/>
      <c r="F194" s="58"/>
      <c r="G194" s="31" t="s">
        <v>13</v>
      </c>
      <c r="H194" s="31"/>
      <c r="I194" s="6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>
      <c r="A195" s="5"/>
      <c r="B195" s="5"/>
      <c r="C195" s="5"/>
      <c r="D195" s="5"/>
      <c r="E195" s="5"/>
      <c r="F195" s="58"/>
      <c r="G195" s="31" t="s">
        <v>13</v>
      </c>
      <c r="H195" s="31"/>
      <c r="I195" s="6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>
      <c r="A196" s="5"/>
      <c r="B196" s="5"/>
      <c r="C196" s="5"/>
      <c r="D196" s="5"/>
      <c r="E196" s="5"/>
      <c r="F196" s="58"/>
      <c r="G196" s="31" t="s">
        <v>13</v>
      </c>
      <c r="H196" s="31"/>
      <c r="I196" s="6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>
      <c r="A197" s="5"/>
      <c r="B197" s="5"/>
      <c r="C197" s="5"/>
      <c r="D197" s="5"/>
      <c r="E197" s="5"/>
      <c r="F197" s="58"/>
      <c r="G197" s="31" t="s">
        <v>13</v>
      </c>
      <c r="H197" s="31"/>
      <c r="I197" s="6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>
      <c r="A198" s="5"/>
      <c r="B198" s="5"/>
      <c r="C198" s="5"/>
      <c r="D198" s="5"/>
      <c r="E198" s="5"/>
      <c r="F198" s="58"/>
      <c r="G198" s="31" t="s">
        <v>13</v>
      </c>
      <c r="H198" s="31"/>
      <c r="I198" s="6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>
      <c r="A199" s="5"/>
      <c r="B199" s="5"/>
      <c r="C199" s="5"/>
      <c r="D199" s="5"/>
      <c r="E199" s="5"/>
      <c r="F199" s="58"/>
      <c r="G199" s="31" t="s">
        <v>13</v>
      </c>
      <c r="H199" s="31"/>
      <c r="I199" s="6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>
      <c r="A200" s="5"/>
      <c r="B200" s="5"/>
      <c r="C200" s="5"/>
      <c r="D200" s="5"/>
      <c r="E200" s="5"/>
      <c r="F200" s="58"/>
      <c r="G200" s="31" t="s">
        <v>13</v>
      </c>
      <c r="H200" s="31"/>
      <c r="I200" s="6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>
      <c r="A201" s="5"/>
      <c r="B201" s="5"/>
      <c r="C201" s="5"/>
      <c r="D201" s="5"/>
      <c r="E201" s="5"/>
      <c r="F201" s="58"/>
      <c r="G201" s="31" t="s">
        <v>13</v>
      </c>
      <c r="H201" s="31"/>
      <c r="I201" s="6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>
      <c r="A202" s="5"/>
      <c r="B202" s="5"/>
      <c r="C202" s="5"/>
      <c r="D202" s="5"/>
      <c r="E202" s="5"/>
      <c r="F202" s="58"/>
      <c r="G202" s="31" t="s">
        <v>13</v>
      </c>
      <c r="H202" s="31"/>
      <c r="I202" s="6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>
      <c r="A203" s="5"/>
      <c r="B203" s="5"/>
      <c r="C203" s="5"/>
      <c r="D203" s="5"/>
      <c r="E203" s="5"/>
      <c r="F203" s="58"/>
      <c r="G203" s="31" t="s">
        <v>13</v>
      </c>
      <c r="H203" s="31"/>
      <c r="I203" s="6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>
      <c r="A204" s="5"/>
      <c r="B204" s="5"/>
      <c r="C204" s="5"/>
      <c r="D204" s="5"/>
      <c r="E204" s="5"/>
      <c r="F204" s="58"/>
      <c r="G204" s="31" t="s">
        <v>13</v>
      </c>
      <c r="H204" s="31"/>
      <c r="I204" s="6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>
      <c r="A205" s="5"/>
      <c r="B205" s="5"/>
      <c r="C205" s="5"/>
      <c r="D205" s="5"/>
      <c r="E205" s="5"/>
      <c r="F205" s="58"/>
      <c r="G205" s="31" t="s">
        <v>13</v>
      </c>
      <c r="H205" s="31"/>
      <c r="I205" s="6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>
      <c r="A206" s="5"/>
      <c r="B206" s="5"/>
      <c r="C206" s="5"/>
      <c r="D206" s="5"/>
      <c r="E206" s="5"/>
      <c r="F206" s="58"/>
      <c r="G206" s="31" t="s">
        <v>13</v>
      </c>
      <c r="H206" s="31"/>
      <c r="I206" s="6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>
      <c r="A207" s="5"/>
      <c r="B207" s="5"/>
      <c r="C207" s="5"/>
      <c r="D207" s="5"/>
      <c r="E207" s="5"/>
      <c r="F207" s="58"/>
      <c r="G207" s="31" t="s">
        <v>13</v>
      </c>
      <c r="H207" s="31"/>
      <c r="I207" s="6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>
      <c r="A208" s="5"/>
      <c r="B208" s="5"/>
      <c r="C208" s="5"/>
      <c r="D208" s="5"/>
      <c r="E208" s="5"/>
      <c r="F208" s="58"/>
      <c r="G208" s="31" t="s">
        <v>13</v>
      </c>
      <c r="H208" s="31"/>
      <c r="I208" s="6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>
      <c r="A209" s="5"/>
      <c r="B209" s="5"/>
      <c r="C209" s="5"/>
      <c r="D209" s="5"/>
      <c r="E209" s="5"/>
      <c r="F209" s="58"/>
      <c r="G209" s="31" t="s">
        <v>13</v>
      </c>
      <c r="H209" s="31"/>
      <c r="I209" s="6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>
      <c r="A210" s="5"/>
      <c r="B210" s="5"/>
      <c r="C210" s="5"/>
      <c r="D210" s="5"/>
      <c r="E210" s="5"/>
      <c r="F210" s="58"/>
      <c r="G210" s="31" t="s">
        <v>13</v>
      </c>
      <c r="H210" s="31"/>
      <c r="I210" s="6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>
      <c r="A211" s="5"/>
      <c r="B211" s="5"/>
      <c r="C211" s="5"/>
      <c r="D211" s="5"/>
      <c r="E211" s="5"/>
      <c r="F211" s="58"/>
      <c r="G211" s="31" t="s">
        <v>13</v>
      </c>
      <c r="H211" s="31"/>
      <c r="I211" s="6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>
      <c r="A212" s="5"/>
      <c r="B212" s="5"/>
      <c r="C212" s="5"/>
      <c r="D212" s="5"/>
      <c r="E212" s="5"/>
      <c r="F212" s="58"/>
      <c r="G212" s="31" t="s">
        <v>13</v>
      </c>
      <c r="H212" s="31"/>
      <c r="I212" s="6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>
      <c r="A213" s="5"/>
      <c r="B213" s="5"/>
      <c r="C213" s="5"/>
      <c r="D213" s="5"/>
      <c r="E213" s="5"/>
      <c r="F213" s="58"/>
      <c r="G213" s="31" t="s">
        <v>13</v>
      </c>
      <c r="H213" s="31"/>
      <c r="I213" s="6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>
      <c r="A214" s="5"/>
      <c r="B214" s="5"/>
      <c r="C214" s="5"/>
      <c r="D214" s="5"/>
      <c r="E214" s="5"/>
      <c r="F214" s="58"/>
      <c r="G214" s="31" t="s">
        <v>13</v>
      </c>
      <c r="H214" s="31"/>
      <c r="I214" s="6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>
      <c r="A215" s="5"/>
      <c r="B215" s="5"/>
      <c r="C215" s="5"/>
      <c r="D215" s="5"/>
      <c r="E215" s="5"/>
      <c r="F215" s="58"/>
      <c r="G215" s="31" t="s">
        <v>13</v>
      </c>
      <c r="H215" s="31"/>
      <c r="I215" s="6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>
      <c r="A216" s="5"/>
      <c r="B216" s="5"/>
      <c r="C216" s="5"/>
      <c r="D216" s="5"/>
      <c r="E216" s="5"/>
      <c r="F216" s="58"/>
      <c r="G216" s="31" t="s">
        <v>13</v>
      </c>
      <c r="H216" s="31"/>
      <c r="I216" s="6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>
      <c r="A217" s="5"/>
      <c r="B217" s="5"/>
      <c r="C217" s="5"/>
      <c r="D217" s="5"/>
      <c r="E217" s="5"/>
      <c r="F217" s="58"/>
      <c r="G217" s="31" t="s">
        <v>13</v>
      </c>
      <c r="H217" s="31"/>
      <c r="I217" s="6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>
      <c r="A218" s="5"/>
      <c r="B218" s="5"/>
      <c r="C218" s="5"/>
      <c r="D218" s="5"/>
      <c r="E218" s="5"/>
      <c r="F218" s="58"/>
      <c r="G218" s="31" t="s">
        <v>13</v>
      </c>
      <c r="H218" s="31"/>
      <c r="I218" s="6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>
      <c r="A219" s="5"/>
      <c r="B219" s="5"/>
      <c r="C219" s="5"/>
      <c r="D219" s="5"/>
      <c r="E219" s="5"/>
      <c r="F219" s="58"/>
      <c r="G219" s="31" t="s">
        <v>13</v>
      </c>
      <c r="H219" s="31"/>
      <c r="I219" s="6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>
      <c r="A220" s="5"/>
      <c r="B220" s="5"/>
      <c r="C220" s="5"/>
      <c r="D220" s="5"/>
      <c r="E220" s="5"/>
      <c r="F220" s="58"/>
      <c r="G220" s="31" t="s">
        <v>13</v>
      </c>
      <c r="H220" s="31"/>
      <c r="I220" s="6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>
      <c r="A221" s="5"/>
      <c r="B221" s="5"/>
      <c r="C221" s="5"/>
      <c r="D221" s="5"/>
      <c r="E221" s="5"/>
      <c r="F221" s="58"/>
      <c r="G221" s="31" t="s">
        <v>13</v>
      </c>
      <c r="H221" s="31"/>
      <c r="I221" s="6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>
      <c r="A222" s="5"/>
      <c r="B222" s="5"/>
      <c r="C222" s="5"/>
      <c r="D222" s="5"/>
      <c r="E222" s="5"/>
      <c r="F222" s="58"/>
      <c r="G222" s="31" t="s">
        <v>13</v>
      </c>
      <c r="H222" s="31"/>
      <c r="I222" s="6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>
      <c r="A223" s="5"/>
      <c r="B223" s="5"/>
      <c r="C223" s="5"/>
      <c r="D223" s="5"/>
      <c r="E223" s="5"/>
      <c r="F223" s="58"/>
      <c r="G223" s="31" t="s">
        <v>13</v>
      </c>
      <c r="H223" s="31"/>
      <c r="I223" s="6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>
      <c r="A224" s="5"/>
      <c r="B224" s="5"/>
      <c r="C224" s="5"/>
      <c r="D224" s="5"/>
      <c r="E224" s="5"/>
      <c r="F224" s="58"/>
      <c r="G224" s="31" t="s">
        <v>13</v>
      </c>
      <c r="H224" s="31"/>
      <c r="I224" s="6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>
      <c r="A225" s="5"/>
      <c r="B225" s="5"/>
      <c r="C225" s="5"/>
      <c r="D225" s="5"/>
      <c r="E225" s="5"/>
      <c r="F225" s="58"/>
      <c r="G225" s="31" t="s">
        <v>13</v>
      </c>
      <c r="H225" s="31"/>
      <c r="I225" s="6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>
      <c r="A226" s="5"/>
      <c r="B226" s="5"/>
      <c r="C226" s="5"/>
      <c r="D226" s="5"/>
      <c r="E226" s="5"/>
      <c r="F226" s="58"/>
      <c r="G226" s="31" t="s">
        <v>13</v>
      </c>
      <c r="H226" s="31"/>
      <c r="I226" s="6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>
      <c r="A227" s="5"/>
      <c r="B227" s="5"/>
      <c r="C227" s="5"/>
      <c r="D227" s="5"/>
      <c r="E227" s="5"/>
      <c r="F227" s="58"/>
      <c r="G227" s="31" t="s">
        <v>13</v>
      </c>
      <c r="H227" s="31"/>
      <c r="I227" s="6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>
      <c r="A228" s="5"/>
      <c r="B228" s="5"/>
      <c r="C228" s="5"/>
      <c r="D228" s="5"/>
      <c r="E228" s="5"/>
      <c r="F228" s="58"/>
      <c r="G228" s="31" t="s">
        <v>13</v>
      </c>
      <c r="H228" s="31"/>
      <c r="I228" s="6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>
      <c r="A229" s="5"/>
      <c r="B229" s="5"/>
      <c r="C229" s="5"/>
      <c r="D229" s="5"/>
      <c r="E229" s="5"/>
      <c r="F229" s="58"/>
      <c r="G229" s="31" t="s">
        <v>13</v>
      </c>
      <c r="H229" s="31"/>
      <c r="I229" s="6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>
      <c r="A230" s="5"/>
      <c r="B230" s="5"/>
      <c r="C230" s="5"/>
      <c r="D230" s="5"/>
      <c r="E230" s="5"/>
      <c r="F230" s="58"/>
      <c r="G230" s="31" t="s">
        <v>13</v>
      </c>
      <c r="H230" s="31"/>
      <c r="I230" s="6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>
      <c r="A231" s="5"/>
      <c r="B231" s="5"/>
      <c r="C231" s="5"/>
      <c r="D231" s="5"/>
      <c r="E231" s="5"/>
      <c r="F231" s="58"/>
      <c r="G231" s="31" t="s">
        <v>13</v>
      </c>
      <c r="H231" s="31"/>
      <c r="I231" s="6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>
      <c r="A232" s="5"/>
      <c r="B232" s="5"/>
      <c r="C232" s="5"/>
      <c r="D232" s="5"/>
      <c r="E232" s="5"/>
      <c r="F232" s="58"/>
      <c r="G232" s="31" t="s">
        <v>13</v>
      </c>
      <c r="H232" s="31"/>
      <c r="I232" s="6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>
      <c r="A233" s="5"/>
      <c r="B233" s="5"/>
      <c r="C233" s="5"/>
      <c r="D233" s="5"/>
      <c r="E233" s="5"/>
      <c r="F233" s="58"/>
      <c r="G233" s="31" t="s">
        <v>13</v>
      </c>
      <c r="H233" s="31"/>
      <c r="I233" s="6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>
      <c r="A234" s="5"/>
      <c r="B234" s="5"/>
      <c r="C234" s="5"/>
      <c r="D234" s="5"/>
      <c r="E234" s="5"/>
      <c r="F234" s="58"/>
      <c r="G234" s="31" t="s">
        <v>13</v>
      </c>
      <c r="H234" s="31"/>
      <c r="I234" s="6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>
      <c r="A235" s="5"/>
      <c r="B235" s="5"/>
      <c r="C235" s="5"/>
      <c r="D235" s="5"/>
      <c r="E235" s="5"/>
      <c r="F235" s="58"/>
      <c r="G235" s="31" t="s">
        <v>13</v>
      </c>
      <c r="H235" s="31"/>
      <c r="I235" s="6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>
      <c r="A236" s="5"/>
      <c r="B236" s="5"/>
      <c r="C236" s="5"/>
      <c r="D236" s="5"/>
      <c r="E236" s="5"/>
      <c r="F236" s="58"/>
      <c r="G236" s="31" t="s">
        <v>13</v>
      </c>
      <c r="H236" s="31"/>
      <c r="I236" s="6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>
      <c r="A237" s="5"/>
      <c r="B237" s="5"/>
      <c r="C237" s="5"/>
      <c r="D237" s="5"/>
      <c r="E237" s="5"/>
      <c r="F237" s="58"/>
      <c r="G237" s="31" t="s">
        <v>13</v>
      </c>
      <c r="H237" s="31"/>
      <c r="I237" s="6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>
      <c r="A238" s="5"/>
      <c r="B238" s="5"/>
      <c r="C238" s="5"/>
      <c r="D238" s="5"/>
      <c r="E238" s="5"/>
      <c r="F238" s="58"/>
      <c r="G238" s="31" t="s">
        <v>13</v>
      </c>
      <c r="H238" s="31"/>
      <c r="I238" s="6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>
      <c r="A239" s="5"/>
      <c r="B239" s="5"/>
      <c r="C239" s="5"/>
      <c r="D239" s="5"/>
      <c r="E239" s="5"/>
      <c r="F239" s="58"/>
      <c r="G239" s="31" t="s">
        <v>13</v>
      </c>
      <c r="H239" s="31"/>
      <c r="I239" s="6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>
      <c r="A240" s="5"/>
      <c r="B240" s="5"/>
      <c r="C240" s="5"/>
      <c r="D240" s="5"/>
      <c r="E240" s="5"/>
      <c r="F240" s="58"/>
      <c r="G240" s="31" t="s">
        <v>13</v>
      </c>
      <c r="H240" s="31"/>
      <c r="I240" s="6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>
      <c r="A241" s="5"/>
      <c r="B241" s="5"/>
      <c r="C241" s="5"/>
      <c r="D241" s="5"/>
      <c r="E241" s="5"/>
      <c r="F241" s="58"/>
      <c r="G241" s="31" t="s">
        <v>13</v>
      </c>
      <c r="H241" s="31"/>
      <c r="I241" s="6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>
      <c r="A242" s="5"/>
      <c r="B242" s="5"/>
      <c r="C242" s="5"/>
      <c r="D242" s="5"/>
      <c r="E242" s="5"/>
      <c r="F242" s="58"/>
      <c r="G242" s="31" t="s">
        <v>13</v>
      </c>
      <c r="H242" s="31"/>
      <c r="I242" s="6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>
      <c r="A243" s="5"/>
      <c r="B243" s="5"/>
      <c r="C243" s="5"/>
      <c r="D243" s="5"/>
      <c r="E243" s="5"/>
      <c r="F243" s="58"/>
      <c r="G243" s="31" t="s">
        <v>13</v>
      </c>
      <c r="H243" s="31"/>
      <c r="I243" s="6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>
      <c r="A244" s="5"/>
      <c r="B244" s="5"/>
      <c r="C244" s="5"/>
      <c r="D244" s="5"/>
      <c r="E244" s="5"/>
      <c r="F244" s="58"/>
      <c r="G244" s="31" t="s">
        <v>13</v>
      </c>
      <c r="H244" s="31"/>
      <c r="I244" s="6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>
      <c r="A245" s="5"/>
      <c r="B245" s="5"/>
      <c r="C245" s="5"/>
      <c r="D245" s="5"/>
      <c r="E245" s="5"/>
      <c r="F245" s="58"/>
      <c r="G245" s="31" t="s">
        <v>13</v>
      </c>
      <c r="H245" s="31"/>
      <c r="I245" s="6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>
      <c r="A246" s="5"/>
      <c r="B246" s="5"/>
      <c r="C246" s="5"/>
      <c r="D246" s="5"/>
      <c r="E246" s="5"/>
      <c r="F246" s="58"/>
      <c r="G246" s="31" t="s">
        <v>13</v>
      </c>
      <c r="H246" s="31"/>
      <c r="I246" s="6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>
      <c r="A247" s="5"/>
      <c r="B247" s="5"/>
      <c r="C247" s="5"/>
      <c r="D247" s="5"/>
      <c r="E247" s="5"/>
      <c r="F247" s="58"/>
      <c r="G247" s="31" t="s">
        <v>13</v>
      </c>
      <c r="H247" s="31"/>
      <c r="I247" s="6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>
      <c r="A248" s="5"/>
      <c r="B248" s="5"/>
      <c r="C248" s="5"/>
      <c r="D248" s="5"/>
      <c r="E248" s="5"/>
      <c r="F248" s="58"/>
      <c r="G248" s="31" t="s">
        <v>13</v>
      </c>
      <c r="H248" s="31"/>
      <c r="I248" s="6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>
      <c r="A249" s="5"/>
      <c r="B249" s="5"/>
      <c r="C249" s="5"/>
      <c r="D249" s="5"/>
      <c r="E249" s="5"/>
      <c r="F249" s="58"/>
      <c r="G249" s="31" t="s">
        <v>13</v>
      </c>
      <c r="H249" s="31"/>
      <c r="I249" s="6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>
      <c r="A250" s="5"/>
      <c r="B250" s="5"/>
      <c r="C250" s="5"/>
      <c r="D250" s="5"/>
      <c r="E250" s="5"/>
      <c r="F250" s="58"/>
      <c r="G250" s="31" t="s">
        <v>13</v>
      </c>
      <c r="H250" s="31"/>
      <c r="I250" s="6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>
      <c r="A251" s="5"/>
      <c r="B251" s="5"/>
      <c r="C251" s="5"/>
      <c r="D251" s="5"/>
      <c r="E251" s="5"/>
      <c r="F251" s="58"/>
      <c r="G251" s="31" t="s">
        <v>13</v>
      </c>
      <c r="H251" s="31"/>
      <c r="I251" s="6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>
      <c r="A252" s="5"/>
      <c r="B252" s="5"/>
      <c r="C252" s="5"/>
      <c r="D252" s="5"/>
      <c r="E252" s="5"/>
      <c r="F252" s="58"/>
      <c r="G252" s="31" t="s">
        <v>13</v>
      </c>
      <c r="H252" s="31"/>
      <c r="I252" s="6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>
      <c r="A253" s="5"/>
      <c r="B253" s="5"/>
      <c r="C253" s="5"/>
      <c r="D253" s="5"/>
      <c r="E253" s="5"/>
      <c r="F253" s="58"/>
      <c r="G253" s="31" t="s">
        <v>13</v>
      </c>
      <c r="H253" s="31"/>
      <c r="I253" s="6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>
      <c r="A254" s="5"/>
      <c r="B254" s="5"/>
      <c r="C254" s="5"/>
      <c r="D254" s="5"/>
      <c r="E254" s="5"/>
      <c r="F254" s="58"/>
      <c r="G254" s="31" t="s">
        <v>13</v>
      </c>
      <c r="H254" s="31"/>
      <c r="I254" s="6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>
      <c r="A255" s="5"/>
      <c r="B255" s="5"/>
      <c r="C255" s="5"/>
      <c r="D255" s="5"/>
      <c r="E255" s="5"/>
      <c r="F255" s="58"/>
      <c r="G255" s="31" t="s">
        <v>13</v>
      </c>
      <c r="H255" s="31"/>
      <c r="I255" s="6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>
      <c r="A256" s="5"/>
      <c r="B256" s="5"/>
      <c r="C256" s="5"/>
      <c r="D256" s="5"/>
      <c r="E256" s="5"/>
      <c r="F256" s="58"/>
      <c r="G256" s="31" t="s">
        <v>13</v>
      </c>
      <c r="H256" s="31"/>
      <c r="I256" s="6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>
      <c r="A257" s="5"/>
      <c r="B257" s="5"/>
      <c r="C257" s="5"/>
      <c r="D257" s="5"/>
      <c r="E257" s="5"/>
      <c r="F257" s="58"/>
      <c r="G257" s="31" t="s">
        <v>13</v>
      </c>
      <c r="H257" s="31"/>
      <c r="I257" s="6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>
      <c r="A258" s="5"/>
      <c r="B258" s="5"/>
      <c r="C258" s="5"/>
      <c r="D258" s="5"/>
      <c r="E258" s="5"/>
      <c r="F258" s="58"/>
      <c r="G258" s="31" t="s">
        <v>13</v>
      </c>
      <c r="H258" s="31"/>
      <c r="I258" s="6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>
      <c r="A259" s="5"/>
      <c r="B259" s="5"/>
      <c r="C259" s="5"/>
      <c r="D259" s="5"/>
      <c r="E259" s="5"/>
      <c r="F259" s="58"/>
      <c r="G259" s="31" t="s">
        <v>13</v>
      </c>
      <c r="H259" s="31"/>
      <c r="I259" s="6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>
      <c r="A260" s="5"/>
      <c r="B260" s="5"/>
      <c r="C260" s="5"/>
      <c r="D260" s="5"/>
      <c r="E260" s="5"/>
      <c r="F260" s="58"/>
      <c r="G260" s="31" t="s">
        <v>13</v>
      </c>
      <c r="H260" s="31"/>
      <c r="I260" s="6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>
      <c r="A261" s="5"/>
      <c r="B261" s="5"/>
      <c r="C261" s="5"/>
      <c r="D261" s="5"/>
      <c r="E261" s="5"/>
      <c r="F261" s="58"/>
      <c r="G261" s="31" t="s">
        <v>13</v>
      </c>
      <c r="H261" s="31"/>
      <c r="I261" s="6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>
      <c r="A262" s="5"/>
      <c r="B262" s="5"/>
      <c r="C262" s="5"/>
      <c r="D262" s="5"/>
      <c r="E262" s="5"/>
      <c r="F262" s="58"/>
      <c r="G262" s="31" t="s">
        <v>13</v>
      </c>
      <c r="H262" s="31"/>
      <c r="I262" s="6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>
      <c r="A263" s="5"/>
      <c r="B263" s="5"/>
      <c r="C263" s="5"/>
      <c r="D263" s="5"/>
      <c r="E263" s="5"/>
      <c r="F263" s="58"/>
      <c r="G263" s="31" t="s">
        <v>13</v>
      </c>
      <c r="H263" s="31"/>
      <c r="I263" s="6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>
      <c r="A264" s="5"/>
      <c r="B264" s="5"/>
      <c r="C264" s="5"/>
      <c r="D264" s="5"/>
      <c r="E264" s="5"/>
      <c r="F264" s="58"/>
      <c r="G264" s="31" t="s">
        <v>13</v>
      </c>
      <c r="H264" s="31"/>
      <c r="I264" s="6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>
      <c r="A265" s="5"/>
      <c r="B265" s="5"/>
      <c r="C265" s="5"/>
      <c r="D265" s="5"/>
      <c r="E265" s="5"/>
      <c r="F265" s="58"/>
      <c r="G265" s="31" t="s">
        <v>13</v>
      </c>
      <c r="H265" s="31"/>
      <c r="I265" s="6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>
      <c r="A266" s="5"/>
      <c r="B266" s="5"/>
      <c r="C266" s="5"/>
      <c r="D266" s="5"/>
      <c r="E266" s="5"/>
      <c r="F266" s="58"/>
      <c r="G266" s="31" t="s">
        <v>13</v>
      </c>
      <c r="H266" s="31"/>
      <c r="I266" s="62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>
      <c r="A267" s="5"/>
      <c r="B267" s="5"/>
      <c r="C267" s="5"/>
      <c r="D267" s="5"/>
      <c r="E267" s="5"/>
      <c r="F267" s="58"/>
      <c r="G267" s="31" t="s">
        <v>13</v>
      </c>
      <c r="H267" s="31"/>
      <c r="I267" s="62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>
      <c r="A268" s="5"/>
      <c r="B268" s="5"/>
      <c r="C268" s="5"/>
      <c r="D268" s="5"/>
      <c r="E268" s="5"/>
      <c r="F268" s="58"/>
      <c r="G268" s="31" t="s">
        <v>13</v>
      </c>
      <c r="H268" s="31"/>
      <c r="I268" s="62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>
      <c r="A269" s="5"/>
      <c r="B269" s="5"/>
      <c r="C269" s="5"/>
      <c r="D269" s="5"/>
      <c r="E269" s="5"/>
      <c r="F269" s="58"/>
      <c r="G269" s="31" t="s">
        <v>13</v>
      </c>
      <c r="H269" s="31"/>
      <c r="I269" s="62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>
      <c r="A270" s="5"/>
      <c r="B270" s="5"/>
      <c r="C270" s="5"/>
      <c r="D270" s="5"/>
      <c r="E270" s="5"/>
      <c r="F270" s="58"/>
      <c r="G270" s="31" t="s">
        <v>13</v>
      </c>
      <c r="H270" s="31"/>
      <c r="I270" s="62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>
      <c r="A271" s="5"/>
      <c r="B271" s="5"/>
      <c r="C271" s="5"/>
      <c r="D271" s="5"/>
      <c r="E271" s="5"/>
      <c r="F271" s="58"/>
      <c r="G271" s="31" t="s">
        <v>13</v>
      </c>
      <c r="H271" s="31"/>
      <c r="I271" s="62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>
      <c r="A272" s="5"/>
      <c r="B272" s="5"/>
      <c r="C272" s="5"/>
      <c r="D272" s="5"/>
      <c r="E272" s="5"/>
      <c r="F272" s="58"/>
      <c r="G272" s="31" t="s">
        <v>13</v>
      </c>
      <c r="H272" s="31"/>
      <c r="I272" s="62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>
      <c r="A273" s="5"/>
      <c r="B273" s="5"/>
      <c r="C273" s="5"/>
      <c r="D273" s="5"/>
      <c r="E273" s="5"/>
      <c r="F273" s="58"/>
      <c r="G273" s="31" t="s">
        <v>13</v>
      </c>
      <c r="H273" s="31"/>
      <c r="I273" s="62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>
      <c r="A274" s="5"/>
      <c r="B274" s="5"/>
      <c r="C274" s="5"/>
      <c r="D274" s="5"/>
      <c r="E274" s="5"/>
      <c r="F274" s="58"/>
      <c r="G274" s="31" t="s">
        <v>13</v>
      </c>
      <c r="H274" s="31"/>
      <c r="I274" s="62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>
      <c r="A275" s="5"/>
      <c r="B275" s="5"/>
      <c r="C275" s="5"/>
      <c r="D275" s="5"/>
      <c r="E275" s="5"/>
      <c r="F275" s="58"/>
      <c r="G275" s="31" t="s">
        <v>13</v>
      </c>
      <c r="H275" s="31"/>
      <c r="I275" s="62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>
      <c r="A276" s="5"/>
      <c r="B276" s="5"/>
      <c r="C276" s="5"/>
      <c r="D276" s="5"/>
      <c r="E276" s="5"/>
      <c r="F276" s="58"/>
      <c r="G276" s="31" t="s">
        <v>13</v>
      </c>
      <c r="H276" s="31"/>
      <c r="I276" s="6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>
      <c r="A277" s="5"/>
      <c r="B277" s="5"/>
      <c r="C277" s="5"/>
      <c r="D277" s="5"/>
      <c r="E277" s="5"/>
      <c r="F277" s="58"/>
      <c r="G277" s="31" t="s">
        <v>13</v>
      </c>
      <c r="H277" s="31"/>
      <c r="I277" s="6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>
      <c r="A278" s="5"/>
      <c r="B278" s="5"/>
      <c r="C278" s="5"/>
      <c r="D278" s="5"/>
      <c r="E278" s="5"/>
      <c r="F278" s="58"/>
      <c r="G278" s="31" t="s">
        <v>13</v>
      </c>
      <c r="H278" s="31"/>
      <c r="I278" s="62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>
      <c r="A279" s="5"/>
      <c r="B279" s="5"/>
      <c r="C279" s="5"/>
      <c r="D279" s="5"/>
      <c r="E279" s="5"/>
      <c r="F279" s="58"/>
      <c r="G279" s="31" t="s">
        <v>13</v>
      </c>
      <c r="H279" s="31"/>
      <c r="I279" s="62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>
      <c r="A280" s="5"/>
      <c r="B280" s="5"/>
      <c r="C280" s="5"/>
      <c r="D280" s="5"/>
      <c r="E280" s="5"/>
      <c r="F280" s="58"/>
      <c r="G280" s="31" t="s">
        <v>13</v>
      </c>
      <c r="H280" s="31"/>
      <c r="I280" s="6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>
      <c r="A281" s="5"/>
      <c r="B281" s="5"/>
      <c r="C281" s="5"/>
      <c r="D281" s="5"/>
      <c r="E281" s="5"/>
      <c r="F281" s="58"/>
      <c r="G281" s="31" t="s">
        <v>13</v>
      </c>
      <c r="H281" s="31"/>
      <c r="I281" s="62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>
      <c r="A282" s="5"/>
      <c r="B282" s="5"/>
      <c r="C282" s="5"/>
      <c r="D282" s="5"/>
      <c r="E282" s="5"/>
      <c r="F282" s="58"/>
      <c r="G282" s="31" t="s">
        <v>13</v>
      </c>
      <c r="H282" s="31"/>
      <c r="I282" s="62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>
      <c r="A283" s="5"/>
      <c r="B283" s="5"/>
      <c r="C283" s="5"/>
      <c r="D283" s="5"/>
      <c r="E283" s="5"/>
      <c r="F283" s="58"/>
      <c r="G283" s="31" t="s">
        <v>13</v>
      </c>
      <c r="H283" s="31"/>
      <c r="I283" s="62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>
      <c r="A284" s="5"/>
      <c r="B284" s="5"/>
      <c r="C284" s="5"/>
      <c r="D284" s="5"/>
      <c r="E284" s="5"/>
      <c r="F284" s="58"/>
      <c r="G284" s="31" t="s">
        <v>13</v>
      </c>
      <c r="H284" s="31"/>
      <c r="I284" s="62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>
      <c r="A285" s="5"/>
      <c r="B285" s="5"/>
      <c r="C285" s="5"/>
      <c r="D285" s="5"/>
      <c r="E285" s="5"/>
      <c r="F285" s="58"/>
      <c r="G285" s="31" t="s">
        <v>13</v>
      </c>
      <c r="H285" s="31"/>
      <c r="I285" s="62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>
      <c r="A286" s="5"/>
      <c r="B286" s="5"/>
      <c r="C286" s="5"/>
      <c r="D286" s="5"/>
      <c r="E286" s="5"/>
      <c r="F286" s="58"/>
      <c r="G286" s="31" t="s">
        <v>13</v>
      </c>
      <c r="H286" s="31"/>
      <c r="I286" s="6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>
      <c r="A287" s="5"/>
      <c r="B287" s="5"/>
      <c r="C287" s="5"/>
      <c r="D287" s="5"/>
      <c r="E287" s="5"/>
      <c r="F287" s="58"/>
      <c r="G287" s="31" t="s">
        <v>13</v>
      </c>
      <c r="H287" s="31"/>
      <c r="I287" s="6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>
      <c r="A288" s="5"/>
      <c r="B288" s="5"/>
      <c r="C288" s="5"/>
      <c r="D288" s="5"/>
      <c r="E288" s="5"/>
      <c r="F288" s="58"/>
      <c r="G288" s="31" t="s">
        <v>13</v>
      </c>
      <c r="H288" s="31"/>
      <c r="I288" s="62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>
      <c r="A289" s="5"/>
      <c r="B289" s="5"/>
      <c r="C289" s="5"/>
      <c r="D289" s="5"/>
      <c r="E289" s="5"/>
      <c r="F289" s="58"/>
      <c r="G289" s="31" t="s">
        <v>13</v>
      </c>
      <c r="H289" s="31"/>
      <c r="I289" s="6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>
      <c r="A290" s="5"/>
      <c r="B290" s="5"/>
      <c r="C290" s="5"/>
      <c r="D290" s="5"/>
      <c r="E290" s="5"/>
      <c r="F290" s="58"/>
      <c r="G290" s="31" t="s">
        <v>13</v>
      </c>
      <c r="H290" s="31"/>
      <c r="I290" s="6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>
      <c r="A291" s="5"/>
      <c r="B291" s="5"/>
      <c r="C291" s="5"/>
      <c r="D291" s="5"/>
      <c r="E291" s="5"/>
      <c r="F291" s="58"/>
      <c r="G291" s="31" t="s">
        <v>13</v>
      </c>
      <c r="H291" s="31"/>
      <c r="I291" s="62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>
      <c r="A292" s="5"/>
      <c r="B292" s="5"/>
      <c r="C292" s="5"/>
      <c r="D292" s="5"/>
      <c r="E292" s="5"/>
      <c r="F292" s="58"/>
      <c r="G292" s="31" t="s">
        <v>13</v>
      </c>
      <c r="H292" s="31"/>
      <c r="I292" s="6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>
      <c r="A293" s="5"/>
      <c r="B293" s="5"/>
      <c r="C293" s="5"/>
      <c r="D293" s="5"/>
      <c r="E293" s="5"/>
      <c r="F293" s="58"/>
      <c r="G293" s="31" t="s">
        <v>13</v>
      </c>
      <c r="H293" s="31"/>
      <c r="I293" s="62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>
      <c r="A294" s="5"/>
      <c r="B294" s="5"/>
      <c r="C294" s="5"/>
      <c r="D294" s="5"/>
      <c r="E294" s="5"/>
      <c r="F294" s="58"/>
      <c r="G294" s="31" t="s">
        <v>13</v>
      </c>
      <c r="H294" s="31"/>
      <c r="I294" s="6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>
      <c r="A295" s="5"/>
      <c r="B295" s="5"/>
      <c r="C295" s="5"/>
      <c r="D295" s="5"/>
      <c r="E295" s="5"/>
      <c r="F295" s="58"/>
      <c r="G295" s="31" t="s">
        <v>13</v>
      </c>
      <c r="H295" s="31"/>
      <c r="I295" s="6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>
      <c r="A296" s="5"/>
      <c r="B296" s="5"/>
      <c r="C296" s="5"/>
      <c r="D296" s="5"/>
      <c r="E296" s="5"/>
      <c r="F296" s="58"/>
      <c r="G296" s="31" t="s">
        <v>13</v>
      </c>
      <c r="H296" s="31"/>
      <c r="I296" s="6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>
      <c r="A297" s="5"/>
      <c r="B297" s="5"/>
      <c r="C297" s="5"/>
      <c r="D297" s="5"/>
      <c r="E297" s="5"/>
      <c r="F297" s="58"/>
      <c r="G297" s="31" t="s">
        <v>13</v>
      </c>
      <c r="H297" s="31"/>
      <c r="I297" s="6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>
      <c r="A298" s="5"/>
      <c r="B298" s="5"/>
      <c r="C298" s="5"/>
      <c r="D298" s="5"/>
      <c r="E298" s="5"/>
      <c r="F298" s="58"/>
      <c r="G298" s="31" t="s">
        <v>13</v>
      </c>
      <c r="H298" s="31"/>
      <c r="I298" s="6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>
      <c r="A299" s="5"/>
      <c r="B299" s="5"/>
      <c r="C299" s="5"/>
      <c r="D299" s="5"/>
      <c r="E299" s="5"/>
      <c r="F299" s="58"/>
      <c r="G299" s="31" t="s">
        <v>13</v>
      </c>
      <c r="H299" s="31"/>
      <c r="I299" s="6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>
      <c r="A300" s="5"/>
      <c r="B300" s="5"/>
      <c r="C300" s="5"/>
      <c r="D300" s="5"/>
      <c r="E300" s="5"/>
      <c r="F300" s="58"/>
      <c r="G300" s="31" t="s">
        <v>13</v>
      </c>
      <c r="H300" s="31"/>
      <c r="I300" s="6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>
      <c r="A301" s="5"/>
      <c r="B301" s="5"/>
      <c r="C301" s="5"/>
      <c r="D301" s="5"/>
      <c r="E301" s="5"/>
      <c r="F301" s="58"/>
      <c r="G301" s="31" t="s">
        <v>13</v>
      </c>
      <c r="H301" s="31"/>
      <c r="I301" s="6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>
      <c r="A302" s="5"/>
      <c r="B302" s="5"/>
      <c r="C302" s="5"/>
      <c r="D302" s="5"/>
      <c r="E302" s="5"/>
      <c r="F302" s="58"/>
      <c r="G302" s="31" t="s">
        <v>13</v>
      </c>
      <c r="H302" s="31"/>
      <c r="I302" s="6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>
      <c r="A303" s="5"/>
      <c r="B303" s="5"/>
      <c r="C303" s="5"/>
      <c r="D303" s="5"/>
      <c r="E303" s="5"/>
      <c r="F303" s="58"/>
      <c r="G303" s="31" t="s">
        <v>13</v>
      </c>
      <c r="H303" s="31"/>
      <c r="I303" s="6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>
      <c r="A304" s="5"/>
      <c r="B304" s="5"/>
      <c r="C304" s="5"/>
      <c r="D304" s="5"/>
      <c r="E304" s="5"/>
      <c r="F304" s="58"/>
      <c r="G304" s="31" t="s">
        <v>13</v>
      </c>
      <c r="H304" s="31"/>
      <c r="I304" s="6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>
      <c r="A305" s="5"/>
      <c r="B305" s="5"/>
      <c r="C305" s="5"/>
      <c r="D305" s="5"/>
      <c r="E305" s="5"/>
      <c r="F305" s="58"/>
      <c r="G305" s="31" t="s">
        <v>13</v>
      </c>
      <c r="H305" s="31"/>
      <c r="I305" s="6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>
      <c r="A306" s="5"/>
      <c r="B306" s="5"/>
      <c r="C306" s="5"/>
      <c r="D306" s="5"/>
      <c r="E306" s="5"/>
      <c r="F306" s="58"/>
      <c r="G306" s="31" t="s">
        <v>13</v>
      </c>
      <c r="H306" s="31"/>
      <c r="I306" s="62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>
      <c r="A307" s="5"/>
      <c r="B307" s="5"/>
      <c r="C307" s="5"/>
      <c r="D307" s="5"/>
      <c r="E307" s="5"/>
      <c r="F307" s="58"/>
      <c r="G307" s="31" t="s">
        <v>13</v>
      </c>
      <c r="H307" s="31"/>
      <c r="I307" s="6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>
      <c r="A308" s="5"/>
      <c r="B308" s="5"/>
      <c r="C308" s="5"/>
      <c r="D308" s="5"/>
      <c r="E308" s="5"/>
      <c r="F308" s="58"/>
      <c r="G308" s="31" t="s">
        <v>13</v>
      </c>
      <c r="H308" s="31"/>
      <c r="I308" s="6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>
      <c r="A309" s="5"/>
      <c r="B309" s="5"/>
      <c r="C309" s="5"/>
      <c r="D309" s="5"/>
      <c r="E309" s="5"/>
      <c r="F309" s="58"/>
      <c r="G309" s="31" t="s">
        <v>13</v>
      </c>
      <c r="H309" s="31"/>
      <c r="I309" s="6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>
      <c r="A310" s="5"/>
      <c r="B310" s="5"/>
      <c r="C310" s="5"/>
      <c r="D310" s="5"/>
      <c r="E310" s="5"/>
      <c r="F310" s="58"/>
      <c r="G310" s="31" t="s">
        <v>13</v>
      </c>
      <c r="H310" s="31"/>
      <c r="I310" s="6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>
      <c r="A311" s="5"/>
      <c r="B311" s="5"/>
      <c r="C311" s="5"/>
      <c r="D311" s="5"/>
      <c r="E311" s="5"/>
      <c r="F311" s="58"/>
      <c r="G311" s="31" t="s">
        <v>13</v>
      </c>
      <c r="H311" s="31"/>
      <c r="I311" s="6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>
      <c r="A312" s="5"/>
      <c r="B312" s="5"/>
      <c r="C312" s="5"/>
      <c r="D312" s="5"/>
      <c r="E312" s="5"/>
      <c r="F312" s="58"/>
      <c r="G312" s="31" t="s">
        <v>13</v>
      </c>
      <c r="H312" s="31"/>
      <c r="I312" s="6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>
      <c r="A313" s="5"/>
      <c r="B313" s="5"/>
      <c r="C313" s="5"/>
      <c r="D313" s="5"/>
      <c r="E313" s="5"/>
      <c r="F313" s="58"/>
      <c r="G313" s="31" t="s">
        <v>13</v>
      </c>
      <c r="H313" s="31"/>
      <c r="I313" s="6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>
      <c r="A314" s="5"/>
      <c r="B314" s="5"/>
      <c r="C314" s="5"/>
      <c r="D314" s="5"/>
      <c r="E314" s="5"/>
      <c r="F314" s="58"/>
      <c r="G314" s="31" t="s">
        <v>13</v>
      </c>
      <c r="H314" s="31"/>
      <c r="I314" s="62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>
      <c r="A315" s="5"/>
      <c r="B315" s="5"/>
      <c r="C315" s="5"/>
      <c r="D315" s="5"/>
      <c r="E315" s="5"/>
      <c r="F315" s="58"/>
      <c r="G315" s="31" t="s">
        <v>13</v>
      </c>
      <c r="H315" s="31"/>
      <c r="I315" s="6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>
      <c r="A316" s="5"/>
      <c r="B316" s="5"/>
      <c r="C316" s="5"/>
      <c r="D316" s="5"/>
      <c r="E316" s="5"/>
      <c r="F316" s="58"/>
      <c r="G316" s="31" t="s">
        <v>13</v>
      </c>
      <c r="H316" s="31"/>
      <c r="I316" s="6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>
      <c r="A317" s="5"/>
      <c r="B317" s="5"/>
      <c r="C317" s="5"/>
      <c r="D317" s="5"/>
      <c r="E317" s="5"/>
      <c r="F317" s="58"/>
      <c r="G317" s="31" t="s">
        <v>13</v>
      </c>
      <c r="H317" s="31"/>
      <c r="I317" s="62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>
      <c r="A318" s="5"/>
      <c r="B318" s="5"/>
      <c r="C318" s="5"/>
      <c r="D318" s="5"/>
      <c r="E318" s="5"/>
      <c r="F318" s="58"/>
      <c r="G318" s="31" t="s">
        <v>13</v>
      </c>
      <c r="H318" s="31"/>
      <c r="I318" s="62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>
      <c r="A319" s="5"/>
      <c r="B319" s="5"/>
      <c r="C319" s="5"/>
      <c r="D319" s="5"/>
      <c r="E319" s="5"/>
      <c r="F319" s="58"/>
      <c r="G319" s="31" t="s">
        <v>13</v>
      </c>
      <c r="H319" s="31"/>
      <c r="I319" s="62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>
      <c r="A320" s="5"/>
      <c r="B320" s="5"/>
      <c r="C320" s="5"/>
      <c r="D320" s="5"/>
      <c r="E320" s="5"/>
      <c r="F320" s="58"/>
      <c r="G320" s="31" t="s">
        <v>13</v>
      </c>
      <c r="H320" s="31"/>
      <c r="I320" s="62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>
      <c r="A321" s="5"/>
      <c r="B321" s="5"/>
      <c r="C321" s="5"/>
      <c r="D321" s="5"/>
      <c r="E321" s="5"/>
      <c r="F321" s="58"/>
      <c r="G321" s="31" t="s">
        <v>13</v>
      </c>
      <c r="H321" s="31"/>
      <c r="I321" s="62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>
      <c r="A322" s="5"/>
      <c r="B322" s="5"/>
      <c r="C322" s="5"/>
      <c r="D322" s="5"/>
      <c r="E322" s="5"/>
      <c r="F322" s="58"/>
      <c r="G322" s="31" t="s">
        <v>13</v>
      </c>
      <c r="H322" s="31"/>
      <c r="I322" s="62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>
      <c r="A323" s="5"/>
      <c r="B323" s="5"/>
      <c r="C323" s="5"/>
      <c r="D323" s="5"/>
      <c r="E323" s="5"/>
      <c r="F323" s="58"/>
      <c r="G323" s="31" t="s">
        <v>13</v>
      </c>
      <c r="H323" s="31"/>
      <c r="I323" s="62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>
      <c r="A324" s="5"/>
      <c r="B324" s="5"/>
      <c r="C324" s="5"/>
      <c r="D324" s="5"/>
      <c r="E324" s="5"/>
      <c r="F324" s="58"/>
      <c r="G324" s="31" t="s">
        <v>13</v>
      </c>
      <c r="H324" s="31"/>
      <c r="I324" s="62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>
      <c r="A325" s="5"/>
      <c r="B325" s="5"/>
      <c r="C325" s="5"/>
      <c r="D325" s="5"/>
      <c r="E325" s="5"/>
      <c r="F325" s="58"/>
      <c r="G325" s="31" t="s">
        <v>13</v>
      </c>
      <c r="H325" s="31"/>
      <c r="I325" s="6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>
      <c r="A326" s="5"/>
      <c r="B326" s="5"/>
      <c r="C326" s="5"/>
      <c r="D326" s="5"/>
      <c r="E326" s="5"/>
      <c r="F326" s="58"/>
      <c r="G326" s="31" t="s">
        <v>13</v>
      </c>
      <c r="H326" s="31"/>
      <c r="I326" s="62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>
      <c r="A327" s="5"/>
      <c r="B327" s="5"/>
      <c r="C327" s="5"/>
      <c r="D327" s="5"/>
      <c r="E327" s="5"/>
      <c r="F327" s="58"/>
      <c r="G327" s="31" t="s">
        <v>13</v>
      </c>
      <c r="H327" s="31"/>
      <c r="I327" s="62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>
      <c r="A328" s="5"/>
      <c r="B328" s="5"/>
      <c r="C328" s="5"/>
      <c r="D328" s="5"/>
      <c r="E328" s="5"/>
      <c r="F328" s="58"/>
      <c r="G328" s="31" t="s">
        <v>13</v>
      </c>
      <c r="H328" s="31"/>
      <c r="I328" s="62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>
      <c r="A329" s="5"/>
      <c r="B329" s="5"/>
      <c r="C329" s="5"/>
      <c r="D329" s="5"/>
      <c r="E329" s="5"/>
      <c r="F329" s="58"/>
      <c r="G329" s="31" t="s">
        <v>13</v>
      </c>
      <c r="H329" s="31"/>
      <c r="I329" s="62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>
      <c r="A330" s="5"/>
      <c r="B330" s="5"/>
      <c r="C330" s="5"/>
      <c r="D330" s="5"/>
      <c r="E330" s="5"/>
      <c r="F330" s="58"/>
      <c r="G330" s="31" t="s">
        <v>13</v>
      </c>
      <c r="H330" s="31"/>
      <c r="I330" s="62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>
      <c r="A331" s="5"/>
      <c r="B331" s="5"/>
      <c r="C331" s="5"/>
      <c r="D331" s="5"/>
      <c r="E331" s="5"/>
      <c r="F331" s="58"/>
      <c r="G331" s="31" t="s">
        <v>13</v>
      </c>
      <c r="H331" s="31"/>
      <c r="I331" s="62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>
      <c r="A332" s="5"/>
      <c r="B332" s="5"/>
      <c r="C332" s="5"/>
      <c r="D332" s="5"/>
      <c r="E332" s="5"/>
      <c r="F332" s="58"/>
      <c r="G332" s="31" t="s">
        <v>13</v>
      </c>
      <c r="H332" s="31"/>
      <c r="I332" s="6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>
      <c r="A333" s="5"/>
      <c r="B333" s="5"/>
      <c r="C333" s="5"/>
      <c r="D333" s="5"/>
      <c r="E333" s="5"/>
      <c r="F333" s="58"/>
      <c r="G333" s="31" t="s">
        <v>13</v>
      </c>
      <c r="H333" s="31"/>
      <c r="I333" s="62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>
      <c r="A334" s="5"/>
      <c r="B334" s="5"/>
      <c r="C334" s="5"/>
      <c r="D334" s="5"/>
      <c r="E334" s="5"/>
      <c r="F334" s="58"/>
      <c r="G334" s="31" t="s">
        <v>13</v>
      </c>
      <c r="H334" s="31"/>
      <c r="I334" s="62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>
      <c r="A335" s="5"/>
      <c r="B335" s="5"/>
      <c r="C335" s="5"/>
      <c r="D335" s="5"/>
      <c r="E335" s="5"/>
      <c r="F335" s="58"/>
      <c r="G335" s="31" t="s">
        <v>13</v>
      </c>
      <c r="H335" s="31"/>
      <c r="I335" s="62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>
      <c r="A336" s="5"/>
      <c r="B336" s="5"/>
      <c r="C336" s="5"/>
      <c r="D336" s="5"/>
      <c r="E336" s="5"/>
      <c r="F336" s="58"/>
      <c r="G336" s="31" t="s">
        <v>13</v>
      </c>
      <c r="H336" s="31"/>
      <c r="I336" s="62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>
      <c r="A337" s="5"/>
      <c r="B337" s="5"/>
      <c r="C337" s="5"/>
      <c r="D337" s="5"/>
      <c r="E337" s="5"/>
      <c r="F337" s="58"/>
      <c r="G337" s="31" t="s">
        <v>13</v>
      </c>
      <c r="H337" s="31"/>
      <c r="I337" s="62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>
      <c r="A338" s="5"/>
      <c r="B338" s="5"/>
      <c r="C338" s="5"/>
      <c r="D338" s="5"/>
      <c r="E338" s="5"/>
      <c r="F338" s="58"/>
      <c r="G338" s="31" t="s">
        <v>13</v>
      </c>
      <c r="H338" s="31"/>
      <c r="I338" s="62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>
      <c r="A339" s="5"/>
      <c r="B339" s="5"/>
      <c r="C339" s="5"/>
      <c r="D339" s="5"/>
      <c r="E339" s="5"/>
      <c r="F339" s="58"/>
      <c r="G339" s="31" t="s">
        <v>13</v>
      </c>
      <c r="H339" s="31"/>
      <c r="I339" s="62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>
      <c r="A340" s="5"/>
      <c r="B340" s="5"/>
      <c r="C340" s="5"/>
      <c r="D340" s="5"/>
      <c r="E340" s="5"/>
      <c r="F340" s="58"/>
      <c r="G340" s="31" t="s">
        <v>13</v>
      </c>
      <c r="H340" s="31"/>
      <c r="I340" s="62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>
      <c r="A341" s="5"/>
      <c r="B341" s="5"/>
      <c r="C341" s="5"/>
      <c r="D341" s="5"/>
      <c r="E341" s="5"/>
      <c r="F341" s="58"/>
      <c r="G341" s="31" t="s">
        <v>13</v>
      </c>
      <c r="H341" s="31"/>
      <c r="I341" s="6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>
      <c r="A342" s="5"/>
      <c r="B342" s="5"/>
      <c r="C342" s="5"/>
      <c r="D342" s="5"/>
      <c r="E342" s="5"/>
      <c r="F342" s="58"/>
      <c r="G342" s="31" t="s">
        <v>13</v>
      </c>
      <c r="H342" s="31"/>
      <c r="I342" s="62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>
      <c r="A343" s="5"/>
      <c r="B343" s="5"/>
      <c r="C343" s="5"/>
      <c r="D343" s="5"/>
      <c r="E343" s="5"/>
      <c r="F343" s="58"/>
      <c r="G343" s="31" t="s">
        <v>13</v>
      </c>
      <c r="H343" s="31"/>
      <c r="I343" s="62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>
      <c r="A344" s="5"/>
      <c r="B344" s="5"/>
      <c r="C344" s="5"/>
      <c r="D344" s="5"/>
      <c r="E344" s="5"/>
      <c r="F344" s="58"/>
      <c r="G344" s="31" t="s">
        <v>13</v>
      </c>
      <c r="H344" s="31"/>
      <c r="I344" s="62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>
      <c r="A345" s="5"/>
      <c r="B345" s="5"/>
      <c r="C345" s="5"/>
      <c r="D345" s="5"/>
      <c r="E345" s="5"/>
      <c r="F345" s="58"/>
      <c r="G345" s="31" t="s">
        <v>13</v>
      </c>
      <c r="H345" s="31"/>
      <c r="I345" s="62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>
      <c r="A346" s="5"/>
      <c r="B346" s="5"/>
      <c r="C346" s="5"/>
      <c r="D346" s="5"/>
      <c r="E346" s="5"/>
      <c r="F346" s="58"/>
      <c r="G346" s="31" t="s">
        <v>13</v>
      </c>
      <c r="H346" s="31"/>
      <c r="I346" s="62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>
      <c r="A347" s="5"/>
      <c r="B347" s="5"/>
      <c r="C347" s="5"/>
      <c r="D347" s="5"/>
      <c r="E347" s="5"/>
      <c r="F347" s="58"/>
      <c r="G347" s="31" t="s">
        <v>13</v>
      </c>
      <c r="H347" s="31"/>
      <c r="I347" s="62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>
      <c r="A348" s="5"/>
      <c r="B348" s="5"/>
      <c r="C348" s="5"/>
      <c r="D348" s="5"/>
      <c r="E348" s="5"/>
      <c r="F348" s="58"/>
      <c r="G348" s="31" t="s">
        <v>13</v>
      </c>
      <c r="H348" s="31"/>
      <c r="I348" s="62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>
      <c r="A349" s="5"/>
      <c r="B349" s="5"/>
      <c r="C349" s="5"/>
      <c r="D349" s="5"/>
      <c r="E349" s="5"/>
      <c r="F349" s="58"/>
      <c r="G349" s="31" t="s">
        <v>13</v>
      </c>
      <c r="H349" s="31"/>
      <c r="I349" s="62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>
      <c r="A350" s="5"/>
      <c r="B350" s="5"/>
      <c r="C350" s="5"/>
      <c r="D350" s="5"/>
      <c r="E350" s="5"/>
      <c r="F350" s="58"/>
      <c r="G350" s="31" t="s">
        <v>13</v>
      </c>
      <c r="H350" s="31"/>
      <c r="I350" s="62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>
      <c r="A351" s="5"/>
      <c r="B351" s="5"/>
      <c r="C351" s="5"/>
      <c r="D351" s="5"/>
      <c r="E351" s="5"/>
      <c r="F351" s="58"/>
      <c r="G351" s="31" t="s">
        <v>13</v>
      </c>
      <c r="H351" s="31"/>
      <c r="I351" s="62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>
      <c r="A352" s="5"/>
      <c r="B352" s="5"/>
      <c r="C352" s="5"/>
      <c r="D352" s="5"/>
      <c r="E352" s="5"/>
      <c r="F352" s="58"/>
      <c r="G352" s="31" t="s">
        <v>13</v>
      </c>
      <c r="H352" s="31"/>
      <c r="I352" s="62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>
      <c r="A353" s="5"/>
      <c r="B353" s="5"/>
      <c r="C353" s="5"/>
      <c r="D353" s="5"/>
      <c r="E353" s="5"/>
      <c r="F353" s="58"/>
      <c r="G353" s="31" t="s">
        <v>13</v>
      </c>
      <c r="H353" s="31"/>
      <c r="I353" s="62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>
      <c r="A354" s="5"/>
      <c r="B354" s="5"/>
      <c r="C354" s="5"/>
      <c r="D354" s="5"/>
      <c r="E354" s="5"/>
      <c r="F354" s="58"/>
      <c r="G354" s="31" t="s">
        <v>13</v>
      </c>
      <c r="H354" s="31"/>
      <c r="I354" s="62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>
      <c r="A355" s="5"/>
      <c r="B355" s="5"/>
      <c r="C355" s="5"/>
      <c r="D355" s="5"/>
      <c r="E355" s="5"/>
      <c r="F355" s="58"/>
      <c r="G355" s="31" t="s">
        <v>13</v>
      </c>
      <c r="H355" s="31"/>
      <c r="I355" s="62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>
      <c r="A356" s="5"/>
      <c r="B356" s="5"/>
      <c r="C356" s="5"/>
      <c r="D356" s="5"/>
      <c r="E356" s="5"/>
      <c r="F356" s="58"/>
      <c r="G356" s="31" t="s">
        <v>13</v>
      </c>
      <c r="H356" s="31"/>
      <c r="I356" s="62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>
      <c r="A357" s="5"/>
      <c r="B357" s="5"/>
      <c r="C357" s="5"/>
      <c r="D357" s="5"/>
      <c r="E357" s="5"/>
      <c r="F357" s="58"/>
      <c r="G357" s="31" t="s">
        <v>13</v>
      </c>
      <c r="H357" s="31"/>
      <c r="I357" s="62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>
      <c r="A358" s="5"/>
      <c r="B358" s="5"/>
      <c r="C358" s="5"/>
      <c r="D358" s="5"/>
      <c r="E358" s="5"/>
      <c r="F358" s="58"/>
      <c r="G358" s="31" t="s">
        <v>13</v>
      </c>
      <c r="H358" s="31"/>
      <c r="I358" s="6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>
      <c r="A359" s="5"/>
      <c r="B359" s="5"/>
      <c r="C359" s="5"/>
      <c r="D359" s="5"/>
      <c r="E359" s="5"/>
      <c r="F359" s="58"/>
      <c r="G359" s="31" t="s">
        <v>13</v>
      </c>
      <c r="H359" s="31"/>
      <c r="I359" s="62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>
      <c r="A360" s="5"/>
      <c r="B360" s="5"/>
      <c r="C360" s="5"/>
      <c r="D360" s="5"/>
      <c r="E360" s="5"/>
      <c r="F360" s="58"/>
      <c r="G360" s="31" t="s">
        <v>13</v>
      </c>
      <c r="H360" s="31"/>
      <c r="I360" s="62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>
      <c r="A361" s="5"/>
      <c r="B361" s="5"/>
      <c r="C361" s="5"/>
      <c r="D361" s="5"/>
      <c r="E361" s="5"/>
      <c r="F361" s="58"/>
      <c r="G361" s="31" t="s">
        <v>13</v>
      </c>
      <c r="H361" s="31"/>
      <c r="I361" s="62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>
      <c r="A362" s="5"/>
      <c r="B362" s="5"/>
      <c r="C362" s="5"/>
      <c r="D362" s="5"/>
      <c r="E362" s="5"/>
      <c r="F362" s="58"/>
      <c r="G362" s="31" t="s">
        <v>13</v>
      </c>
      <c r="H362" s="31"/>
      <c r="I362" s="62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>
      <c r="A363" s="5"/>
      <c r="B363" s="5"/>
      <c r="C363" s="5"/>
      <c r="D363" s="5"/>
      <c r="E363" s="5"/>
      <c r="F363" s="58"/>
      <c r="G363" s="31" t="s">
        <v>13</v>
      </c>
      <c r="H363" s="31"/>
      <c r="I363" s="62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>
      <c r="A364" s="5"/>
      <c r="B364" s="5"/>
      <c r="C364" s="5"/>
      <c r="D364" s="5"/>
      <c r="E364" s="5"/>
      <c r="F364" s="58"/>
      <c r="G364" s="31" t="s">
        <v>13</v>
      </c>
      <c r="H364" s="31"/>
      <c r="I364" s="62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>
      <c r="A365" s="5"/>
      <c r="B365" s="5"/>
      <c r="C365" s="5"/>
      <c r="D365" s="5"/>
      <c r="E365" s="5"/>
      <c r="F365" s="58"/>
      <c r="G365" s="31" t="s">
        <v>13</v>
      </c>
      <c r="H365" s="31"/>
      <c r="I365" s="62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>
      <c r="A366" s="5"/>
      <c r="B366" s="5"/>
      <c r="C366" s="5"/>
      <c r="D366" s="5"/>
      <c r="E366" s="5"/>
      <c r="F366" s="58"/>
      <c r="G366" s="31" t="s">
        <v>13</v>
      </c>
      <c r="H366" s="31"/>
      <c r="I366" s="62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>
      <c r="A367" s="5"/>
      <c r="B367" s="5"/>
      <c r="C367" s="5"/>
      <c r="D367" s="5"/>
      <c r="E367" s="5"/>
      <c r="F367" s="58"/>
      <c r="G367" s="31" t="s">
        <v>13</v>
      </c>
      <c r="H367" s="31"/>
      <c r="I367" s="62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>
      <c r="A368" s="5"/>
      <c r="B368" s="5"/>
      <c r="C368" s="5"/>
      <c r="D368" s="5"/>
      <c r="E368" s="5"/>
      <c r="F368" s="58"/>
      <c r="G368" s="31" t="s">
        <v>13</v>
      </c>
      <c r="H368" s="31"/>
      <c r="I368" s="62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>
      <c r="A369" s="5"/>
      <c r="B369" s="5"/>
      <c r="C369" s="5"/>
      <c r="D369" s="5"/>
      <c r="E369" s="5"/>
      <c r="F369" s="58"/>
      <c r="G369" s="31" t="s">
        <v>13</v>
      </c>
      <c r="H369" s="31"/>
      <c r="I369" s="62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>
      <c r="A370" s="5"/>
      <c r="B370" s="5"/>
      <c r="C370" s="5"/>
      <c r="D370" s="5"/>
      <c r="E370" s="5"/>
      <c r="F370" s="58"/>
      <c r="G370" s="31" t="s">
        <v>13</v>
      </c>
      <c r="H370" s="31"/>
      <c r="I370" s="62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>
      <c r="A371" s="5"/>
      <c r="B371" s="5"/>
      <c r="C371" s="5"/>
      <c r="D371" s="5"/>
      <c r="E371" s="5"/>
      <c r="F371" s="58"/>
      <c r="G371" s="31" t="s">
        <v>13</v>
      </c>
      <c r="H371" s="31"/>
      <c r="I371" s="62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>
      <c r="A372" s="5"/>
      <c r="B372" s="5"/>
      <c r="C372" s="5"/>
      <c r="D372" s="5"/>
      <c r="E372" s="5"/>
      <c r="F372" s="58"/>
      <c r="G372" s="31" t="s">
        <v>13</v>
      </c>
      <c r="H372" s="31"/>
      <c r="I372" s="62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>
      <c r="A373" s="5"/>
      <c r="B373" s="5"/>
      <c r="C373" s="5"/>
      <c r="D373" s="5"/>
      <c r="E373" s="5"/>
      <c r="F373" s="58"/>
      <c r="G373" s="31" t="s">
        <v>13</v>
      </c>
      <c r="H373" s="31"/>
      <c r="I373" s="62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>
      <c r="A374" s="5"/>
      <c r="B374" s="5"/>
      <c r="C374" s="5"/>
      <c r="D374" s="5"/>
      <c r="E374" s="5"/>
      <c r="F374" s="58"/>
      <c r="G374" s="31" t="s">
        <v>13</v>
      </c>
      <c r="H374" s="31"/>
      <c r="I374" s="62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>
      <c r="A375" s="5"/>
      <c r="B375" s="5"/>
      <c r="C375" s="5"/>
      <c r="D375" s="5"/>
      <c r="E375" s="5"/>
      <c r="F375" s="58"/>
      <c r="G375" s="31" t="s">
        <v>13</v>
      </c>
      <c r="H375" s="31"/>
      <c r="I375" s="62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>
      <c r="A376" s="5"/>
      <c r="B376" s="5"/>
      <c r="C376" s="5"/>
      <c r="D376" s="5"/>
      <c r="E376" s="5"/>
      <c r="F376" s="58"/>
      <c r="G376" s="31" t="s">
        <v>13</v>
      </c>
      <c r="H376" s="31"/>
      <c r="I376" s="62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>
      <c r="A377" s="5"/>
      <c r="B377" s="5"/>
      <c r="C377" s="5"/>
      <c r="D377" s="5"/>
      <c r="E377" s="5"/>
      <c r="F377" s="58"/>
      <c r="G377" s="31" t="s">
        <v>13</v>
      </c>
      <c r="H377" s="31"/>
      <c r="I377" s="62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>
      <c r="A378" s="5"/>
      <c r="B378" s="5"/>
      <c r="C378" s="5"/>
      <c r="D378" s="5"/>
      <c r="E378" s="5"/>
      <c r="F378" s="58"/>
      <c r="G378" s="31" t="s">
        <v>13</v>
      </c>
      <c r="H378" s="31"/>
      <c r="I378" s="62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>
      <c r="A379" s="5"/>
      <c r="B379" s="5"/>
      <c r="C379" s="5"/>
      <c r="D379" s="5"/>
      <c r="E379" s="5"/>
      <c r="F379" s="58"/>
      <c r="G379" s="31" t="s">
        <v>13</v>
      </c>
      <c r="H379" s="31"/>
      <c r="I379" s="62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>
      <c r="A380" s="5"/>
      <c r="B380" s="5"/>
      <c r="C380" s="5"/>
      <c r="D380" s="5"/>
      <c r="E380" s="5"/>
      <c r="F380" s="58"/>
      <c r="G380" s="31" t="s">
        <v>13</v>
      </c>
      <c r="H380" s="31"/>
      <c r="I380" s="62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>
      <c r="A381" s="5"/>
      <c r="B381" s="5"/>
      <c r="C381" s="5"/>
      <c r="D381" s="5"/>
      <c r="E381" s="5"/>
      <c r="F381" s="58"/>
      <c r="G381" s="31" t="s">
        <v>13</v>
      </c>
      <c r="H381" s="31"/>
      <c r="I381" s="62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>
      <c r="A382" s="5"/>
      <c r="B382" s="5"/>
      <c r="C382" s="5"/>
      <c r="D382" s="5"/>
      <c r="E382" s="5"/>
      <c r="F382" s="58"/>
      <c r="G382" s="31" t="s">
        <v>13</v>
      </c>
      <c r="H382" s="31"/>
      <c r="I382" s="62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>
      <c r="A383" s="5"/>
      <c r="B383" s="5"/>
      <c r="C383" s="5"/>
      <c r="D383" s="5"/>
      <c r="E383" s="5"/>
      <c r="F383" s="58"/>
      <c r="G383" s="31" t="s">
        <v>13</v>
      </c>
      <c r="H383" s="31"/>
      <c r="I383" s="62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>
      <c r="A384" s="5"/>
      <c r="B384" s="5"/>
      <c r="C384" s="5"/>
      <c r="D384" s="5"/>
      <c r="E384" s="5"/>
      <c r="F384" s="58"/>
      <c r="G384" s="31" t="s">
        <v>13</v>
      </c>
      <c r="H384" s="31"/>
      <c r="I384" s="62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>
      <c r="A385" s="5"/>
      <c r="B385" s="5"/>
      <c r="C385" s="5"/>
      <c r="D385" s="5"/>
      <c r="E385" s="5"/>
      <c r="F385" s="58"/>
      <c r="G385" s="31" t="s">
        <v>13</v>
      </c>
      <c r="H385" s="31"/>
      <c r="I385" s="62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>
      <c r="A386" s="5"/>
      <c r="B386" s="5"/>
      <c r="C386" s="5"/>
      <c r="D386" s="5"/>
      <c r="E386" s="5"/>
      <c r="F386" s="58"/>
      <c r="G386" s="31" t="s">
        <v>13</v>
      </c>
      <c r="H386" s="31"/>
      <c r="I386" s="62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>
      <c r="A387" s="5"/>
      <c r="B387" s="5"/>
      <c r="C387" s="5"/>
      <c r="D387" s="5"/>
      <c r="E387" s="5"/>
      <c r="F387" s="58"/>
      <c r="G387" s="31" t="s">
        <v>13</v>
      </c>
      <c r="H387" s="31"/>
      <c r="I387" s="6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>
      <c r="A388" s="5"/>
      <c r="B388" s="5"/>
      <c r="C388" s="5"/>
      <c r="D388" s="5"/>
      <c r="E388" s="5"/>
      <c r="F388" s="58"/>
      <c r="G388" s="31" t="s">
        <v>13</v>
      </c>
      <c r="H388" s="31"/>
      <c r="I388" s="62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>
      <c r="A389" s="5"/>
      <c r="B389" s="5"/>
      <c r="C389" s="5"/>
      <c r="D389" s="5"/>
      <c r="E389" s="5"/>
      <c r="F389" s="58"/>
      <c r="G389" s="31" t="s">
        <v>13</v>
      </c>
      <c r="H389" s="31"/>
      <c r="I389" s="62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>
      <c r="A390" s="5"/>
      <c r="B390" s="5"/>
      <c r="C390" s="5"/>
      <c r="D390" s="5"/>
      <c r="E390" s="5"/>
      <c r="F390" s="58"/>
      <c r="G390" s="31" t="s">
        <v>13</v>
      </c>
      <c r="H390" s="31"/>
      <c r="I390" s="62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>
      <c r="A391" s="5"/>
      <c r="B391" s="5"/>
      <c r="C391" s="5"/>
      <c r="D391" s="5"/>
      <c r="E391" s="5"/>
      <c r="F391" s="58"/>
      <c r="G391" s="31" t="s">
        <v>13</v>
      </c>
      <c r="H391" s="31"/>
      <c r="I391" s="62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>
      <c r="A392" s="5"/>
      <c r="B392" s="5"/>
      <c r="C392" s="5"/>
      <c r="D392" s="5"/>
      <c r="E392" s="5"/>
      <c r="F392" s="58"/>
      <c r="G392" s="31" t="s">
        <v>13</v>
      </c>
      <c r="H392" s="31"/>
      <c r="I392" s="62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>
      <c r="A393" s="5"/>
      <c r="B393" s="5"/>
      <c r="C393" s="5"/>
      <c r="D393" s="5"/>
      <c r="E393" s="5"/>
      <c r="F393" s="58"/>
      <c r="G393" s="31" t="s">
        <v>13</v>
      </c>
      <c r="H393" s="31"/>
      <c r="I393" s="62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>
      <c r="A394" s="5"/>
      <c r="B394" s="5"/>
      <c r="C394" s="5"/>
      <c r="D394" s="5"/>
      <c r="E394" s="5"/>
      <c r="F394" s="58"/>
      <c r="G394" s="31" t="s">
        <v>13</v>
      </c>
      <c r="H394" s="31"/>
      <c r="I394" s="62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>
      <c r="A395" s="5"/>
      <c r="B395" s="5"/>
      <c r="C395" s="5"/>
      <c r="D395" s="5"/>
      <c r="E395" s="5"/>
      <c r="F395" s="58"/>
      <c r="G395" s="31" t="s">
        <v>13</v>
      </c>
      <c r="H395" s="31"/>
      <c r="I395" s="62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>
      <c r="A396" s="5"/>
      <c r="B396" s="5"/>
      <c r="C396" s="5"/>
      <c r="D396" s="5"/>
      <c r="E396" s="5"/>
      <c r="F396" s="58"/>
      <c r="G396" s="31" t="s">
        <v>13</v>
      </c>
      <c r="H396" s="31"/>
      <c r="I396" s="62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>
      <c r="A397" s="5"/>
      <c r="B397" s="5"/>
      <c r="C397" s="5"/>
      <c r="D397" s="5"/>
      <c r="E397" s="5"/>
      <c r="F397" s="58"/>
      <c r="G397" s="31" t="s">
        <v>13</v>
      </c>
      <c r="H397" s="31"/>
      <c r="I397" s="62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>
      <c r="A398" s="5"/>
      <c r="B398" s="5"/>
      <c r="C398" s="5"/>
      <c r="D398" s="5"/>
      <c r="E398" s="5"/>
      <c r="F398" s="58"/>
      <c r="G398" s="31" t="s">
        <v>13</v>
      </c>
      <c r="H398" s="31"/>
      <c r="I398" s="62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>
      <c r="A399" s="5"/>
      <c r="B399" s="5"/>
      <c r="C399" s="5"/>
      <c r="D399" s="5"/>
      <c r="E399" s="5"/>
      <c r="F399" s="58"/>
      <c r="G399" s="31" t="s">
        <v>13</v>
      </c>
      <c r="H399" s="31"/>
      <c r="I399" s="62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>
      <c r="A400" s="5"/>
      <c r="B400" s="5"/>
      <c r="C400" s="5"/>
      <c r="D400" s="5"/>
      <c r="E400" s="5"/>
      <c r="F400" s="58"/>
      <c r="G400" s="31" t="s">
        <v>13</v>
      </c>
      <c r="H400" s="31"/>
      <c r="I400" s="62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>
      <c r="A401" s="5"/>
      <c r="B401" s="5"/>
      <c r="C401" s="5"/>
      <c r="D401" s="5"/>
      <c r="E401" s="5"/>
      <c r="F401" s="58"/>
      <c r="G401" s="31" t="s">
        <v>13</v>
      </c>
      <c r="H401" s="31"/>
      <c r="I401" s="62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>
      <c r="A402" s="5"/>
      <c r="B402" s="5"/>
      <c r="C402" s="5"/>
      <c r="D402" s="5"/>
      <c r="E402" s="5"/>
      <c r="F402" s="58"/>
      <c r="G402" s="31" t="s">
        <v>13</v>
      </c>
      <c r="H402" s="31"/>
      <c r="I402" s="62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>
      <c r="A403" s="5"/>
      <c r="B403" s="5"/>
      <c r="C403" s="5"/>
      <c r="D403" s="5"/>
      <c r="E403" s="5"/>
      <c r="F403" s="58"/>
      <c r="G403" s="31" t="s">
        <v>13</v>
      </c>
      <c r="H403" s="31"/>
      <c r="I403" s="62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>
      <c r="A404" s="5"/>
      <c r="B404" s="5"/>
      <c r="C404" s="5"/>
      <c r="D404" s="5"/>
      <c r="E404" s="5"/>
      <c r="F404" s="58"/>
      <c r="G404" s="31" t="s">
        <v>13</v>
      </c>
      <c r="H404" s="31"/>
      <c r="I404" s="62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>
      <c r="A405" s="5"/>
      <c r="B405" s="5"/>
      <c r="C405" s="5"/>
      <c r="D405" s="5"/>
      <c r="E405" s="5"/>
      <c r="F405" s="58"/>
      <c r="G405" s="31" t="s">
        <v>13</v>
      </c>
      <c r="H405" s="31"/>
      <c r="I405" s="62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>
      <c r="A406" s="5"/>
      <c r="B406" s="5"/>
      <c r="C406" s="5"/>
      <c r="D406" s="5"/>
      <c r="E406" s="5"/>
      <c r="F406" s="58"/>
      <c r="G406" s="31" t="s">
        <v>13</v>
      </c>
      <c r="H406" s="31"/>
      <c r="I406" s="62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>
      <c r="A407" s="5"/>
      <c r="B407" s="5"/>
      <c r="C407" s="5"/>
      <c r="D407" s="5"/>
      <c r="E407" s="5"/>
      <c r="F407" s="58"/>
      <c r="G407" s="31" t="s">
        <v>13</v>
      </c>
      <c r="H407" s="31"/>
      <c r="I407" s="62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>
      <c r="A408" s="5"/>
      <c r="B408" s="5"/>
      <c r="C408" s="5"/>
      <c r="D408" s="5"/>
      <c r="E408" s="5"/>
      <c r="F408" s="58"/>
      <c r="G408" s="31" t="s">
        <v>13</v>
      </c>
      <c r="H408" s="31"/>
      <c r="I408" s="62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>
      <c r="A409" s="5"/>
      <c r="B409" s="5"/>
      <c r="C409" s="5"/>
      <c r="D409" s="5"/>
      <c r="E409" s="5"/>
      <c r="F409" s="58"/>
      <c r="G409" s="31" t="s">
        <v>13</v>
      </c>
      <c r="H409" s="31"/>
      <c r="I409" s="62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>
      <c r="A410" s="5"/>
      <c r="B410" s="5"/>
      <c r="C410" s="5"/>
      <c r="D410" s="5"/>
      <c r="E410" s="5"/>
      <c r="F410" s="58"/>
      <c r="G410" s="31" t="s">
        <v>13</v>
      </c>
      <c r="H410" s="31"/>
      <c r="I410" s="62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>
      <c r="A411" s="5"/>
      <c r="B411" s="5"/>
      <c r="C411" s="5"/>
      <c r="D411" s="5"/>
      <c r="E411" s="5"/>
      <c r="F411" s="58"/>
      <c r="G411" s="31" t="s">
        <v>13</v>
      </c>
      <c r="H411" s="31"/>
      <c r="I411" s="62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>
      <c r="A412" s="5"/>
      <c r="B412" s="5"/>
      <c r="C412" s="5"/>
      <c r="D412" s="5"/>
      <c r="E412" s="5"/>
      <c r="F412" s="58"/>
      <c r="G412" s="31" t="s">
        <v>13</v>
      </c>
      <c r="H412" s="31"/>
      <c r="I412" s="62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>
      <c r="A413" s="5"/>
      <c r="B413" s="5"/>
      <c r="C413" s="5"/>
      <c r="D413" s="5"/>
      <c r="E413" s="5"/>
      <c r="F413" s="58"/>
      <c r="G413" s="31" t="s">
        <v>13</v>
      </c>
      <c r="H413" s="31"/>
      <c r="I413" s="62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>
      <c r="A414" s="5"/>
      <c r="B414" s="5"/>
      <c r="C414" s="5"/>
      <c r="D414" s="5"/>
      <c r="E414" s="5"/>
      <c r="F414" s="58"/>
      <c r="G414" s="31" t="s">
        <v>13</v>
      </c>
      <c r="H414" s="31"/>
      <c r="I414" s="62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>
      <c r="A415" s="5"/>
      <c r="B415" s="5"/>
      <c r="C415" s="5"/>
      <c r="D415" s="5"/>
      <c r="E415" s="5"/>
      <c r="F415" s="58"/>
      <c r="G415" s="31" t="s">
        <v>13</v>
      </c>
      <c r="H415" s="31"/>
      <c r="I415" s="62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>
      <c r="A416" s="5"/>
      <c r="B416" s="5"/>
      <c r="C416" s="5"/>
      <c r="D416" s="5"/>
      <c r="E416" s="5"/>
      <c r="F416" s="58"/>
      <c r="G416" s="31" t="s">
        <v>13</v>
      </c>
      <c r="H416" s="31"/>
      <c r="I416" s="62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>
      <c r="A417" s="5"/>
      <c r="B417" s="5"/>
      <c r="C417" s="5"/>
      <c r="D417" s="5"/>
      <c r="E417" s="5"/>
      <c r="F417" s="58"/>
      <c r="G417" s="31" t="s">
        <v>13</v>
      </c>
      <c r="H417" s="31"/>
      <c r="I417" s="62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>
      <c r="A418" s="5"/>
      <c r="B418" s="5"/>
      <c r="C418" s="5"/>
      <c r="D418" s="5"/>
      <c r="E418" s="5"/>
      <c r="F418" s="58"/>
      <c r="G418" s="31" t="s">
        <v>13</v>
      </c>
      <c r="H418" s="31"/>
      <c r="I418" s="62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>
      <c r="A419" s="5"/>
      <c r="B419" s="5"/>
      <c r="C419" s="5"/>
      <c r="D419" s="5"/>
      <c r="E419" s="5"/>
      <c r="F419" s="58"/>
      <c r="G419" s="31" t="s">
        <v>13</v>
      </c>
      <c r="H419" s="31"/>
      <c r="I419" s="62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>
      <c r="A420" s="5"/>
      <c r="B420" s="5"/>
      <c r="C420" s="5"/>
      <c r="D420" s="5"/>
      <c r="E420" s="5"/>
      <c r="F420" s="58"/>
      <c r="G420" s="31" t="s">
        <v>13</v>
      </c>
      <c r="H420" s="31"/>
      <c r="I420" s="62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>
      <c r="A421" s="5"/>
      <c r="B421" s="5"/>
      <c r="C421" s="5"/>
      <c r="D421" s="5"/>
      <c r="E421" s="5"/>
      <c r="F421" s="58"/>
      <c r="G421" s="31" t="s">
        <v>13</v>
      </c>
      <c r="H421" s="31"/>
      <c r="I421" s="62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>
      <c r="A422" s="5"/>
      <c r="B422" s="5"/>
      <c r="C422" s="5"/>
      <c r="D422" s="5"/>
      <c r="E422" s="5"/>
      <c r="F422" s="58"/>
      <c r="G422" s="31" t="s">
        <v>13</v>
      </c>
      <c r="H422" s="31"/>
      <c r="I422" s="62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>
      <c r="A423" s="5"/>
      <c r="B423" s="5"/>
      <c r="C423" s="5"/>
      <c r="D423" s="5"/>
      <c r="E423" s="5"/>
      <c r="F423" s="58"/>
      <c r="G423" s="31" t="s">
        <v>13</v>
      </c>
      <c r="H423" s="31"/>
      <c r="I423" s="62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>
      <c r="A424" s="5"/>
      <c r="B424" s="5"/>
      <c r="C424" s="5"/>
      <c r="D424" s="5"/>
      <c r="E424" s="5"/>
      <c r="F424" s="58"/>
      <c r="G424" s="31" t="s">
        <v>13</v>
      </c>
      <c r="H424" s="31"/>
      <c r="I424" s="62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>
      <c r="A425" s="5"/>
      <c r="B425" s="5"/>
      <c r="C425" s="5"/>
      <c r="D425" s="5"/>
      <c r="E425" s="5"/>
      <c r="F425" s="58"/>
      <c r="G425" s="31" t="s">
        <v>13</v>
      </c>
      <c r="H425" s="31"/>
      <c r="I425" s="62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>
      <c r="A426" s="5"/>
      <c r="B426" s="5"/>
      <c r="C426" s="5"/>
      <c r="D426" s="5"/>
      <c r="E426" s="5"/>
      <c r="F426" s="58"/>
      <c r="G426" s="31" t="s">
        <v>13</v>
      </c>
      <c r="H426" s="31"/>
      <c r="I426" s="62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>
      <c r="A427" s="5"/>
      <c r="B427" s="5"/>
      <c r="C427" s="5"/>
      <c r="D427" s="5"/>
      <c r="E427" s="5"/>
      <c r="F427" s="58"/>
      <c r="G427" s="31" t="s">
        <v>13</v>
      </c>
      <c r="H427" s="31"/>
      <c r="I427" s="62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>
      <c r="A428" s="5"/>
      <c r="B428" s="5"/>
      <c r="C428" s="5"/>
      <c r="D428" s="5"/>
      <c r="E428" s="5"/>
      <c r="F428" s="58"/>
      <c r="G428" s="31" t="s">
        <v>13</v>
      </c>
      <c r="H428" s="31"/>
      <c r="I428" s="62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>
      <c r="A429" s="5"/>
      <c r="B429" s="5"/>
      <c r="C429" s="5"/>
      <c r="D429" s="5"/>
      <c r="E429" s="5"/>
      <c r="F429" s="58"/>
      <c r="G429" s="31" t="s">
        <v>13</v>
      </c>
      <c r="H429" s="31"/>
      <c r="I429" s="62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>
      <c r="A430" s="5"/>
      <c r="B430" s="5"/>
      <c r="C430" s="5"/>
      <c r="D430" s="5"/>
      <c r="E430" s="5"/>
      <c r="F430" s="58"/>
      <c r="G430" s="31" t="s">
        <v>13</v>
      </c>
      <c r="H430" s="31"/>
      <c r="I430" s="62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>
      <c r="A431" s="5"/>
      <c r="B431" s="5"/>
      <c r="C431" s="5"/>
      <c r="D431" s="5"/>
      <c r="E431" s="5"/>
      <c r="F431" s="58"/>
      <c r="G431" s="31" t="s">
        <v>13</v>
      </c>
      <c r="H431" s="31"/>
      <c r="I431" s="62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>
      <c r="A432" s="5"/>
      <c r="B432" s="5"/>
      <c r="C432" s="5"/>
      <c r="D432" s="5"/>
      <c r="E432" s="5"/>
      <c r="F432" s="58"/>
      <c r="G432" s="31" t="s">
        <v>13</v>
      </c>
      <c r="H432" s="31"/>
      <c r="I432" s="62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>
      <c r="A433" s="5"/>
      <c r="B433" s="5"/>
      <c r="C433" s="5"/>
      <c r="D433" s="5"/>
      <c r="E433" s="5"/>
      <c r="F433" s="58"/>
      <c r="G433" s="31" t="s">
        <v>13</v>
      </c>
      <c r="H433" s="31"/>
      <c r="I433" s="62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>
      <c r="A434" s="5"/>
      <c r="B434" s="5"/>
      <c r="C434" s="5"/>
      <c r="D434" s="5"/>
      <c r="E434" s="5"/>
      <c r="F434" s="58"/>
      <c r="G434" s="31" t="s">
        <v>13</v>
      </c>
      <c r="H434" s="31"/>
      <c r="I434" s="62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>
      <c r="A435" s="5"/>
      <c r="B435" s="5"/>
      <c r="C435" s="5"/>
      <c r="D435" s="5"/>
      <c r="E435" s="5"/>
      <c r="F435" s="58"/>
      <c r="G435" s="31" t="s">
        <v>13</v>
      </c>
      <c r="H435" s="31"/>
      <c r="I435" s="62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>
      <c r="A436" s="5"/>
      <c r="B436" s="5"/>
      <c r="C436" s="5"/>
      <c r="D436" s="5"/>
      <c r="E436" s="5"/>
      <c r="F436" s="58"/>
      <c r="G436" s="31" t="s">
        <v>13</v>
      </c>
      <c r="H436" s="31"/>
      <c r="I436" s="62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>
      <c r="A437" s="5"/>
      <c r="B437" s="5"/>
      <c r="C437" s="5"/>
      <c r="D437" s="5"/>
      <c r="E437" s="5"/>
      <c r="F437" s="58"/>
      <c r="G437" s="31" t="s">
        <v>13</v>
      </c>
      <c r="H437" s="31"/>
      <c r="I437" s="62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>
      <c r="A438" s="5"/>
      <c r="B438" s="5"/>
      <c r="C438" s="5"/>
      <c r="D438" s="5"/>
      <c r="E438" s="5"/>
      <c r="F438" s="58"/>
      <c r="G438" s="31" t="s">
        <v>13</v>
      </c>
      <c r="H438" s="31"/>
      <c r="I438" s="62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>
      <c r="A439" s="5"/>
      <c r="B439" s="5"/>
      <c r="C439" s="5"/>
      <c r="D439" s="5"/>
      <c r="E439" s="5"/>
      <c r="F439" s="58"/>
      <c r="G439" s="31" t="s">
        <v>13</v>
      </c>
      <c r="H439" s="31"/>
      <c r="I439" s="62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>
      <c r="A440" s="5"/>
      <c r="B440" s="5"/>
      <c r="C440" s="5"/>
      <c r="D440" s="5"/>
      <c r="E440" s="5"/>
      <c r="F440" s="58"/>
      <c r="G440" s="31" t="s">
        <v>13</v>
      </c>
      <c r="H440" s="31"/>
      <c r="I440" s="62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>
      <c r="A441" s="5"/>
      <c r="B441" s="5"/>
      <c r="C441" s="5"/>
      <c r="D441" s="5"/>
      <c r="E441" s="5"/>
      <c r="F441" s="58"/>
      <c r="G441" s="31" t="s">
        <v>13</v>
      </c>
      <c r="H441" s="31"/>
      <c r="I441" s="62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>
      <c r="A442" s="5"/>
      <c r="B442" s="5"/>
      <c r="C442" s="5"/>
      <c r="D442" s="5"/>
      <c r="E442" s="5"/>
      <c r="F442" s="58"/>
      <c r="G442" s="31" t="s">
        <v>13</v>
      </c>
      <c r="H442" s="31"/>
      <c r="I442" s="62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>
      <c r="A443" s="5"/>
      <c r="B443" s="5"/>
      <c r="C443" s="5"/>
      <c r="D443" s="5"/>
      <c r="E443" s="5"/>
      <c r="F443" s="58"/>
      <c r="G443" s="31" t="s">
        <v>13</v>
      </c>
      <c r="H443" s="31"/>
      <c r="I443" s="62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>
      <c r="A444" s="5"/>
      <c r="B444" s="5"/>
      <c r="C444" s="5"/>
      <c r="D444" s="5"/>
      <c r="E444" s="5"/>
      <c r="F444" s="58"/>
      <c r="G444" s="31" t="s">
        <v>13</v>
      </c>
      <c r="H444" s="31"/>
      <c r="I444" s="62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>
      <c r="A445" s="5"/>
      <c r="B445" s="5"/>
      <c r="C445" s="5"/>
      <c r="D445" s="5"/>
      <c r="E445" s="5"/>
      <c r="F445" s="58"/>
      <c r="G445" s="31" t="s">
        <v>13</v>
      </c>
      <c r="H445" s="31"/>
      <c r="I445" s="62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>
      <c r="A446" s="5"/>
      <c r="B446" s="5"/>
      <c r="C446" s="5"/>
      <c r="D446" s="5"/>
      <c r="E446" s="5"/>
      <c r="F446" s="58"/>
      <c r="G446" s="31" t="s">
        <v>13</v>
      </c>
      <c r="H446" s="31"/>
      <c r="I446" s="62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>
      <c r="A447" s="5"/>
      <c r="B447" s="5"/>
      <c r="C447" s="5"/>
      <c r="D447" s="5"/>
      <c r="E447" s="5"/>
      <c r="F447" s="58"/>
      <c r="G447" s="31" t="s">
        <v>13</v>
      </c>
      <c r="H447" s="31"/>
      <c r="I447" s="62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>
      <c r="A448" s="5"/>
      <c r="B448" s="5"/>
      <c r="C448" s="5"/>
      <c r="D448" s="5"/>
      <c r="E448" s="5"/>
      <c r="F448" s="58"/>
      <c r="G448" s="31" t="s">
        <v>13</v>
      </c>
      <c r="H448" s="31"/>
      <c r="I448" s="62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>
      <c r="A449" s="5"/>
      <c r="B449" s="5"/>
      <c r="C449" s="5"/>
      <c r="D449" s="5"/>
      <c r="E449" s="5"/>
      <c r="F449" s="58"/>
      <c r="G449" s="31" t="s">
        <v>13</v>
      </c>
      <c r="H449" s="31"/>
      <c r="I449" s="62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>
      <c r="A450" s="5"/>
      <c r="B450" s="5"/>
      <c r="C450" s="5"/>
      <c r="D450" s="5"/>
      <c r="E450" s="5"/>
      <c r="F450" s="58"/>
      <c r="G450" s="31" t="s">
        <v>13</v>
      </c>
      <c r="H450" s="31"/>
      <c r="I450" s="62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>
      <c r="A451" s="5"/>
      <c r="B451" s="5"/>
      <c r="C451" s="5"/>
      <c r="D451" s="5"/>
      <c r="E451" s="5"/>
      <c r="F451" s="58"/>
      <c r="G451" s="31" t="s">
        <v>13</v>
      </c>
      <c r="H451" s="31"/>
      <c r="I451" s="62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>
      <c r="A452" s="5"/>
      <c r="B452" s="5"/>
      <c r="C452" s="5"/>
      <c r="D452" s="5"/>
      <c r="E452" s="5"/>
      <c r="F452" s="58"/>
      <c r="G452" s="31" t="s">
        <v>13</v>
      </c>
      <c r="H452" s="31"/>
      <c r="I452" s="62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>
      <c r="A453" s="5"/>
      <c r="B453" s="5"/>
      <c r="C453" s="5"/>
      <c r="D453" s="5"/>
      <c r="E453" s="5"/>
      <c r="F453" s="58"/>
      <c r="G453" s="31" t="s">
        <v>13</v>
      </c>
      <c r="H453" s="31"/>
      <c r="I453" s="62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>
      <c r="A454" s="5"/>
      <c r="B454" s="5"/>
      <c r="C454" s="5"/>
      <c r="D454" s="5"/>
      <c r="E454" s="5"/>
      <c r="F454" s="58"/>
      <c r="G454" s="31" t="s">
        <v>13</v>
      </c>
      <c r="H454" s="31"/>
      <c r="I454" s="62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>
      <c r="A455" s="5"/>
      <c r="B455" s="5"/>
      <c r="C455" s="5"/>
      <c r="D455" s="5"/>
      <c r="E455" s="5"/>
      <c r="F455" s="58"/>
      <c r="G455" s="31" t="s">
        <v>13</v>
      </c>
      <c r="H455" s="31"/>
      <c r="I455" s="62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>
      <c r="A456" s="5"/>
      <c r="B456" s="5"/>
      <c r="C456" s="5"/>
      <c r="D456" s="5"/>
      <c r="E456" s="5"/>
      <c r="F456" s="58"/>
      <c r="G456" s="31" t="s">
        <v>13</v>
      </c>
      <c r="H456" s="31"/>
      <c r="I456" s="62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>
      <c r="A457" s="5"/>
      <c r="B457" s="5"/>
      <c r="C457" s="5"/>
      <c r="D457" s="5"/>
      <c r="E457" s="5"/>
      <c r="F457" s="58"/>
      <c r="G457" s="31" t="s">
        <v>13</v>
      </c>
      <c r="H457" s="31"/>
      <c r="I457" s="62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>
      <c r="A458" s="5"/>
      <c r="B458" s="5"/>
      <c r="C458" s="5"/>
      <c r="D458" s="5"/>
      <c r="E458" s="5"/>
      <c r="F458" s="58"/>
      <c r="G458" s="31" t="s">
        <v>13</v>
      </c>
      <c r="H458" s="31"/>
      <c r="I458" s="62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>
      <c r="A459" s="5"/>
      <c r="B459" s="5"/>
      <c r="C459" s="5"/>
      <c r="D459" s="5"/>
      <c r="E459" s="5"/>
      <c r="F459" s="58"/>
      <c r="G459" s="31" t="s">
        <v>13</v>
      </c>
      <c r="H459" s="31"/>
      <c r="I459" s="62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>
      <c r="A460" s="5"/>
      <c r="B460" s="5"/>
      <c r="C460" s="5"/>
      <c r="D460" s="5"/>
      <c r="E460" s="5"/>
      <c r="F460" s="58"/>
      <c r="G460" s="31" t="s">
        <v>13</v>
      </c>
      <c r="H460" s="31"/>
      <c r="I460" s="62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>
      <c r="A461" s="5"/>
      <c r="B461" s="5"/>
      <c r="C461" s="5"/>
      <c r="D461" s="5"/>
      <c r="E461" s="5"/>
      <c r="F461" s="58"/>
      <c r="G461" s="31" t="s">
        <v>13</v>
      </c>
      <c r="H461" s="31"/>
      <c r="I461" s="62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>
      <c r="A462" s="5"/>
      <c r="B462" s="5"/>
      <c r="C462" s="5"/>
      <c r="D462" s="5"/>
      <c r="E462" s="5"/>
      <c r="F462" s="58"/>
      <c r="G462" s="31" t="s">
        <v>13</v>
      </c>
      <c r="H462" s="31"/>
      <c r="I462" s="62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>
      <c r="A463" s="5"/>
      <c r="B463" s="5"/>
      <c r="C463" s="5"/>
      <c r="D463" s="5"/>
      <c r="E463" s="5"/>
      <c r="F463" s="58"/>
      <c r="G463" s="31" t="s">
        <v>13</v>
      </c>
      <c r="H463" s="31"/>
      <c r="I463" s="62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>
      <c r="A464" s="5"/>
      <c r="B464" s="5"/>
      <c r="C464" s="5"/>
      <c r="D464" s="5"/>
      <c r="E464" s="5"/>
      <c r="F464" s="58"/>
      <c r="G464" s="31" t="s">
        <v>13</v>
      </c>
      <c r="H464" s="31"/>
      <c r="I464" s="62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>
      <c r="A465" s="5"/>
      <c r="B465" s="5"/>
      <c r="C465" s="5"/>
      <c r="D465" s="5"/>
      <c r="E465" s="5"/>
      <c r="F465" s="58"/>
      <c r="G465" s="31" t="s">
        <v>13</v>
      </c>
      <c r="H465" s="31"/>
      <c r="I465" s="62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>
      <c r="A466" s="5"/>
      <c r="B466" s="5"/>
      <c r="C466" s="5"/>
      <c r="D466" s="5"/>
      <c r="E466" s="5"/>
      <c r="F466" s="58"/>
      <c r="G466" s="31" t="s">
        <v>13</v>
      </c>
      <c r="H466" s="31"/>
      <c r="I466" s="62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>
      <c r="A467" s="5"/>
      <c r="B467" s="5"/>
      <c r="C467" s="5"/>
      <c r="D467" s="5"/>
      <c r="E467" s="5"/>
      <c r="F467" s="58"/>
      <c r="G467" s="31" t="s">
        <v>13</v>
      </c>
      <c r="H467" s="31"/>
      <c r="I467" s="62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>
      <c r="A468" s="5"/>
      <c r="B468" s="5"/>
      <c r="C468" s="5"/>
      <c r="D468" s="5"/>
      <c r="E468" s="5"/>
      <c r="F468" s="58"/>
      <c r="G468" s="31" t="s">
        <v>13</v>
      </c>
      <c r="H468" s="31"/>
      <c r="I468" s="62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>
      <c r="A469" s="5"/>
      <c r="B469" s="5"/>
      <c r="C469" s="5"/>
      <c r="D469" s="5"/>
      <c r="E469" s="5"/>
      <c r="F469" s="58"/>
      <c r="G469" s="31" t="s">
        <v>13</v>
      </c>
      <c r="H469" s="31"/>
      <c r="I469" s="62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>
      <c r="A470" s="5"/>
      <c r="B470" s="5"/>
      <c r="C470" s="5"/>
      <c r="D470" s="5"/>
      <c r="E470" s="5"/>
      <c r="F470" s="58"/>
      <c r="G470" s="31" t="s">
        <v>13</v>
      </c>
      <c r="H470" s="31"/>
      <c r="I470" s="62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>
      <c r="A471" s="5"/>
      <c r="B471" s="5"/>
      <c r="C471" s="5"/>
      <c r="D471" s="5"/>
      <c r="E471" s="5"/>
      <c r="F471" s="58"/>
      <c r="G471" s="31" t="s">
        <v>13</v>
      </c>
      <c r="H471" s="31"/>
      <c r="I471" s="62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>
      <c r="A472" s="5"/>
      <c r="B472" s="5"/>
      <c r="C472" s="5"/>
      <c r="D472" s="5"/>
      <c r="E472" s="5"/>
      <c r="F472" s="58"/>
      <c r="G472" s="31" t="s">
        <v>13</v>
      </c>
      <c r="H472" s="31"/>
      <c r="I472" s="62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>
      <c r="A473" s="5"/>
      <c r="B473" s="5"/>
      <c r="C473" s="5"/>
      <c r="D473" s="5"/>
      <c r="E473" s="5"/>
      <c r="F473" s="58"/>
      <c r="G473" s="31" t="s">
        <v>13</v>
      </c>
      <c r="H473" s="31"/>
      <c r="I473" s="62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>
      <c r="A474" s="5"/>
      <c r="B474" s="5"/>
      <c r="C474" s="5"/>
      <c r="D474" s="5"/>
      <c r="E474" s="5"/>
      <c r="F474" s="58"/>
      <c r="G474" s="31" t="s">
        <v>13</v>
      </c>
      <c r="H474" s="31"/>
      <c r="I474" s="62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>
      <c r="A475" s="5"/>
      <c r="B475" s="5"/>
      <c r="C475" s="5"/>
      <c r="D475" s="5"/>
      <c r="E475" s="5"/>
      <c r="F475" s="58"/>
      <c r="G475" s="31" t="s">
        <v>13</v>
      </c>
      <c r="H475" s="31"/>
      <c r="I475" s="62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>
      <c r="A476" s="5"/>
      <c r="B476" s="5"/>
      <c r="C476" s="5"/>
      <c r="D476" s="5"/>
      <c r="E476" s="5"/>
      <c r="F476" s="58"/>
      <c r="G476" s="31" t="s">
        <v>13</v>
      </c>
      <c r="H476" s="31"/>
      <c r="I476" s="62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>
      <c r="A477" s="5"/>
      <c r="B477" s="5"/>
      <c r="C477" s="5"/>
      <c r="D477" s="5"/>
      <c r="E477" s="5"/>
      <c r="F477" s="58"/>
      <c r="G477" s="31" t="s">
        <v>13</v>
      </c>
      <c r="H477" s="31"/>
      <c r="I477" s="62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>
      <c r="A478" s="5"/>
      <c r="B478" s="5"/>
      <c r="C478" s="5"/>
      <c r="D478" s="5"/>
      <c r="E478" s="5"/>
      <c r="F478" s="58"/>
      <c r="G478" s="31" t="s">
        <v>13</v>
      </c>
      <c r="H478" s="31"/>
      <c r="I478" s="62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>
      <c r="A479" s="5"/>
      <c r="B479" s="5"/>
      <c r="C479" s="5"/>
      <c r="D479" s="5"/>
      <c r="E479" s="5"/>
      <c r="F479" s="58"/>
      <c r="G479" s="31" t="s">
        <v>13</v>
      </c>
      <c r="H479" s="31"/>
      <c r="I479" s="62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>
      <c r="A480" s="5"/>
      <c r="B480" s="5"/>
      <c r="C480" s="5"/>
      <c r="D480" s="5"/>
      <c r="E480" s="5"/>
      <c r="F480" s="58"/>
      <c r="G480" s="31" t="s">
        <v>13</v>
      </c>
      <c r="H480" s="31"/>
      <c r="I480" s="62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>
      <c r="A481" s="5"/>
      <c r="B481" s="5"/>
      <c r="C481" s="5"/>
      <c r="D481" s="5"/>
      <c r="E481" s="5"/>
      <c r="F481" s="58"/>
      <c r="G481" s="31" t="s">
        <v>13</v>
      </c>
      <c r="H481" s="31"/>
      <c r="I481" s="62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>
      <c r="A482" s="5"/>
      <c r="B482" s="5"/>
      <c r="C482" s="5"/>
      <c r="D482" s="5"/>
      <c r="E482" s="5"/>
      <c r="F482" s="58"/>
      <c r="G482" s="31" t="s">
        <v>13</v>
      </c>
      <c r="H482" s="31"/>
      <c r="I482" s="62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>
      <c r="A483" s="5"/>
      <c r="B483" s="5"/>
      <c r="C483" s="5"/>
      <c r="D483" s="5"/>
      <c r="E483" s="5"/>
      <c r="F483" s="58"/>
      <c r="G483" s="31" t="s">
        <v>13</v>
      </c>
      <c r="H483" s="31"/>
      <c r="I483" s="62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>
      <c r="A484" s="5"/>
      <c r="B484" s="5"/>
      <c r="C484" s="5"/>
      <c r="D484" s="5"/>
      <c r="E484" s="5"/>
      <c r="F484" s="58"/>
      <c r="G484" s="31" t="s">
        <v>13</v>
      </c>
      <c r="H484" s="31"/>
      <c r="I484" s="62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>
      <c r="A485" s="5"/>
      <c r="B485" s="5"/>
      <c r="C485" s="5"/>
      <c r="D485" s="5"/>
      <c r="E485" s="5"/>
      <c r="F485" s="58"/>
      <c r="G485" s="31" t="s">
        <v>13</v>
      </c>
      <c r="H485" s="31"/>
      <c r="I485" s="62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>
      <c r="A486" s="5"/>
      <c r="B486" s="5"/>
      <c r="C486" s="5"/>
      <c r="D486" s="5"/>
      <c r="E486" s="5"/>
      <c r="F486" s="58"/>
      <c r="G486" s="31" t="s">
        <v>13</v>
      </c>
      <c r="H486" s="31"/>
      <c r="I486" s="62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>
      <c r="A487" s="5"/>
      <c r="B487" s="5"/>
      <c r="C487" s="5"/>
      <c r="D487" s="5"/>
      <c r="E487" s="5"/>
      <c r="F487" s="58"/>
      <c r="G487" s="31" t="s">
        <v>13</v>
      </c>
      <c r="H487" s="31"/>
      <c r="I487" s="62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>
      <c r="A488" s="5"/>
      <c r="B488" s="5"/>
      <c r="C488" s="5"/>
      <c r="D488" s="5"/>
      <c r="E488" s="5"/>
      <c r="F488" s="58"/>
      <c r="G488" s="31" t="s">
        <v>13</v>
      </c>
      <c r="H488" s="31"/>
      <c r="I488" s="62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>
      <c r="A489" s="5"/>
      <c r="B489" s="5"/>
      <c r="C489" s="5"/>
      <c r="D489" s="5"/>
      <c r="E489" s="5"/>
      <c r="F489" s="58"/>
      <c r="G489" s="31" t="s">
        <v>13</v>
      </c>
      <c r="H489" s="31"/>
      <c r="I489" s="62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>
      <c r="A490" s="5"/>
      <c r="B490" s="5"/>
      <c r="C490" s="5"/>
      <c r="D490" s="5"/>
      <c r="E490" s="5"/>
      <c r="F490" s="58"/>
      <c r="G490" s="31" t="s">
        <v>13</v>
      </c>
      <c r="H490" s="31"/>
      <c r="I490" s="62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>
      <c r="A491" s="5"/>
      <c r="B491" s="5"/>
      <c r="C491" s="5"/>
      <c r="D491" s="5"/>
      <c r="E491" s="5"/>
      <c r="F491" s="58"/>
      <c r="G491" s="31" t="s">
        <v>13</v>
      </c>
      <c r="H491" s="31"/>
      <c r="I491" s="62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>
      <c r="A492" s="5"/>
      <c r="B492" s="5"/>
      <c r="C492" s="5"/>
      <c r="D492" s="5"/>
      <c r="E492" s="5"/>
      <c r="F492" s="58"/>
      <c r="G492" s="31" t="s">
        <v>13</v>
      </c>
      <c r="H492" s="31"/>
      <c r="I492" s="62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>
      <c r="A493" s="5"/>
      <c r="B493" s="5"/>
      <c r="C493" s="5"/>
      <c r="D493" s="5"/>
      <c r="E493" s="5"/>
      <c r="F493" s="58"/>
      <c r="G493" s="31" t="s">
        <v>13</v>
      </c>
      <c r="H493" s="31"/>
      <c r="I493" s="62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>
      <c r="A494" s="5"/>
      <c r="B494" s="5"/>
      <c r="C494" s="5"/>
      <c r="D494" s="5"/>
      <c r="E494" s="5"/>
      <c r="F494" s="58"/>
      <c r="G494" s="31" t="s">
        <v>13</v>
      </c>
      <c r="H494" s="31"/>
      <c r="I494" s="62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>
      <c r="A495" s="5"/>
      <c r="B495" s="5"/>
      <c r="C495" s="5"/>
      <c r="D495" s="5"/>
      <c r="E495" s="5"/>
      <c r="F495" s="58"/>
      <c r="G495" s="31" t="s">
        <v>13</v>
      </c>
      <c r="H495" s="31"/>
      <c r="I495" s="62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>
      <c r="A496" s="5"/>
      <c r="B496" s="5"/>
      <c r="C496" s="5"/>
      <c r="D496" s="5"/>
      <c r="E496" s="5"/>
      <c r="F496" s="58"/>
      <c r="G496" s="31" t="s">
        <v>13</v>
      </c>
      <c r="H496" s="31"/>
      <c r="I496" s="62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>
      <c r="A497" s="5"/>
      <c r="B497" s="5"/>
      <c r="C497" s="5"/>
      <c r="D497" s="5"/>
      <c r="E497" s="5"/>
      <c r="F497" s="58"/>
      <c r="G497" s="31" t="s">
        <v>13</v>
      </c>
      <c r="H497" s="31"/>
      <c r="I497" s="62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>
      <c r="A498" s="5"/>
      <c r="B498" s="5"/>
      <c r="C498" s="5"/>
      <c r="D498" s="5"/>
      <c r="E498" s="5"/>
      <c r="F498" s="58"/>
      <c r="G498" s="31" t="s">
        <v>13</v>
      </c>
      <c r="H498" s="31"/>
      <c r="I498" s="62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>
      <c r="A499" s="5"/>
      <c r="B499" s="5"/>
      <c r="C499" s="5"/>
      <c r="D499" s="5"/>
      <c r="E499" s="5"/>
      <c r="F499" s="58"/>
      <c r="G499" s="31" t="s">
        <v>13</v>
      </c>
      <c r="H499" s="31"/>
      <c r="I499" s="62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>
      <c r="A500" s="5"/>
      <c r="B500" s="5"/>
      <c r="C500" s="5"/>
      <c r="D500" s="5"/>
      <c r="E500" s="5"/>
      <c r="F500" s="58"/>
      <c r="G500" s="31" t="s">
        <v>13</v>
      </c>
      <c r="H500" s="31"/>
      <c r="I500" s="62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>
      <c r="A501" s="5"/>
      <c r="B501" s="5"/>
      <c r="C501" s="5"/>
      <c r="D501" s="5"/>
      <c r="E501" s="5"/>
      <c r="F501" s="58"/>
      <c r="G501" s="31" t="s">
        <v>13</v>
      </c>
      <c r="H501" s="31"/>
      <c r="I501" s="62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>
      <c r="A502" s="5"/>
      <c r="B502" s="5"/>
      <c r="C502" s="5"/>
      <c r="D502" s="5"/>
      <c r="E502" s="5"/>
      <c r="F502" s="58"/>
      <c r="G502" s="31" t="s">
        <v>13</v>
      </c>
      <c r="H502" s="31"/>
      <c r="I502" s="62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>
      <c r="A503" s="5"/>
      <c r="B503" s="5"/>
      <c r="C503" s="5"/>
      <c r="D503" s="5"/>
      <c r="E503" s="5"/>
      <c r="F503" s="58"/>
      <c r="G503" s="31" t="s">
        <v>13</v>
      </c>
      <c r="H503" s="31"/>
      <c r="I503" s="62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>
      <c r="A504" s="5"/>
      <c r="B504" s="5"/>
      <c r="C504" s="5"/>
      <c r="D504" s="5"/>
      <c r="E504" s="5"/>
      <c r="F504" s="58"/>
      <c r="G504" s="31" t="s">
        <v>13</v>
      </c>
      <c r="H504" s="31"/>
      <c r="I504" s="62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>
      <c r="A505" s="5"/>
      <c r="B505" s="5"/>
      <c r="C505" s="5"/>
      <c r="D505" s="5"/>
      <c r="E505" s="5"/>
      <c r="F505" s="58"/>
      <c r="G505" s="31" t="s">
        <v>13</v>
      </c>
      <c r="H505" s="31"/>
      <c r="I505" s="62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>
      <c r="A506" s="5"/>
      <c r="B506" s="5"/>
      <c r="C506" s="5"/>
      <c r="D506" s="5"/>
      <c r="E506" s="5"/>
      <c r="F506" s="58"/>
      <c r="G506" s="31" t="s">
        <v>13</v>
      </c>
      <c r="H506" s="31"/>
      <c r="I506" s="62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>
      <c r="A507" s="5"/>
      <c r="B507" s="5"/>
      <c r="C507" s="5"/>
      <c r="D507" s="5"/>
      <c r="E507" s="5"/>
      <c r="F507" s="58"/>
      <c r="G507" s="31" t="s">
        <v>13</v>
      </c>
      <c r="H507" s="31"/>
      <c r="I507" s="62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>
      <c r="A508" s="5"/>
      <c r="B508" s="5"/>
      <c r="C508" s="5"/>
      <c r="D508" s="5"/>
      <c r="E508" s="5"/>
      <c r="F508" s="58"/>
      <c r="G508" s="31" t="s">
        <v>13</v>
      </c>
      <c r="H508" s="31"/>
      <c r="I508" s="62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>
      <c r="A509" s="5"/>
      <c r="B509" s="5"/>
      <c r="C509" s="5"/>
      <c r="D509" s="5"/>
      <c r="E509" s="5"/>
      <c r="F509" s="58"/>
      <c r="G509" s="31" t="s">
        <v>13</v>
      </c>
      <c r="H509" s="31"/>
      <c r="I509" s="62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>
      <c r="A510" s="5"/>
      <c r="B510" s="5"/>
      <c r="C510" s="5"/>
      <c r="D510" s="5"/>
      <c r="E510" s="5"/>
      <c r="F510" s="58"/>
      <c r="G510" s="31" t="s">
        <v>13</v>
      </c>
      <c r="H510" s="31"/>
      <c r="I510" s="62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>
      <c r="A511" s="5"/>
      <c r="B511" s="5"/>
      <c r="C511" s="5"/>
      <c r="D511" s="5"/>
      <c r="E511" s="5"/>
      <c r="F511" s="58"/>
      <c r="G511" s="31" t="s">
        <v>13</v>
      </c>
      <c r="H511" s="31"/>
      <c r="I511" s="62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>
      <c r="A512" s="5"/>
      <c r="B512" s="5"/>
      <c r="C512" s="5"/>
      <c r="D512" s="5"/>
      <c r="E512" s="5"/>
      <c r="F512" s="58"/>
      <c r="G512" s="31" t="s">
        <v>13</v>
      </c>
      <c r="H512" s="31"/>
      <c r="I512" s="62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>
      <c r="A513" s="5"/>
      <c r="B513" s="5"/>
      <c r="C513" s="5"/>
      <c r="D513" s="5"/>
      <c r="E513" s="5"/>
      <c r="F513" s="58"/>
      <c r="G513" s="31" t="s">
        <v>13</v>
      </c>
      <c r="H513" s="31"/>
      <c r="I513" s="62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>
      <c r="A514" s="5"/>
      <c r="B514" s="5"/>
      <c r="C514" s="5"/>
      <c r="D514" s="5"/>
      <c r="E514" s="5"/>
      <c r="F514" s="58"/>
      <c r="G514" s="31" t="s">
        <v>13</v>
      </c>
      <c r="H514" s="31"/>
      <c r="I514" s="62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>
      <c r="A515" s="5"/>
      <c r="B515" s="5"/>
      <c r="C515" s="5"/>
      <c r="D515" s="5"/>
      <c r="E515" s="5"/>
      <c r="F515" s="58"/>
      <c r="G515" s="31" t="s">
        <v>13</v>
      </c>
      <c r="H515" s="31"/>
      <c r="I515" s="62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>
      <c r="A516" s="5"/>
      <c r="B516" s="5"/>
      <c r="C516" s="5"/>
      <c r="D516" s="5"/>
      <c r="E516" s="5"/>
      <c r="F516" s="58"/>
      <c r="G516" s="31" t="s">
        <v>13</v>
      </c>
      <c r="H516" s="31"/>
      <c r="I516" s="62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>
      <c r="A517" s="5"/>
      <c r="B517" s="5"/>
      <c r="C517" s="5"/>
      <c r="D517" s="5"/>
      <c r="E517" s="5"/>
      <c r="F517" s="58"/>
      <c r="G517" s="31" t="s">
        <v>13</v>
      </c>
      <c r="H517" s="31"/>
      <c r="I517" s="62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>
      <c r="A518" s="5"/>
      <c r="B518" s="5"/>
      <c r="C518" s="5"/>
      <c r="D518" s="5"/>
      <c r="E518" s="5"/>
      <c r="F518" s="58"/>
      <c r="G518" s="31" t="s">
        <v>13</v>
      </c>
      <c r="H518" s="31"/>
      <c r="I518" s="62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>
      <c r="A519" s="5"/>
      <c r="B519" s="5"/>
      <c r="C519" s="5"/>
      <c r="D519" s="5"/>
      <c r="E519" s="5"/>
      <c r="F519" s="58"/>
      <c r="G519" s="31" t="s">
        <v>13</v>
      </c>
      <c r="H519" s="31"/>
      <c r="I519" s="62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>
      <c r="A520" s="5"/>
      <c r="B520" s="5"/>
      <c r="C520" s="5"/>
      <c r="D520" s="5"/>
      <c r="E520" s="5"/>
      <c r="F520" s="58"/>
      <c r="G520" s="31" t="s">
        <v>13</v>
      </c>
      <c r="H520" s="31"/>
      <c r="I520" s="62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>
      <c r="A521" s="5"/>
      <c r="B521" s="5"/>
      <c r="C521" s="5"/>
      <c r="D521" s="5"/>
      <c r="E521" s="5"/>
      <c r="F521" s="58"/>
      <c r="G521" s="31" t="s">
        <v>13</v>
      </c>
      <c r="H521" s="31"/>
      <c r="I521" s="62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>
      <c r="A522" s="5"/>
      <c r="B522" s="5"/>
      <c r="C522" s="5"/>
      <c r="D522" s="5"/>
      <c r="E522" s="5"/>
      <c r="F522" s="58"/>
      <c r="G522" s="31" t="s">
        <v>13</v>
      </c>
      <c r="H522" s="31"/>
      <c r="I522" s="62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>
      <c r="A523" s="5"/>
      <c r="B523" s="5"/>
      <c r="C523" s="5"/>
      <c r="D523" s="5"/>
      <c r="E523" s="5"/>
      <c r="F523" s="58"/>
      <c r="G523" s="31" t="s">
        <v>13</v>
      </c>
      <c r="H523" s="31"/>
      <c r="I523" s="62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>
      <c r="A524" s="5"/>
      <c r="B524" s="5"/>
      <c r="C524" s="5"/>
      <c r="D524" s="5"/>
      <c r="E524" s="5"/>
      <c r="F524" s="58"/>
      <c r="G524" s="31" t="s">
        <v>13</v>
      </c>
      <c r="H524" s="31"/>
      <c r="I524" s="62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>
      <c r="A525" s="5"/>
      <c r="B525" s="5"/>
      <c r="C525" s="5"/>
      <c r="D525" s="5"/>
      <c r="E525" s="5"/>
      <c r="F525" s="58"/>
      <c r="G525" s="31" t="s">
        <v>13</v>
      </c>
      <c r="H525" s="31"/>
      <c r="I525" s="62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>
      <c r="A526" s="5"/>
      <c r="B526" s="5"/>
      <c r="C526" s="5"/>
      <c r="D526" s="5"/>
      <c r="E526" s="5"/>
      <c r="F526" s="58"/>
      <c r="G526" s="31" t="s">
        <v>13</v>
      </c>
      <c r="H526" s="31"/>
      <c r="I526" s="62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>
      <c r="A527" s="5"/>
      <c r="B527" s="5"/>
      <c r="C527" s="5"/>
      <c r="D527" s="5"/>
      <c r="E527" s="5"/>
      <c r="F527" s="58"/>
      <c r="G527" s="31" t="s">
        <v>13</v>
      </c>
      <c r="H527" s="31"/>
      <c r="I527" s="62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>
      <c r="A528" s="5"/>
      <c r="B528" s="5"/>
      <c r="C528" s="5"/>
      <c r="D528" s="5"/>
      <c r="E528" s="5"/>
      <c r="F528" s="58"/>
      <c r="G528" s="31" t="s">
        <v>13</v>
      </c>
      <c r="H528" s="31"/>
      <c r="I528" s="62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>
      <c r="A529" s="5"/>
      <c r="B529" s="5"/>
      <c r="C529" s="5"/>
      <c r="D529" s="5"/>
      <c r="E529" s="5"/>
      <c r="F529" s="58"/>
      <c r="G529" s="31" t="s">
        <v>13</v>
      </c>
      <c r="H529" s="31"/>
      <c r="I529" s="62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>
      <c r="A530" s="5"/>
      <c r="B530" s="5"/>
      <c r="C530" s="5"/>
      <c r="D530" s="5"/>
      <c r="E530" s="5"/>
      <c r="F530" s="58"/>
      <c r="G530" s="31" t="s">
        <v>13</v>
      </c>
      <c r="H530" s="31"/>
      <c r="I530" s="62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>
      <c r="A531" s="5"/>
      <c r="B531" s="5"/>
      <c r="C531" s="5"/>
      <c r="D531" s="5"/>
      <c r="E531" s="5"/>
      <c r="F531" s="58"/>
      <c r="G531" s="31" t="s">
        <v>13</v>
      </c>
      <c r="H531" s="31"/>
      <c r="I531" s="62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>
      <c r="A532" s="5"/>
      <c r="B532" s="5"/>
      <c r="C532" s="5"/>
      <c r="D532" s="5"/>
      <c r="E532" s="5"/>
      <c r="F532" s="58"/>
      <c r="G532" s="31" t="s">
        <v>13</v>
      </c>
      <c r="H532" s="31"/>
      <c r="I532" s="62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>
      <c r="A533" s="5"/>
      <c r="B533" s="5"/>
      <c r="C533" s="5"/>
      <c r="D533" s="5"/>
      <c r="E533" s="5"/>
      <c r="F533" s="58"/>
      <c r="G533" s="31" t="s">
        <v>13</v>
      </c>
      <c r="H533" s="31"/>
      <c r="I533" s="62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>
      <c r="A534" s="5"/>
      <c r="B534" s="5"/>
      <c r="C534" s="5"/>
      <c r="D534" s="5"/>
      <c r="E534" s="5"/>
      <c r="F534" s="58"/>
      <c r="G534" s="31" t="s">
        <v>13</v>
      </c>
      <c r="H534" s="31"/>
      <c r="I534" s="62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>
      <c r="A535" s="5"/>
      <c r="B535" s="5"/>
      <c r="C535" s="5"/>
      <c r="D535" s="5"/>
      <c r="E535" s="5"/>
      <c r="F535" s="58"/>
      <c r="G535" s="31" t="s">
        <v>13</v>
      </c>
      <c r="H535" s="31"/>
      <c r="I535" s="62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>
      <c r="A536" s="5"/>
      <c r="B536" s="5"/>
      <c r="C536" s="5"/>
      <c r="D536" s="5"/>
      <c r="E536" s="5"/>
      <c r="F536" s="58"/>
      <c r="G536" s="31" t="s">
        <v>13</v>
      </c>
      <c r="H536" s="31"/>
      <c r="I536" s="62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>
      <c r="A537" s="5"/>
      <c r="B537" s="5"/>
      <c r="C537" s="5"/>
      <c r="D537" s="5"/>
      <c r="E537" s="5"/>
      <c r="F537" s="58"/>
      <c r="G537" s="31" t="s">
        <v>13</v>
      </c>
      <c r="H537" s="31"/>
      <c r="I537" s="62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>
      <c r="A538" s="5"/>
      <c r="B538" s="5"/>
      <c r="C538" s="5"/>
      <c r="D538" s="5"/>
      <c r="E538" s="5"/>
      <c r="F538" s="58"/>
      <c r="G538" s="31" t="s">
        <v>13</v>
      </c>
      <c r="H538" s="31"/>
      <c r="I538" s="62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>
      <c r="A539" s="5"/>
      <c r="B539" s="5"/>
      <c r="C539" s="5"/>
      <c r="D539" s="5"/>
      <c r="E539" s="5"/>
      <c r="F539" s="58"/>
      <c r="G539" s="31" t="s">
        <v>13</v>
      </c>
      <c r="H539" s="31"/>
      <c r="I539" s="62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>
      <c r="A540" s="5"/>
      <c r="B540" s="5"/>
      <c r="C540" s="5"/>
      <c r="D540" s="5"/>
      <c r="E540" s="5"/>
      <c r="F540" s="58"/>
      <c r="G540" s="31" t="s">
        <v>13</v>
      </c>
      <c r="H540" s="31"/>
      <c r="I540" s="62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>
      <c r="A541" s="5"/>
      <c r="B541" s="5"/>
      <c r="C541" s="5"/>
      <c r="D541" s="5"/>
      <c r="E541" s="5"/>
      <c r="F541" s="58"/>
      <c r="G541" s="31" t="s">
        <v>13</v>
      </c>
      <c r="H541" s="31"/>
      <c r="I541" s="62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>
      <c r="A542" s="5"/>
      <c r="B542" s="5"/>
      <c r="C542" s="5"/>
      <c r="D542" s="5"/>
      <c r="E542" s="5"/>
      <c r="F542" s="58"/>
      <c r="G542" s="31" t="s">
        <v>13</v>
      </c>
      <c r="H542" s="31"/>
      <c r="I542" s="62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>
      <c r="A543" s="5"/>
      <c r="B543" s="5"/>
      <c r="C543" s="5"/>
      <c r="D543" s="5"/>
      <c r="E543" s="5"/>
      <c r="F543" s="58"/>
      <c r="G543" s="31" t="s">
        <v>13</v>
      </c>
      <c r="H543" s="31"/>
      <c r="I543" s="62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>
      <c r="A544" s="5"/>
      <c r="B544" s="5"/>
      <c r="C544" s="5"/>
      <c r="D544" s="5"/>
      <c r="E544" s="5"/>
      <c r="F544" s="58"/>
      <c r="G544" s="31" t="s">
        <v>13</v>
      </c>
      <c r="H544" s="31"/>
      <c r="I544" s="62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>
      <c r="A545" s="5"/>
      <c r="B545" s="5"/>
      <c r="C545" s="5"/>
      <c r="D545" s="5"/>
      <c r="E545" s="5"/>
      <c r="F545" s="58"/>
      <c r="G545" s="31" t="s">
        <v>13</v>
      </c>
      <c r="H545" s="31"/>
      <c r="I545" s="62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>
      <c r="A546" s="5"/>
      <c r="B546" s="5"/>
      <c r="C546" s="5"/>
      <c r="D546" s="5"/>
      <c r="E546" s="5"/>
      <c r="F546" s="58"/>
      <c r="G546" s="31" t="s">
        <v>13</v>
      </c>
      <c r="H546" s="31"/>
      <c r="I546" s="62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>
      <c r="A547" s="5"/>
      <c r="B547" s="5"/>
      <c r="C547" s="5"/>
      <c r="D547" s="5"/>
      <c r="E547" s="5"/>
      <c r="F547" s="58"/>
      <c r="G547" s="31" t="s">
        <v>13</v>
      </c>
      <c r="H547" s="31"/>
      <c r="I547" s="62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>
      <c r="A548" s="5"/>
      <c r="B548" s="5"/>
      <c r="C548" s="5"/>
      <c r="D548" s="5"/>
      <c r="E548" s="5"/>
      <c r="F548" s="58"/>
      <c r="G548" s="31" t="s">
        <v>13</v>
      </c>
      <c r="H548" s="31"/>
      <c r="I548" s="62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>
      <c r="A549" s="5"/>
      <c r="B549" s="5"/>
      <c r="C549" s="5"/>
      <c r="D549" s="5"/>
      <c r="E549" s="5"/>
      <c r="F549" s="58"/>
      <c r="G549" s="31" t="s">
        <v>13</v>
      </c>
      <c r="H549" s="31"/>
      <c r="I549" s="62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>
      <c r="A550" s="5"/>
      <c r="B550" s="5"/>
      <c r="C550" s="5"/>
      <c r="D550" s="5"/>
      <c r="E550" s="5"/>
      <c r="F550" s="58"/>
      <c r="G550" s="31" t="s">
        <v>13</v>
      </c>
      <c r="H550" s="31"/>
      <c r="I550" s="62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>
      <c r="A551" s="5"/>
      <c r="B551" s="5"/>
      <c r="C551" s="5"/>
      <c r="D551" s="5"/>
      <c r="E551" s="5"/>
      <c r="F551" s="58"/>
      <c r="G551" s="31" t="s">
        <v>13</v>
      </c>
      <c r="H551" s="31"/>
      <c r="I551" s="62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>
      <c r="A552" s="5"/>
      <c r="B552" s="5"/>
      <c r="C552" s="5"/>
      <c r="D552" s="5"/>
      <c r="E552" s="5"/>
      <c r="F552" s="58"/>
      <c r="G552" s="31" t="s">
        <v>13</v>
      </c>
      <c r="H552" s="31"/>
      <c r="I552" s="62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>
      <c r="A553" s="5"/>
      <c r="B553" s="5"/>
      <c r="C553" s="5"/>
      <c r="D553" s="5"/>
      <c r="E553" s="5"/>
      <c r="F553" s="58"/>
      <c r="G553" s="31" t="s">
        <v>13</v>
      </c>
      <c r="H553" s="31"/>
      <c r="I553" s="62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>
      <c r="A554" s="5"/>
      <c r="B554" s="5"/>
      <c r="C554" s="5"/>
      <c r="D554" s="5"/>
      <c r="E554" s="5"/>
      <c r="F554" s="58"/>
      <c r="G554" s="31" t="s">
        <v>13</v>
      </c>
      <c r="H554" s="31"/>
      <c r="I554" s="62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>
      <c r="A555" s="5"/>
      <c r="B555" s="5"/>
      <c r="C555" s="5"/>
      <c r="D555" s="5"/>
      <c r="E555" s="5"/>
      <c r="F555" s="58"/>
      <c r="G555" s="31" t="s">
        <v>13</v>
      </c>
      <c r="H555" s="31"/>
      <c r="I555" s="62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>
      <c r="A556" s="5"/>
      <c r="B556" s="5"/>
      <c r="C556" s="5"/>
      <c r="D556" s="5"/>
      <c r="E556" s="5"/>
      <c r="F556" s="58"/>
      <c r="G556" s="31" t="s">
        <v>13</v>
      </c>
      <c r="H556" s="31"/>
      <c r="I556" s="62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>
      <c r="A557" s="5"/>
      <c r="B557" s="5"/>
      <c r="C557" s="5"/>
      <c r="D557" s="5"/>
      <c r="E557" s="5"/>
      <c r="F557" s="58"/>
      <c r="G557" s="31" t="s">
        <v>13</v>
      </c>
      <c r="H557" s="31"/>
      <c r="I557" s="62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>
      <c r="A558" s="5"/>
      <c r="B558" s="5"/>
      <c r="C558" s="5"/>
      <c r="D558" s="5"/>
      <c r="E558" s="5"/>
      <c r="F558" s="58"/>
      <c r="G558" s="31" t="s">
        <v>13</v>
      </c>
      <c r="H558" s="31"/>
      <c r="I558" s="62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>
      <c r="A559" s="5"/>
      <c r="B559" s="5"/>
      <c r="C559" s="5"/>
      <c r="D559" s="5"/>
      <c r="E559" s="5"/>
      <c r="F559" s="58"/>
      <c r="G559" s="31" t="s">
        <v>13</v>
      </c>
      <c r="H559" s="31"/>
      <c r="I559" s="62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>
      <c r="A560" s="5"/>
      <c r="B560" s="5"/>
      <c r="C560" s="5"/>
      <c r="D560" s="5"/>
      <c r="E560" s="5"/>
      <c r="F560" s="58"/>
      <c r="G560" s="31" t="s">
        <v>13</v>
      </c>
      <c r="H560" s="31"/>
      <c r="I560" s="62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>
      <c r="A561" s="5"/>
      <c r="B561" s="5"/>
      <c r="C561" s="5"/>
      <c r="D561" s="5"/>
      <c r="E561" s="5"/>
      <c r="F561" s="58"/>
      <c r="G561" s="31" t="s">
        <v>13</v>
      </c>
      <c r="H561" s="31"/>
      <c r="I561" s="62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>
      <c r="A562" s="5"/>
      <c r="B562" s="5"/>
      <c r="C562" s="5"/>
      <c r="D562" s="5"/>
      <c r="E562" s="5"/>
      <c r="F562" s="58"/>
      <c r="G562" s="31" t="s">
        <v>13</v>
      </c>
      <c r="H562" s="31"/>
      <c r="I562" s="62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>
      <c r="A563" s="5"/>
      <c r="B563" s="5"/>
      <c r="C563" s="5"/>
      <c r="D563" s="5"/>
      <c r="E563" s="5"/>
      <c r="F563" s="58"/>
      <c r="G563" s="31" t="s">
        <v>13</v>
      </c>
      <c r="H563" s="31"/>
      <c r="I563" s="62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>
      <c r="A564" s="5"/>
      <c r="B564" s="5"/>
      <c r="C564" s="5"/>
      <c r="D564" s="5"/>
      <c r="E564" s="5"/>
      <c r="F564" s="58"/>
      <c r="G564" s="31" t="s">
        <v>13</v>
      </c>
      <c r="H564" s="31"/>
      <c r="I564" s="62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>
      <c r="A565" s="5"/>
      <c r="B565" s="5"/>
      <c r="C565" s="5"/>
      <c r="D565" s="5"/>
      <c r="E565" s="5"/>
      <c r="F565" s="58"/>
      <c r="G565" s="31" t="s">
        <v>13</v>
      </c>
      <c r="H565" s="31"/>
      <c r="I565" s="62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>
      <c r="A566" s="5"/>
      <c r="B566" s="5"/>
      <c r="C566" s="5"/>
      <c r="D566" s="5"/>
      <c r="E566" s="5"/>
      <c r="F566" s="58"/>
      <c r="G566" s="31" t="s">
        <v>13</v>
      </c>
      <c r="H566" s="31"/>
      <c r="I566" s="62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>
      <c r="A567" s="5"/>
      <c r="B567" s="5"/>
      <c r="C567" s="5"/>
      <c r="D567" s="5"/>
      <c r="E567" s="5"/>
      <c r="F567" s="58"/>
      <c r="G567" s="31" t="s">
        <v>13</v>
      </c>
      <c r="H567" s="31"/>
      <c r="I567" s="62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>
      <c r="A568" s="5"/>
      <c r="B568" s="5"/>
      <c r="C568" s="5"/>
      <c r="D568" s="5"/>
      <c r="E568" s="5"/>
      <c r="F568" s="58"/>
      <c r="G568" s="31" t="s">
        <v>13</v>
      </c>
      <c r="H568" s="31"/>
      <c r="I568" s="62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>
      <c r="A569" s="5"/>
      <c r="B569" s="5"/>
      <c r="C569" s="5"/>
      <c r="D569" s="5"/>
      <c r="E569" s="5"/>
      <c r="F569" s="58"/>
      <c r="G569" s="31" t="s">
        <v>13</v>
      </c>
      <c r="H569" s="31"/>
      <c r="I569" s="62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>
      <c r="A570" s="5"/>
      <c r="B570" s="5"/>
      <c r="C570" s="5"/>
      <c r="D570" s="5"/>
      <c r="E570" s="5"/>
      <c r="F570" s="58"/>
      <c r="G570" s="31" t="s">
        <v>13</v>
      </c>
      <c r="H570" s="31"/>
      <c r="I570" s="62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>
      <c r="A571" s="5"/>
      <c r="B571" s="5"/>
      <c r="C571" s="5"/>
      <c r="D571" s="5"/>
      <c r="E571" s="5"/>
      <c r="F571" s="58"/>
      <c r="G571" s="31" t="s">
        <v>13</v>
      </c>
      <c r="H571" s="31"/>
      <c r="I571" s="62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>
      <c r="A572" s="5"/>
      <c r="B572" s="5"/>
      <c r="C572" s="5"/>
      <c r="D572" s="5"/>
      <c r="E572" s="5"/>
      <c r="F572" s="58"/>
      <c r="G572" s="31" t="s">
        <v>13</v>
      </c>
      <c r="H572" s="31"/>
      <c r="I572" s="62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>
      <c r="A573" s="5"/>
      <c r="B573" s="5"/>
      <c r="C573" s="5"/>
      <c r="D573" s="5"/>
      <c r="E573" s="5"/>
      <c r="F573" s="58"/>
      <c r="G573" s="31" t="s">
        <v>13</v>
      </c>
      <c r="H573" s="31"/>
      <c r="I573" s="62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>
      <c r="A574" s="5"/>
      <c r="B574" s="5"/>
      <c r="C574" s="5"/>
      <c r="D574" s="5"/>
      <c r="E574" s="5"/>
      <c r="F574" s="58"/>
      <c r="G574" s="31" t="s">
        <v>13</v>
      </c>
      <c r="H574" s="31"/>
      <c r="I574" s="62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>
      <c r="A575" s="5"/>
      <c r="B575" s="5"/>
      <c r="C575" s="5"/>
      <c r="D575" s="5"/>
      <c r="E575" s="5"/>
      <c r="F575" s="58"/>
      <c r="G575" s="31" t="s">
        <v>13</v>
      </c>
      <c r="H575" s="31"/>
      <c r="I575" s="62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>
      <c r="A576" s="5"/>
      <c r="B576" s="5"/>
      <c r="C576" s="5"/>
      <c r="D576" s="5"/>
      <c r="E576" s="5"/>
      <c r="F576" s="58"/>
      <c r="G576" s="31" t="s">
        <v>13</v>
      </c>
      <c r="H576" s="31"/>
      <c r="I576" s="62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>
      <c r="A577" s="5"/>
      <c r="B577" s="5"/>
      <c r="C577" s="5"/>
      <c r="D577" s="5"/>
      <c r="E577" s="5"/>
      <c r="F577" s="58"/>
      <c r="G577" s="31" t="s">
        <v>13</v>
      </c>
      <c r="H577" s="31"/>
      <c r="I577" s="62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>
      <c r="A578" s="5"/>
      <c r="B578" s="5"/>
      <c r="C578" s="5"/>
      <c r="D578" s="5"/>
      <c r="E578" s="5"/>
      <c r="F578" s="58"/>
      <c r="G578" s="31" t="s">
        <v>13</v>
      </c>
      <c r="H578" s="31"/>
      <c r="I578" s="62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>
      <c r="A579" s="5"/>
      <c r="B579" s="5"/>
      <c r="C579" s="5"/>
      <c r="D579" s="5"/>
      <c r="E579" s="5"/>
      <c r="F579" s="58"/>
      <c r="G579" s="31" t="s">
        <v>13</v>
      </c>
      <c r="H579" s="31"/>
      <c r="I579" s="62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>
      <c r="A580" s="5"/>
      <c r="B580" s="5"/>
      <c r="C580" s="5"/>
      <c r="D580" s="5"/>
      <c r="E580" s="5"/>
      <c r="F580" s="58"/>
      <c r="G580" s="31" t="s">
        <v>13</v>
      </c>
      <c r="H580" s="31"/>
      <c r="I580" s="62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>
      <c r="A581" s="5"/>
      <c r="B581" s="5"/>
      <c r="C581" s="5"/>
      <c r="D581" s="5"/>
      <c r="E581" s="5"/>
      <c r="F581" s="58"/>
      <c r="G581" s="31" t="s">
        <v>13</v>
      </c>
      <c r="H581" s="31"/>
      <c r="I581" s="62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>
      <c r="A582" s="5"/>
      <c r="B582" s="5"/>
      <c r="C582" s="5"/>
      <c r="D582" s="5"/>
      <c r="E582" s="5"/>
      <c r="F582" s="58"/>
      <c r="G582" s="31" t="s">
        <v>13</v>
      </c>
      <c r="H582" s="31"/>
      <c r="I582" s="62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>
      <c r="A583" s="5"/>
      <c r="B583" s="5"/>
      <c r="C583" s="5"/>
      <c r="D583" s="5"/>
      <c r="E583" s="5"/>
      <c r="F583" s="58"/>
      <c r="G583" s="31" t="s">
        <v>13</v>
      </c>
      <c r="H583" s="31"/>
      <c r="I583" s="62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>
      <c r="A584" s="5"/>
      <c r="B584" s="5"/>
      <c r="C584" s="5"/>
      <c r="D584" s="5"/>
      <c r="E584" s="5"/>
      <c r="F584" s="58"/>
      <c r="G584" s="31" t="s">
        <v>13</v>
      </c>
      <c r="H584" s="31"/>
      <c r="I584" s="62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>
      <c r="A585" s="5"/>
      <c r="B585" s="5"/>
      <c r="C585" s="5"/>
      <c r="D585" s="5"/>
      <c r="E585" s="5"/>
      <c r="F585" s="58"/>
      <c r="G585" s="31" t="s">
        <v>13</v>
      </c>
      <c r="H585" s="31"/>
      <c r="I585" s="62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>
      <c r="A586" s="5"/>
      <c r="B586" s="5"/>
      <c r="C586" s="5"/>
      <c r="D586" s="5"/>
      <c r="E586" s="5"/>
      <c r="F586" s="58"/>
      <c r="G586" s="31" t="s">
        <v>13</v>
      </c>
      <c r="H586" s="31"/>
      <c r="I586" s="62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>
      <c r="A587" s="5"/>
      <c r="B587" s="5"/>
      <c r="C587" s="5"/>
      <c r="D587" s="5"/>
      <c r="E587" s="5"/>
      <c r="F587" s="58"/>
      <c r="G587" s="31" t="s">
        <v>13</v>
      </c>
      <c r="H587" s="31"/>
      <c r="I587" s="62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>
      <c r="A588" s="5"/>
      <c r="B588" s="5"/>
      <c r="C588" s="5"/>
      <c r="D588" s="5"/>
      <c r="E588" s="5"/>
      <c r="F588" s="58"/>
      <c r="G588" s="31" t="s">
        <v>13</v>
      </c>
      <c r="H588" s="31"/>
      <c r="I588" s="62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>
      <c r="A589" s="5"/>
      <c r="B589" s="5"/>
      <c r="C589" s="5"/>
      <c r="D589" s="5"/>
      <c r="E589" s="5"/>
      <c r="F589" s="58"/>
      <c r="G589" s="31" t="s">
        <v>13</v>
      </c>
      <c r="H589" s="31"/>
      <c r="I589" s="62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>
      <c r="A590" s="5"/>
      <c r="B590" s="5"/>
      <c r="C590" s="5"/>
      <c r="D590" s="5"/>
      <c r="E590" s="5"/>
      <c r="F590" s="58"/>
      <c r="G590" s="31" t="s">
        <v>13</v>
      </c>
      <c r="H590" s="31"/>
      <c r="I590" s="62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>
      <c r="A591" s="5"/>
      <c r="B591" s="5"/>
      <c r="C591" s="5"/>
      <c r="D591" s="5"/>
      <c r="E591" s="5"/>
      <c r="F591" s="58"/>
      <c r="G591" s="31" t="s">
        <v>13</v>
      </c>
      <c r="H591" s="31"/>
      <c r="I591" s="62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>
      <c r="A592" s="5"/>
      <c r="B592" s="5"/>
      <c r="C592" s="5"/>
      <c r="D592" s="5"/>
      <c r="E592" s="5"/>
      <c r="F592" s="58"/>
      <c r="G592" s="31" t="s">
        <v>13</v>
      </c>
      <c r="H592" s="31"/>
      <c r="I592" s="62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>
      <c r="A593" s="5"/>
      <c r="B593" s="5"/>
      <c r="C593" s="5"/>
      <c r="D593" s="5"/>
      <c r="E593" s="5"/>
      <c r="F593" s="58"/>
      <c r="G593" s="31" t="s">
        <v>13</v>
      </c>
      <c r="H593" s="31"/>
      <c r="I593" s="62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>
      <c r="A594" s="5"/>
      <c r="B594" s="5"/>
      <c r="C594" s="5"/>
      <c r="D594" s="5"/>
      <c r="E594" s="5"/>
      <c r="F594" s="58"/>
      <c r="G594" s="31" t="s">
        <v>13</v>
      </c>
      <c r="H594" s="31"/>
      <c r="I594" s="62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>
      <c r="A595" s="5"/>
      <c r="B595" s="5"/>
      <c r="C595" s="5"/>
      <c r="D595" s="5"/>
      <c r="E595" s="5"/>
      <c r="F595" s="58"/>
      <c r="G595" s="31" t="s">
        <v>13</v>
      </c>
      <c r="H595" s="31"/>
      <c r="I595" s="62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>
      <c r="A596" s="5"/>
      <c r="B596" s="5"/>
      <c r="C596" s="5"/>
      <c r="D596" s="5"/>
      <c r="E596" s="5"/>
      <c r="F596" s="58"/>
      <c r="G596" s="31" t="s">
        <v>13</v>
      </c>
      <c r="H596" s="31"/>
      <c r="I596" s="62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>
      <c r="A597" s="5"/>
      <c r="B597" s="5"/>
      <c r="C597" s="5"/>
      <c r="D597" s="5"/>
      <c r="E597" s="5"/>
      <c r="F597" s="58"/>
      <c r="G597" s="31" t="s">
        <v>13</v>
      </c>
      <c r="H597" s="31"/>
      <c r="I597" s="62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>
      <c r="A598" s="5"/>
      <c r="B598" s="5"/>
      <c r="C598" s="5"/>
      <c r="D598" s="5"/>
      <c r="E598" s="5"/>
      <c r="F598" s="58"/>
      <c r="G598" s="31" t="s">
        <v>13</v>
      </c>
      <c r="H598" s="31"/>
      <c r="I598" s="62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>
      <c r="A599" s="5"/>
      <c r="B599" s="5"/>
      <c r="C599" s="5"/>
      <c r="D599" s="5"/>
      <c r="E599" s="5"/>
      <c r="F599" s="58"/>
      <c r="G599" s="31" t="s">
        <v>13</v>
      </c>
      <c r="H599" s="31"/>
      <c r="I599" s="62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>
      <c r="A600" s="5"/>
      <c r="B600" s="5"/>
      <c r="C600" s="5"/>
      <c r="D600" s="5"/>
      <c r="E600" s="5"/>
      <c r="F600" s="58"/>
      <c r="G600" s="31" t="s">
        <v>13</v>
      </c>
      <c r="H600" s="31"/>
      <c r="I600" s="62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>
      <c r="A601" s="5"/>
      <c r="B601" s="5"/>
      <c r="C601" s="5"/>
      <c r="D601" s="5"/>
      <c r="E601" s="5"/>
      <c r="F601" s="58"/>
      <c r="G601" s="31" t="s">
        <v>13</v>
      </c>
      <c r="H601" s="31"/>
      <c r="I601" s="62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>
      <c r="A602" s="5"/>
      <c r="B602" s="5"/>
      <c r="C602" s="5"/>
      <c r="D602" s="5"/>
      <c r="E602" s="5"/>
      <c r="F602" s="58"/>
      <c r="G602" s="31" t="s">
        <v>13</v>
      </c>
      <c r="H602" s="31"/>
      <c r="I602" s="62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>
      <c r="A603" s="5"/>
      <c r="B603" s="5"/>
      <c r="C603" s="5"/>
      <c r="D603" s="5"/>
      <c r="E603" s="5"/>
      <c r="F603" s="58"/>
      <c r="G603" s="31" t="s">
        <v>13</v>
      </c>
      <c r="H603" s="31"/>
      <c r="I603" s="62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>
      <c r="A604" s="5"/>
      <c r="B604" s="5"/>
      <c r="C604" s="5"/>
      <c r="D604" s="5"/>
      <c r="E604" s="5"/>
      <c r="F604" s="58"/>
      <c r="G604" s="31" t="s">
        <v>13</v>
      </c>
      <c r="H604" s="31"/>
      <c r="I604" s="62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>
      <c r="A605" s="5"/>
      <c r="B605" s="5"/>
      <c r="C605" s="5"/>
      <c r="D605" s="5"/>
      <c r="E605" s="5"/>
      <c r="F605" s="58"/>
      <c r="G605" s="31" t="s">
        <v>13</v>
      </c>
      <c r="H605" s="31"/>
      <c r="I605" s="62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>
      <c r="A606" s="5"/>
      <c r="B606" s="5"/>
      <c r="C606" s="5"/>
      <c r="D606" s="5"/>
      <c r="E606" s="5"/>
      <c r="F606" s="58"/>
      <c r="G606" s="31" t="s">
        <v>13</v>
      </c>
      <c r="H606" s="31"/>
      <c r="I606" s="62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>
      <c r="A607" s="5"/>
      <c r="B607" s="5"/>
      <c r="C607" s="5"/>
      <c r="D607" s="5"/>
      <c r="E607" s="5"/>
      <c r="F607" s="58"/>
      <c r="G607" s="31" t="s">
        <v>13</v>
      </c>
      <c r="H607" s="31"/>
      <c r="I607" s="62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>
      <c r="A608" s="5"/>
      <c r="B608" s="5"/>
      <c r="C608" s="5"/>
      <c r="D608" s="5"/>
      <c r="E608" s="5"/>
      <c r="F608" s="58"/>
      <c r="G608" s="31" t="s">
        <v>13</v>
      </c>
      <c r="H608" s="31"/>
      <c r="I608" s="62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>
      <c r="A609" s="5"/>
      <c r="B609" s="5"/>
      <c r="C609" s="5"/>
      <c r="D609" s="5"/>
      <c r="E609" s="5"/>
      <c r="F609" s="58"/>
      <c r="G609" s="31" t="s">
        <v>13</v>
      </c>
      <c r="H609" s="31"/>
      <c r="I609" s="62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>
      <c r="A610" s="5"/>
      <c r="B610" s="5"/>
      <c r="C610" s="5"/>
      <c r="D610" s="5"/>
      <c r="E610" s="5"/>
      <c r="F610" s="58"/>
      <c r="G610" s="31" t="s">
        <v>13</v>
      </c>
      <c r="H610" s="31"/>
      <c r="I610" s="62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>
      <c r="A611" s="5"/>
      <c r="B611" s="5"/>
      <c r="C611" s="5"/>
      <c r="D611" s="5"/>
      <c r="E611" s="5"/>
      <c r="F611" s="58"/>
      <c r="G611" s="31" t="s">
        <v>13</v>
      </c>
      <c r="H611" s="31"/>
      <c r="I611" s="62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>
      <c r="A612" s="5"/>
      <c r="B612" s="5"/>
      <c r="C612" s="5"/>
      <c r="D612" s="5"/>
      <c r="E612" s="5"/>
      <c r="F612" s="58"/>
      <c r="G612" s="31" t="s">
        <v>13</v>
      </c>
      <c r="H612" s="31"/>
      <c r="I612" s="62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>
      <c r="A613" s="5"/>
      <c r="B613" s="5"/>
      <c r="C613" s="5"/>
      <c r="D613" s="5"/>
      <c r="E613" s="5"/>
      <c r="F613" s="58"/>
      <c r="G613" s="31" t="s">
        <v>13</v>
      </c>
      <c r="H613" s="31"/>
      <c r="I613" s="62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>
      <c r="A614" s="5"/>
      <c r="B614" s="5"/>
      <c r="C614" s="5"/>
      <c r="D614" s="5"/>
      <c r="E614" s="5"/>
      <c r="F614" s="58"/>
      <c r="G614" s="31" t="s">
        <v>13</v>
      </c>
      <c r="H614" s="31"/>
      <c r="I614" s="62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>
      <c r="A615" s="5"/>
      <c r="B615" s="5"/>
      <c r="C615" s="5"/>
      <c r="D615" s="5"/>
      <c r="E615" s="5"/>
      <c r="F615" s="58"/>
      <c r="G615" s="31" t="s">
        <v>13</v>
      </c>
      <c r="H615" s="31"/>
      <c r="I615" s="62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>
      <c r="A616" s="5"/>
      <c r="B616" s="5"/>
      <c r="C616" s="5"/>
      <c r="D616" s="5"/>
      <c r="E616" s="5"/>
      <c r="F616" s="58"/>
      <c r="G616" s="31" t="s">
        <v>13</v>
      </c>
      <c r="H616" s="31"/>
      <c r="I616" s="62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>
      <c r="A617" s="5"/>
      <c r="B617" s="5"/>
      <c r="C617" s="5"/>
      <c r="D617" s="5"/>
      <c r="E617" s="5"/>
      <c r="F617" s="58"/>
      <c r="G617" s="31" t="s">
        <v>13</v>
      </c>
      <c r="H617" s="31"/>
      <c r="I617" s="62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>
      <c r="A618" s="5"/>
      <c r="B618" s="5"/>
      <c r="C618" s="5"/>
      <c r="D618" s="5"/>
      <c r="E618" s="5"/>
      <c r="F618" s="58"/>
      <c r="G618" s="31" t="s">
        <v>13</v>
      </c>
      <c r="H618" s="31"/>
      <c r="I618" s="62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>
      <c r="A619" s="5"/>
      <c r="B619" s="5"/>
      <c r="C619" s="5"/>
      <c r="D619" s="5"/>
      <c r="E619" s="5"/>
      <c r="F619" s="58"/>
      <c r="G619" s="31" t="s">
        <v>13</v>
      </c>
      <c r="H619" s="31"/>
      <c r="I619" s="62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>
      <c r="A620" s="5"/>
      <c r="B620" s="5"/>
      <c r="C620" s="5"/>
      <c r="D620" s="5"/>
      <c r="E620" s="5"/>
      <c r="F620" s="58"/>
      <c r="G620" s="31" t="s">
        <v>13</v>
      </c>
      <c r="H620" s="31"/>
      <c r="I620" s="62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>
      <c r="A621" s="5"/>
      <c r="B621" s="5"/>
      <c r="C621" s="5"/>
      <c r="D621" s="5"/>
      <c r="E621" s="5"/>
      <c r="F621" s="58"/>
      <c r="G621" s="31" t="s">
        <v>13</v>
      </c>
      <c r="H621" s="31"/>
      <c r="I621" s="62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>
      <c r="A622" s="5"/>
      <c r="B622" s="5"/>
      <c r="C622" s="5"/>
      <c r="D622" s="5"/>
      <c r="E622" s="5"/>
      <c r="F622" s="58"/>
      <c r="G622" s="31" t="s">
        <v>13</v>
      </c>
      <c r="H622" s="31"/>
      <c r="I622" s="62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>
      <c r="A623" s="5"/>
      <c r="B623" s="5"/>
      <c r="C623" s="5"/>
      <c r="D623" s="5"/>
      <c r="E623" s="5"/>
      <c r="F623" s="58"/>
      <c r="G623" s="31" t="s">
        <v>13</v>
      </c>
      <c r="H623" s="31"/>
      <c r="I623" s="62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>
      <c r="A624" s="5"/>
      <c r="B624" s="5"/>
      <c r="C624" s="5"/>
      <c r="D624" s="5"/>
      <c r="E624" s="5"/>
      <c r="F624" s="58"/>
      <c r="G624" s="31" t="s">
        <v>13</v>
      </c>
      <c r="H624" s="31"/>
      <c r="I624" s="62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>
      <c r="A625" s="5"/>
      <c r="B625" s="5"/>
      <c r="C625" s="5"/>
      <c r="D625" s="5"/>
      <c r="E625" s="5"/>
      <c r="F625" s="58"/>
      <c r="G625" s="31" t="s">
        <v>13</v>
      </c>
      <c r="H625" s="31"/>
      <c r="I625" s="62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>
      <c r="A626" s="5"/>
      <c r="B626" s="5"/>
      <c r="C626" s="5"/>
      <c r="D626" s="5"/>
      <c r="E626" s="5"/>
      <c r="F626" s="58"/>
      <c r="G626" s="31" t="s">
        <v>13</v>
      </c>
      <c r="H626" s="31"/>
      <c r="I626" s="62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>
      <c r="A627" s="5"/>
      <c r="B627" s="5"/>
      <c r="C627" s="5"/>
      <c r="D627" s="5"/>
      <c r="E627" s="5"/>
      <c r="F627" s="58"/>
      <c r="G627" s="31" t="s">
        <v>13</v>
      </c>
      <c r="H627" s="31"/>
      <c r="I627" s="62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>
      <c r="A628" s="5"/>
      <c r="B628" s="5"/>
      <c r="C628" s="5"/>
      <c r="D628" s="5"/>
      <c r="E628" s="5"/>
      <c r="F628" s="58"/>
      <c r="G628" s="31" t="s">
        <v>13</v>
      </c>
      <c r="H628" s="31"/>
      <c r="I628" s="62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>
      <c r="A629" s="5"/>
      <c r="B629" s="5"/>
      <c r="C629" s="5"/>
      <c r="D629" s="5"/>
      <c r="E629" s="5"/>
      <c r="F629" s="58"/>
      <c r="G629" s="31" t="s">
        <v>13</v>
      </c>
      <c r="H629" s="31"/>
      <c r="I629" s="62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>
      <c r="A630" s="5"/>
      <c r="B630" s="5"/>
      <c r="C630" s="5"/>
      <c r="D630" s="5"/>
      <c r="E630" s="5"/>
      <c r="F630" s="58"/>
      <c r="G630" s="31" t="s">
        <v>13</v>
      </c>
      <c r="H630" s="31"/>
      <c r="I630" s="62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>
      <c r="A631" s="5"/>
      <c r="B631" s="5"/>
      <c r="C631" s="5"/>
      <c r="D631" s="5"/>
      <c r="E631" s="5"/>
      <c r="F631" s="58"/>
      <c r="G631" s="31" t="s">
        <v>13</v>
      </c>
      <c r="H631" s="31"/>
      <c r="I631" s="62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>
      <c r="A632" s="5"/>
      <c r="B632" s="5"/>
      <c r="C632" s="5"/>
      <c r="D632" s="5"/>
      <c r="E632" s="5"/>
      <c r="F632" s="58"/>
      <c r="G632" s="31" t="s">
        <v>13</v>
      </c>
      <c r="H632" s="31"/>
      <c r="I632" s="62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>
      <c r="A633" s="5"/>
      <c r="B633" s="5"/>
      <c r="C633" s="5"/>
      <c r="D633" s="5"/>
      <c r="E633" s="5"/>
      <c r="F633" s="58"/>
      <c r="G633" s="31" t="s">
        <v>13</v>
      </c>
      <c r="H633" s="31"/>
      <c r="I633" s="62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>
      <c r="A634" s="5"/>
      <c r="B634" s="5"/>
      <c r="C634" s="5"/>
      <c r="D634" s="5"/>
      <c r="E634" s="5"/>
      <c r="F634" s="58"/>
      <c r="G634" s="31" t="s">
        <v>13</v>
      </c>
      <c r="H634" s="31"/>
      <c r="I634" s="62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>
      <c r="A635" s="5"/>
      <c r="B635" s="5"/>
      <c r="C635" s="5"/>
      <c r="D635" s="5"/>
      <c r="E635" s="5"/>
      <c r="F635" s="58"/>
      <c r="G635" s="31" t="s">
        <v>13</v>
      </c>
      <c r="H635" s="31"/>
      <c r="I635" s="62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>
      <c r="A636" s="5"/>
      <c r="B636" s="5"/>
      <c r="C636" s="5"/>
      <c r="D636" s="5"/>
      <c r="E636" s="5"/>
      <c r="F636" s="58"/>
      <c r="G636" s="31" t="s">
        <v>13</v>
      </c>
      <c r="H636" s="31"/>
      <c r="I636" s="62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>
      <c r="A637" s="5"/>
      <c r="B637" s="5"/>
      <c r="C637" s="5"/>
      <c r="D637" s="5"/>
      <c r="E637" s="5"/>
      <c r="F637" s="58"/>
      <c r="G637" s="31" t="s">
        <v>13</v>
      </c>
      <c r="H637" s="31"/>
      <c r="I637" s="62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>
      <c r="A638" s="5"/>
      <c r="B638" s="5"/>
      <c r="C638" s="5"/>
      <c r="D638" s="5"/>
      <c r="E638" s="5"/>
      <c r="F638" s="58"/>
      <c r="G638" s="31" t="s">
        <v>13</v>
      </c>
      <c r="H638" s="31"/>
      <c r="I638" s="62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>
      <c r="A639" s="5"/>
      <c r="B639" s="5"/>
      <c r="C639" s="5"/>
      <c r="D639" s="5"/>
      <c r="E639" s="5"/>
      <c r="F639" s="58"/>
      <c r="G639" s="31" t="s">
        <v>13</v>
      </c>
      <c r="H639" s="31"/>
      <c r="I639" s="62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>
      <c r="A640" s="5"/>
      <c r="B640" s="5"/>
      <c r="C640" s="5"/>
      <c r="D640" s="5"/>
      <c r="E640" s="5"/>
      <c r="F640" s="58"/>
      <c r="G640" s="31" t="s">
        <v>13</v>
      </c>
      <c r="H640" s="31"/>
      <c r="I640" s="62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>
      <c r="A641" s="5"/>
      <c r="B641" s="5"/>
      <c r="C641" s="5"/>
      <c r="D641" s="5"/>
      <c r="E641" s="5"/>
      <c r="F641" s="58"/>
      <c r="G641" s="31" t="s">
        <v>13</v>
      </c>
      <c r="H641" s="31"/>
      <c r="I641" s="62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>
      <c r="A642" s="5"/>
      <c r="B642" s="5"/>
      <c r="C642" s="5"/>
      <c r="D642" s="5"/>
      <c r="E642" s="5"/>
      <c r="F642" s="58"/>
      <c r="G642" s="31" t="s">
        <v>13</v>
      </c>
      <c r="H642" s="31"/>
      <c r="I642" s="62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>
      <c r="A643" s="5"/>
      <c r="B643" s="5"/>
      <c r="C643" s="5"/>
      <c r="D643" s="5"/>
      <c r="E643" s="5"/>
      <c r="F643" s="58"/>
      <c r="G643" s="31" t="s">
        <v>13</v>
      </c>
      <c r="H643" s="31"/>
      <c r="I643" s="62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>
      <c r="A644" s="5"/>
      <c r="B644" s="5"/>
      <c r="C644" s="5"/>
      <c r="D644" s="5"/>
      <c r="E644" s="5"/>
      <c r="F644" s="58"/>
      <c r="G644" s="31" t="s">
        <v>13</v>
      </c>
      <c r="H644" s="31"/>
      <c r="I644" s="62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>
      <c r="A645" s="5"/>
      <c r="B645" s="5"/>
      <c r="C645" s="5"/>
      <c r="D645" s="5"/>
      <c r="E645" s="5"/>
      <c r="F645" s="58"/>
      <c r="G645" s="31" t="s">
        <v>13</v>
      </c>
      <c r="H645" s="31"/>
      <c r="I645" s="62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>
      <c r="A646" s="5"/>
      <c r="B646" s="5"/>
      <c r="C646" s="5"/>
      <c r="D646" s="5"/>
      <c r="E646" s="5"/>
      <c r="F646" s="58"/>
      <c r="G646" s="31" t="s">
        <v>13</v>
      </c>
      <c r="H646" s="31"/>
      <c r="I646" s="62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>
      <c r="A647" s="5"/>
      <c r="B647" s="5"/>
      <c r="C647" s="5"/>
      <c r="D647" s="5"/>
      <c r="E647" s="5"/>
      <c r="F647" s="58"/>
      <c r="G647" s="31" t="s">
        <v>13</v>
      </c>
      <c r="H647" s="31"/>
      <c r="I647" s="62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>
      <c r="A648" s="5"/>
      <c r="B648" s="5"/>
      <c r="C648" s="5"/>
      <c r="D648" s="5"/>
      <c r="E648" s="5"/>
      <c r="F648" s="58"/>
      <c r="G648" s="31" t="s">
        <v>13</v>
      </c>
      <c r="H648" s="31"/>
      <c r="I648" s="62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>
      <c r="A649" s="5"/>
      <c r="B649" s="5"/>
      <c r="C649" s="5"/>
      <c r="D649" s="5"/>
      <c r="E649" s="5"/>
      <c r="F649" s="58"/>
      <c r="G649" s="31" t="s">
        <v>13</v>
      </c>
      <c r="H649" s="31"/>
      <c r="I649" s="62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>
      <c r="A650" s="5"/>
      <c r="B650" s="5"/>
      <c r="C650" s="5"/>
      <c r="D650" s="5"/>
      <c r="E650" s="5"/>
      <c r="F650" s="58"/>
      <c r="G650" s="31" t="s">
        <v>13</v>
      </c>
      <c r="H650" s="31"/>
      <c r="I650" s="62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>
      <c r="A651" s="5"/>
      <c r="B651" s="5"/>
      <c r="C651" s="5"/>
      <c r="D651" s="5"/>
      <c r="E651" s="5"/>
      <c r="F651" s="58"/>
      <c r="G651" s="31" t="s">
        <v>13</v>
      </c>
      <c r="H651" s="31"/>
      <c r="I651" s="62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>
      <c r="A652" s="5"/>
      <c r="B652" s="5"/>
      <c r="C652" s="5"/>
      <c r="D652" s="5"/>
      <c r="E652" s="5"/>
      <c r="F652" s="58"/>
      <c r="G652" s="31" t="s">
        <v>13</v>
      </c>
      <c r="H652" s="31"/>
      <c r="I652" s="62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>
      <c r="A653" s="5"/>
      <c r="B653" s="5"/>
      <c r="C653" s="5"/>
      <c r="D653" s="5"/>
      <c r="E653" s="5"/>
      <c r="F653" s="58"/>
      <c r="G653" s="31" t="s">
        <v>13</v>
      </c>
      <c r="H653" s="31"/>
      <c r="I653" s="62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>
      <c r="A654" s="5"/>
      <c r="B654" s="5"/>
      <c r="C654" s="5"/>
      <c r="D654" s="5"/>
      <c r="E654" s="5"/>
      <c r="F654" s="58"/>
      <c r="G654" s="31" t="s">
        <v>13</v>
      </c>
      <c r="H654" s="31"/>
      <c r="I654" s="62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>
      <c r="A655" s="5"/>
      <c r="B655" s="5"/>
      <c r="C655" s="5"/>
      <c r="D655" s="5"/>
      <c r="E655" s="5"/>
      <c r="F655" s="58"/>
      <c r="G655" s="31" t="s">
        <v>13</v>
      </c>
      <c r="H655" s="31"/>
      <c r="I655" s="62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>
      <c r="A656" s="5"/>
      <c r="B656" s="5"/>
      <c r="C656" s="5"/>
      <c r="D656" s="5"/>
      <c r="E656" s="5"/>
      <c r="F656" s="58"/>
      <c r="G656" s="31" t="s">
        <v>13</v>
      </c>
      <c r="H656" s="31"/>
      <c r="I656" s="62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>
      <c r="A657" s="5"/>
      <c r="B657" s="5"/>
      <c r="C657" s="5"/>
      <c r="D657" s="5"/>
      <c r="E657" s="5"/>
      <c r="F657" s="58"/>
      <c r="G657" s="31" t="s">
        <v>13</v>
      </c>
      <c r="H657" s="31"/>
      <c r="I657" s="62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>
      <c r="A658" s="5"/>
      <c r="B658" s="5"/>
      <c r="C658" s="5"/>
      <c r="D658" s="5"/>
      <c r="E658" s="5"/>
      <c r="F658" s="58"/>
      <c r="G658" s="31" t="s">
        <v>13</v>
      </c>
      <c r="H658" s="31"/>
      <c r="I658" s="62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>
      <c r="A659" s="5"/>
      <c r="B659" s="5"/>
      <c r="C659" s="5"/>
      <c r="D659" s="5"/>
      <c r="E659" s="5"/>
      <c r="F659" s="58"/>
      <c r="G659" s="31" t="s">
        <v>13</v>
      </c>
      <c r="H659" s="31"/>
      <c r="I659" s="62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>
      <c r="A660" s="5"/>
      <c r="B660" s="5"/>
      <c r="C660" s="5"/>
      <c r="D660" s="5"/>
      <c r="E660" s="5"/>
      <c r="F660" s="58"/>
      <c r="G660" s="31" t="s">
        <v>13</v>
      </c>
      <c r="H660" s="31"/>
      <c r="I660" s="62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>
      <c r="A661" s="5"/>
      <c r="B661" s="5"/>
      <c r="C661" s="5"/>
      <c r="D661" s="5"/>
      <c r="E661" s="5"/>
      <c r="F661" s="58"/>
      <c r="G661" s="31" t="s">
        <v>13</v>
      </c>
      <c r="H661" s="31"/>
      <c r="I661" s="62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>
      <c r="A662" s="5"/>
      <c r="B662" s="5"/>
      <c r="C662" s="5"/>
      <c r="D662" s="5"/>
      <c r="E662" s="5"/>
      <c r="F662" s="58"/>
      <c r="G662" s="31" t="s">
        <v>13</v>
      </c>
      <c r="H662" s="31"/>
      <c r="I662" s="62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>
      <c r="A663" s="5"/>
      <c r="B663" s="5"/>
      <c r="C663" s="5"/>
      <c r="D663" s="5"/>
      <c r="E663" s="5"/>
      <c r="F663" s="58"/>
      <c r="G663" s="31" t="s">
        <v>13</v>
      </c>
      <c r="H663" s="31"/>
      <c r="I663" s="62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>
      <c r="A664" s="5"/>
      <c r="B664" s="5"/>
      <c r="C664" s="5"/>
      <c r="D664" s="5"/>
      <c r="E664" s="5"/>
      <c r="F664" s="58"/>
      <c r="G664" s="31" t="s">
        <v>13</v>
      </c>
      <c r="H664" s="31"/>
      <c r="I664" s="62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>
      <c r="A665" s="5"/>
      <c r="B665" s="5"/>
      <c r="C665" s="5"/>
      <c r="D665" s="5"/>
      <c r="E665" s="5"/>
      <c r="F665" s="58"/>
      <c r="G665" s="31" t="s">
        <v>13</v>
      </c>
      <c r="H665" s="31"/>
      <c r="I665" s="62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>
      <c r="A666" s="5"/>
      <c r="B666" s="5"/>
      <c r="C666" s="5"/>
      <c r="D666" s="5"/>
      <c r="E666" s="5"/>
      <c r="F666" s="58"/>
      <c r="G666" s="31" t="s">
        <v>13</v>
      </c>
      <c r="H666" s="31"/>
      <c r="I666" s="62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>
      <c r="A667" s="5"/>
      <c r="B667" s="5"/>
      <c r="C667" s="5"/>
      <c r="D667" s="5"/>
      <c r="E667" s="5"/>
      <c r="F667" s="58"/>
      <c r="G667" s="31" t="s">
        <v>13</v>
      </c>
      <c r="H667" s="31"/>
      <c r="I667" s="62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>
      <c r="A668" s="5"/>
      <c r="B668" s="5"/>
      <c r="C668" s="5"/>
      <c r="D668" s="5"/>
      <c r="E668" s="5"/>
      <c r="F668" s="58"/>
      <c r="G668" s="31" t="s">
        <v>13</v>
      </c>
      <c r="H668" s="31"/>
      <c r="I668" s="62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>
      <c r="A669" s="5"/>
      <c r="B669" s="5"/>
      <c r="C669" s="5"/>
      <c r="D669" s="5"/>
      <c r="E669" s="5"/>
      <c r="F669" s="58"/>
      <c r="G669" s="31" t="s">
        <v>13</v>
      </c>
      <c r="H669" s="31"/>
      <c r="I669" s="62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>
      <c r="A670" s="5"/>
      <c r="B670" s="5"/>
      <c r="C670" s="5"/>
      <c r="D670" s="5"/>
      <c r="E670" s="5"/>
      <c r="F670" s="58"/>
      <c r="G670" s="31" t="s">
        <v>13</v>
      </c>
      <c r="H670" s="31"/>
      <c r="I670" s="62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>
      <c r="A671" s="5"/>
      <c r="B671" s="5"/>
      <c r="C671" s="5"/>
      <c r="D671" s="5"/>
      <c r="E671" s="5"/>
      <c r="F671" s="58"/>
      <c r="G671" s="31" t="s">
        <v>13</v>
      </c>
      <c r="H671" s="31"/>
      <c r="I671" s="62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>
      <c r="A672" s="5"/>
      <c r="B672" s="5"/>
      <c r="C672" s="5"/>
      <c r="D672" s="5"/>
      <c r="E672" s="5"/>
      <c r="F672" s="58"/>
      <c r="G672" s="31" t="s">
        <v>13</v>
      </c>
      <c r="H672" s="31"/>
      <c r="I672" s="62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>
      <c r="A673" s="5"/>
      <c r="B673" s="5"/>
      <c r="C673" s="5"/>
      <c r="D673" s="5"/>
      <c r="E673" s="5"/>
      <c r="F673" s="58"/>
      <c r="G673" s="31" t="s">
        <v>13</v>
      </c>
      <c r="H673" s="31"/>
      <c r="I673" s="62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>
      <c r="A674" s="5"/>
      <c r="B674" s="5"/>
      <c r="C674" s="5"/>
      <c r="D674" s="5"/>
      <c r="E674" s="5"/>
      <c r="F674" s="58"/>
      <c r="G674" s="31" t="s">
        <v>13</v>
      </c>
      <c r="H674" s="31"/>
      <c r="I674" s="62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>
      <c r="A675" s="5"/>
      <c r="B675" s="5"/>
      <c r="C675" s="5"/>
      <c r="D675" s="5"/>
      <c r="E675" s="5"/>
      <c r="F675" s="58"/>
      <c r="G675" s="31" t="s">
        <v>13</v>
      </c>
      <c r="H675" s="31"/>
      <c r="I675" s="62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>
      <c r="A676" s="5"/>
      <c r="B676" s="5"/>
      <c r="C676" s="5"/>
      <c r="D676" s="5"/>
      <c r="E676" s="5"/>
      <c r="F676" s="58"/>
      <c r="G676" s="31" t="s">
        <v>13</v>
      </c>
      <c r="H676" s="31"/>
      <c r="I676" s="62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>
      <c r="A677" s="5"/>
      <c r="B677" s="5"/>
      <c r="C677" s="5"/>
      <c r="D677" s="5"/>
      <c r="E677" s="5"/>
      <c r="F677" s="58"/>
      <c r="G677" s="31" t="s">
        <v>13</v>
      </c>
      <c r="H677" s="31"/>
      <c r="I677" s="62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>
      <c r="A678" s="5"/>
      <c r="B678" s="5"/>
      <c r="C678" s="5"/>
      <c r="D678" s="5"/>
      <c r="E678" s="5"/>
      <c r="F678" s="58"/>
      <c r="G678" s="31" t="s">
        <v>13</v>
      </c>
      <c r="H678" s="31"/>
      <c r="I678" s="62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>
      <c r="A679" s="5"/>
      <c r="B679" s="5"/>
      <c r="C679" s="5"/>
      <c r="D679" s="5"/>
      <c r="E679" s="5"/>
      <c r="F679" s="58"/>
      <c r="G679" s="31" t="s">
        <v>13</v>
      </c>
      <c r="H679" s="31"/>
      <c r="I679" s="62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>
      <c r="A680" s="5"/>
      <c r="B680" s="5"/>
      <c r="C680" s="5"/>
      <c r="D680" s="5"/>
      <c r="E680" s="5"/>
      <c r="F680" s="58"/>
      <c r="G680" s="31" t="s">
        <v>13</v>
      </c>
      <c r="H680" s="31"/>
      <c r="I680" s="62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>
      <c r="A681" s="5"/>
      <c r="B681" s="5"/>
      <c r="C681" s="5"/>
      <c r="D681" s="5"/>
      <c r="E681" s="5"/>
      <c r="F681" s="58"/>
      <c r="G681" s="31" t="s">
        <v>13</v>
      </c>
      <c r="H681" s="31"/>
      <c r="I681" s="62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>
      <c r="A682" s="5"/>
      <c r="B682" s="5"/>
      <c r="C682" s="5"/>
      <c r="D682" s="5"/>
      <c r="E682" s="5"/>
      <c r="F682" s="58"/>
      <c r="G682" s="31" t="s">
        <v>13</v>
      </c>
      <c r="H682" s="31"/>
      <c r="I682" s="62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>
      <c r="A683" s="5"/>
      <c r="B683" s="5"/>
      <c r="C683" s="5"/>
      <c r="D683" s="5"/>
      <c r="E683" s="5"/>
      <c r="F683" s="58"/>
      <c r="G683" s="31" t="s">
        <v>13</v>
      </c>
      <c r="H683" s="31"/>
      <c r="I683" s="62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>
      <c r="A684" s="5"/>
      <c r="B684" s="5"/>
      <c r="C684" s="5"/>
      <c r="D684" s="5"/>
      <c r="E684" s="5"/>
      <c r="F684" s="58"/>
      <c r="G684" s="31" t="s">
        <v>13</v>
      </c>
      <c r="H684" s="31"/>
      <c r="I684" s="62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>
      <c r="A685" s="5"/>
      <c r="B685" s="5"/>
      <c r="C685" s="5"/>
      <c r="D685" s="5"/>
      <c r="E685" s="5"/>
      <c r="F685" s="58"/>
      <c r="G685" s="31" t="s">
        <v>13</v>
      </c>
      <c r="H685" s="31"/>
      <c r="I685" s="62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>
      <c r="A686" s="5"/>
      <c r="B686" s="5"/>
      <c r="C686" s="5"/>
      <c r="D686" s="5"/>
      <c r="E686" s="5"/>
      <c r="F686" s="58"/>
      <c r="G686" s="31" t="s">
        <v>13</v>
      </c>
      <c r="H686" s="31"/>
      <c r="I686" s="62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>
      <c r="A687" s="5"/>
      <c r="B687" s="5"/>
      <c r="C687" s="5"/>
      <c r="D687" s="5"/>
      <c r="E687" s="5"/>
      <c r="F687" s="58"/>
      <c r="G687" s="31" t="s">
        <v>13</v>
      </c>
      <c r="H687" s="31"/>
      <c r="I687" s="62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>
      <c r="A688" s="5"/>
      <c r="B688" s="5"/>
      <c r="C688" s="5"/>
      <c r="D688" s="5"/>
      <c r="E688" s="5"/>
      <c r="F688" s="58"/>
      <c r="G688" s="31" t="s">
        <v>13</v>
      </c>
      <c r="H688" s="31"/>
      <c r="I688" s="62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>
      <c r="A689" s="5"/>
      <c r="B689" s="5"/>
      <c r="C689" s="5"/>
      <c r="D689" s="5"/>
      <c r="E689" s="5"/>
      <c r="F689" s="58"/>
      <c r="G689" s="31" t="s">
        <v>13</v>
      </c>
      <c r="H689" s="31"/>
      <c r="I689" s="62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>
      <c r="A690" s="5"/>
      <c r="B690" s="5"/>
      <c r="C690" s="5"/>
      <c r="D690" s="5"/>
      <c r="E690" s="5"/>
      <c r="F690" s="58"/>
      <c r="G690" s="31" t="s">
        <v>13</v>
      </c>
      <c r="H690" s="31"/>
      <c r="I690" s="62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>
      <c r="A691" s="5"/>
      <c r="B691" s="5"/>
      <c r="C691" s="5"/>
      <c r="D691" s="5"/>
      <c r="E691" s="5"/>
      <c r="F691" s="58"/>
      <c r="G691" s="31" t="s">
        <v>13</v>
      </c>
      <c r="H691" s="31"/>
      <c r="I691" s="62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>
      <c r="A692" s="5"/>
      <c r="B692" s="5"/>
      <c r="C692" s="5"/>
      <c r="D692" s="5"/>
      <c r="E692" s="5"/>
      <c r="F692" s="58"/>
      <c r="G692" s="31" t="s">
        <v>13</v>
      </c>
      <c r="H692" s="31"/>
      <c r="I692" s="62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>
      <c r="A693" s="5"/>
      <c r="B693" s="5"/>
      <c r="C693" s="5"/>
      <c r="D693" s="5"/>
      <c r="E693" s="5"/>
      <c r="F693" s="58"/>
      <c r="G693" s="31" t="s">
        <v>13</v>
      </c>
      <c r="H693" s="31"/>
      <c r="I693" s="62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>
      <c r="A694" s="5"/>
      <c r="B694" s="5"/>
      <c r="C694" s="5"/>
      <c r="D694" s="5"/>
      <c r="E694" s="5"/>
      <c r="F694" s="58"/>
      <c r="G694" s="31" t="s">
        <v>13</v>
      </c>
      <c r="H694" s="31"/>
      <c r="I694" s="62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>
      <c r="A695" s="5"/>
      <c r="B695" s="5"/>
      <c r="C695" s="5"/>
      <c r="D695" s="5"/>
      <c r="E695" s="5"/>
      <c r="F695" s="58"/>
      <c r="G695" s="31" t="s">
        <v>13</v>
      </c>
      <c r="H695" s="31"/>
      <c r="I695" s="62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>
      <c r="A696" s="5"/>
      <c r="B696" s="5"/>
      <c r="C696" s="5"/>
      <c r="D696" s="5"/>
      <c r="E696" s="5"/>
      <c r="F696" s="58"/>
      <c r="G696" s="31" t="s">
        <v>13</v>
      </c>
      <c r="H696" s="31"/>
      <c r="I696" s="62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>
      <c r="A697" s="5"/>
      <c r="B697" s="5"/>
      <c r="C697" s="5"/>
      <c r="D697" s="5"/>
      <c r="E697" s="5"/>
      <c r="F697" s="58"/>
      <c r="G697" s="31" t="s">
        <v>13</v>
      </c>
      <c r="H697" s="31"/>
      <c r="I697" s="62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>
      <c r="A698" s="5"/>
      <c r="B698" s="5"/>
      <c r="C698" s="5"/>
      <c r="D698" s="5"/>
      <c r="E698" s="5"/>
      <c r="F698" s="58"/>
      <c r="G698" s="31" t="s">
        <v>13</v>
      </c>
      <c r="H698" s="31"/>
      <c r="I698" s="62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>
      <c r="A699" s="5"/>
      <c r="B699" s="5"/>
      <c r="C699" s="5"/>
      <c r="D699" s="5"/>
      <c r="E699" s="5"/>
      <c r="F699" s="58"/>
      <c r="G699" s="31" t="s">
        <v>13</v>
      </c>
      <c r="H699" s="31"/>
      <c r="I699" s="62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>
      <c r="A700" s="5"/>
      <c r="B700" s="5"/>
      <c r="C700" s="5"/>
      <c r="D700" s="5"/>
      <c r="E700" s="5"/>
      <c r="F700" s="58"/>
      <c r="G700" s="31" t="s">
        <v>13</v>
      </c>
      <c r="H700" s="31"/>
      <c r="I700" s="62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>
      <c r="A701" s="5"/>
      <c r="B701" s="5"/>
      <c r="C701" s="5"/>
      <c r="D701" s="5"/>
      <c r="E701" s="5"/>
      <c r="F701" s="58"/>
      <c r="G701" s="31" t="s">
        <v>13</v>
      </c>
      <c r="H701" s="31"/>
      <c r="I701" s="62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>
      <c r="A702" s="5"/>
      <c r="B702" s="5"/>
      <c r="C702" s="5"/>
      <c r="D702" s="5"/>
      <c r="E702" s="5"/>
      <c r="F702" s="58"/>
      <c r="G702" s="31" t="s">
        <v>13</v>
      </c>
      <c r="H702" s="31"/>
      <c r="I702" s="62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>
      <c r="A703" s="5"/>
      <c r="B703" s="5"/>
      <c r="C703" s="5"/>
      <c r="D703" s="5"/>
      <c r="E703" s="5"/>
      <c r="F703" s="58"/>
      <c r="G703" s="31" t="s">
        <v>13</v>
      </c>
      <c r="H703" s="31"/>
      <c r="I703" s="62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>
      <c r="A704" s="5"/>
      <c r="B704" s="5"/>
      <c r="C704" s="5"/>
      <c r="D704" s="5"/>
      <c r="E704" s="5"/>
      <c r="F704" s="58"/>
      <c r="G704" s="31" t="s">
        <v>13</v>
      </c>
      <c r="H704" s="31"/>
      <c r="I704" s="62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>
      <c r="A705" s="5"/>
      <c r="B705" s="5"/>
      <c r="C705" s="5"/>
      <c r="D705" s="5"/>
      <c r="E705" s="5"/>
      <c r="F705" s="58"/>
      <c r="G705" s="31" t="s">
        <v>13</v>
      </c>
      <c r="H705" s="31"/>
      <c r="I705" s="62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>
      <c r="A706" s="5"/>
      <c r="B706" s="5"/>
      <c r="C706" s="5"/>
      <c r="D706" s="5"/>
      <c r="E706" s="5"/>
      <c r="F706" s="58"/>
      <c r="G706" s="31" t="s">
        <v>13</v>
      </c>
      <c r="H706" s="31"/>
      <c r="I706" s="62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>
      <c r="A707" s="5"/>
      <c r="B707" s="5"/>
      <c r="C707" s="5"/>
      <c r="D707" s="5"/>
      <c r="E707" s="5"/>
      <c r="F707" s="58"/>
      <c r="G707" s="31" t="s">
        <v>13</v>
      </c>
      <c r="H707" s="31"/>
      <c r="I707" s="62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>
      <c r="A708" s="5"/>
      <c r="B708" s="5"/>
      <c r="C708" s="5"/>
      <c r="D708" s="5"/>
      <c r="E708" s="5"/>
      <c r="F708" s="58"/>
      <c r="G708" s="31" t="s">
        <v>13</v>
      </c>
      <c r="H708" s="31"/>
      <c r="I708" s="62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>
      <c r="A709" s="5"/>
      <c r="B709" s="5"/>
      <c r="C709" s="5"/>
      <c r="D709" s="5"/>
      <c r="E709" s="5"/>
      <c r="F709" s="58"/>
      <c r="G709" s="31" t="s">
        <v>13</v>
      </c>
      <c r="H709" s="31"/>
      <c r="I709" s="62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>
      <c r="A710" s="5"/>
      <c r="B710" s="5"/>
      <c r="C710" s="5"/>
      <c r="D710" s="5"/>
      <c r="E710" s="5"/>
      <c r="F710" s="58"/>
      <c r="G710" s="31" t="s">
        <v>13</v>
      </c>
      <c r="H710" s="31"/>
      <c r="I710" s="62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>
      <c r="A711" s="5"/>
      <c r="B711" s="5"/>
      <c r="C711" s="5"/>
      <c r="D711" s="5"/>
      <c r="E711" s="5"/>
      <c r="F711" s="58"/>
      <c r="G711" s="31" t="s">
        <v>13</v>
      </c>
      <c r="H711" s="31"/>
      <c r="I711" s="62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>
      <c r="A712" s="5"/>
      <c r="B712" s="5"/>
      <c r="C712" s="5"/>
      <c r="D712" s="5"/>
      <c r="E712" s="5"/>
      <c r="F712" s="58"/>
      <c r="G712" s="31" t="s">
        <v>13</v>
      </c>
      <c r="H712" s="31"/>
      <c r="I712" s="62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>
      <c r="A713" s="5"/>
      <c r="B713" s="5"/>
      <c r="C713" s="5"/>
      <c r="D713" s="5"/>
      <c r="E713" s="5"/>
      <c r="F713" s="58"/>
      <c r="G713" s="31" t="s">
        <v>13</v>
      </c>
      <c r="H713" s="31"/>
      <c r="I713" s="62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>
      <c r="A714" s="5"/>
      <c r="B714" s="5"/>
      <c r="C714" s="5"/>
      <c r="D714" s="5"/>
      <c r="E714" s="5"/>
      <c r="F714" s="58"/>
      <c r="G714" s="31" t="s">
        <v>13</v>
      </c>
      <c r="H714" s="31"/>
      <c r="I714" s="62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>
      <c r="A715" s="5"/>
      <c r="B715" s="5"/>
      <c r="C715" s="5"/>
      <c r="D715" s="5"/>
      <c r="E715" s="5"/>
      <c r="F715" s="58"/>
      <c r="G715" s="31" t="s">
        <v>13</v>
      </c>
      <c r="H715" s="31"/>
      <c r="I715" s="62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>
      <c r="A716" s="5"/>
      <c r="B716" s="5"/>
      <c r="C716" s="5"/>
      <c r="D716" s="5"/>
      <c r="E716" s="5"/>
      <c r="F716" s="58"/>
      <c r="G716" s="31" t="s">
        <v>13</v>
      </c>
      <c r="H716" s="31"/>
      <c r="I716" s="62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>
      <c r="A717" s="5"/>
      <c r="B717" s="5"/>
      <c r="C717" s="5"/>
      <c r="D717" s="5"/>
      <c r="E717" s="5"/>
      <c r="F717" s="58"/>
      <c r="G717" s="31" t="s">
        <v>13</v>
      </c>
      <c r="H717" s="31"/>
      <c r="I717" s="62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>
      <c r="A718" s="5"/>
      <c r="B718" s="5"/>
      <c r="C718" s="5"/>
      <c r="D718" s="5"/>
      <c r="E718" s="5"/>
      <c r="F718" s="58"/>
      <c r="G718" s="31" t="s">
        <v>13</v>
      </c>
      <c r="H718" s="31"/>
      <c r="I718" s="62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>
      <c r="A719" s="5"/>
      <c r="B719" s="5"/>
      <c r="C719" s="5"/>
      <c r="D719" s="5"/>
      <c r="E719" s="5"/>
      <c r="F719" s="58"/>
      <c r="G719" s="31" t="s">
        <v>13</v>
      </c>
      <c r="H719" s="31"/>
      <c r="I719" s="62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>
      <c r="A720" s="5"/>
      <c r="B720" s="5"/>
      <c r="C720" s="5"/>
      <c r="D720" s="5"/>
      <c r="E720" s="5"/>
      <c r="F720" s="58"/>
      <c r="G720" s="31" t="s">
        <v>13</v>
      </c>
      <c r="H720" s="31"/>
      <c r="I720" s="62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>
      <c r="A721" s="5"/>
      <c r="B721" s="5"/>
      <c r="C721" s="5"/>
      <c r="D721" s="5"/>
      <c r="E721" s="5"/>
      <c r="F721" s="58"/>
      <c r="G721" s="31" t="s">
        <v>13</v>
      </c>
      <c r="H721" s="31"/>
      <c r="I721" s="62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>
      <c r="A722" s="5"/>
      <c r="B722" s="5"/>
      <c r="C722" s="5"/>
      <c r="D722" s="5"/>
      <c r="E722" s="5"/>
      <c r="F722" s="58"/>
      <c r="G722" s="31" t="s">
        <v>13</v>
      </c>
      <c r="H722" s="31"/>
      <c r="I722" s="62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>
      <c r="A723" s="5"/>
      <c r="B723" s="5"/>
      <c r="C723" s="5"/>
      <c r="D723" s="5"/>
      <c r="E723" s="5"/>
      <c r="F723" s="58"/>
      <c r="G723" s="31" t="s">
        <v>13</v>
      </c>
      <c r="H723" s="31"/>
      <c r="I723" s="62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>
      <c r="A724" s="5"/>
      <c r="B724" s="5"/>
      <c r="C724" s="5"/>
      <c r="D724" s="5"/>
      <c r="E724" s="5"/>
      <c r="F724" s="58"/>
      <c r="G724" s="31" t="s">
        <v>13</v>
      </c>
      <c r="H724" s="31"/>
      <c r="I724" s="62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>
      <c r="A725" s="5"/>
      <c r="B725" s="5"/>
      <c r="C725" s="5"/>
      <c r="D725" s="5"/>
      <c r="E725" s="5"/>
      <c r="F725" s="58"/>
      <c r="G725" s="31" t="s">
        <v>13</v>
      </c>
      <c r="H725" s="31"/>
      <c r="I725" s="62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>
      <c r="A726" s="5"/>
      <c r="B726" s="5"/>
      <c r="C726" s="5"/>
      <c r="D726" s="5"/>
      <c r="E726" s="5"/>
      <c r="F726" s="58"/>
      <c r="G726" s="31" t="s">
        <v>13</v>
      </c>
      <c r="H726" s="31"/>
      <c r="I726" s="62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>
      <c r="A727" s="5"/>
      <c r="B727" s="5"/>
      <c r="C727" s="5"/>
      <c r="D727" s="5"/>
      <c r="E727" s="5"/>
      <c r="F727" s="58"/>
      <c r="G727" s="31" t="s">
        <v>13</v>
      </c>
      <c r="H727" s="31"/>
      <c r="I727" s="62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>
      <c r="A728" s="5"/>
      <c r="B728" s="5"/>
      <c r="C728" s="5"/>
      <c r="D728" s="5"/>
      <c r="E728" s="5"/>
      <c r="F728" s="58"/>
      <c r="G728" s="31" t="s">
        <v>13</v>
      </c>
      <c r="H728" s="31"/>
      <c r="I728" s="62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>
      <c r="A729" s="5"/>
      <c r="B729" s="5"/>
      <c r="C729" s="5"/>
      <c r="D729" s="5"/>
      <c r="E729" s="5"/>
      <c r="F729" s="58"/>
      <c r="G729" s="31" t="s">
        <v>13</v>
      </c>
      <c r="H729" s="31"/>
      <c r="I729" s="62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>
      <c r="A730" s="5"/>
      <c r="B730" s="5"/>
      <c r="C730" s="5"/>
      <c r="D730" s="5"/>
      <c r="E730" s="5"/>
      <c r="F730" s="58"/>
      <c r="G730" s="31" t="s">
        <v>13</v>
      </c>
      <c r="H730" s="31"/>
      <c r="I730" s="62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>
      <c r="A731" s="5"/>
      <c r="B731" s="5"/>
      <c r="C731" s="5"/>
      <c r="D731" s="5"/>
      <c r="E731" s="5"/>
      <c r="F731" s="58"/>
      <c r="G731" s="31" t="s">
        <v>13</v>
      </c>
      <c r="H731" s="31"/>
      <c r="I731" s="62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>
      <c r="A732" s="5"/>
      <c r="B732" s="5"/>
      <c r="C732" s="5"/>
      <c r="D732" s="5"/>
      <c r="E732" s="5"/>
      <c r="F732" s="58"/>
      <c r="G732" s="31" t="s">
        <v>13</v>
      </c>
      <c r="H732" s="31"/>
      <c r="I732" s="62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>
      <c r="A733" s="5"/>
      <c r="B733" s="5"/>
      <c r="C733" s="5"/>
      <c r="D733" s="5"/>
      <c r="E733" s="5"/>
      <c r="F733" s="58"/>
      <c r="G733" s="31" t="s">
        <v>13</v>
      </c>
      <c r="H733" s="31"/>
      <c r="I733" s="62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>
      <c r="A734" s="5"/>
      <c r="B734" s="5"/>
      <c r="C734" s="5"/>
      <c r="D734" s="5"/>
      <c r="E734" s="5"/>
      <c r="F734" s="58"/>
      <c r="G734" s="31" t="s">
        <v>13</v>
      </c>
      <c r="H734" s="31"/>
      <c r="I734" s="62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>
      <c r="A735" s="5"/>
      <c r="B735" s="5"/>
      <c r="C735" s="5"/>
      <c r="D735" s="5"/>
      <c r="E735" s="5"/>
      <c r="F735" s="58"/>
      <c r="G735" s="31" t="s">
        <v>13</v>
      </c>
      <c r="H735" s="31"/>
      <c r="I735" s="62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>
      <c r="A736" s="5"/>
      <c r="B736" s="5"/>
      <c r="C736" s="5"/>
      <c r="D736" s="5"/>
      <c r="E736" s="5"/>
      <c r="F736" s="58"/>
      <c r="G736" s="31" t="s">
        <v>13</v>
      </c>
      <c r="H736" s="31"/>
      <c r="I736" s="62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>
      <c r="A737" s="5"/>
      <c r="B737" s="5"/>
      <c r="C737" s="5"/>
      <c r="D737" s="5"/>
      <c r="E737" s="5"/>
      <c r="F737" s="58"/>
      <c r="G737" s="31" t="s">
        <v>13</v>
      </c>
      <c r="H737" s="31"/>
      <c r="I737" s="62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>
      <c r="A738" s="5"/>
      <c r="B738" s="5"/>
      <c r="C738" s="5"/>
      <c r="D738" s="5"/>
      <c r="E738" s="5"/>
      <c r="F738" s="58"/>
      <c r="G738" s="31" t="s">
        <v>13</v>
      </c>
      <c r="H738" s="31"/>
      <c r="I738" s="62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>
      <c r="A739" s="5"/>
      <c r="B739" s="5"/>
      <c r="C739" s="5"/>
      <c r="D739" s="5"/>
      <c r="E739" s="5"/>
      <c r="F739" s="58"/>
      <c r="G739" s="31" t="s">
        <v>13</v>
      </c>
      <c r="H739" s="31"/>
      <c r="I739" s="62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>
      <c r="A740" s="5"/>
      <c r="B740" s="5"/>
      <c r="C740" s="5"/>
      <c r="D740" s="5"/>
      <c r="E740" s="5"/>
      <c r="F740" s="58"/>
      <c r="G740" s="31" t="s">
        <v>13</v>
      </c>
      <c r="H740" s="31"/>
      <c r="I740" s="62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>
      <c r="A741" s="5"/>
      <c r="B741" s="5"/>
      <c r="C741" s="5"/>
      <c r="D741" s="5"/>
      <c r="E741" s="5"/>
      <c r="F741" s="58"/>
      <c r="G741" s="31" t="s">
        <v>13</v>
      </c>
      <c r="H741" s="31"/>
      <c r="I741" s="62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>
      <c r="A742" s="5"/>
      <c r="B742" s="5"/>
      <c r="C742" s="5"/>
      <c r="D742" s="5"/>
      <c r="E742" s="5"/>
      <c r="F742" s="58"/>
      <c r="G742" s="31" t="s">
        <v>13</v>
      </c>
      <c r="H742" s="31"/>
      <c r="I742" s="62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>
      <c r="A743" s="5"/>
      <c r="B743" s="5"/>
      <c r="C743" s="5"/>
      <c r="D743" s="5"/>
      <c r="E743" s="5"/>
      <c r="F743" s="58"/>
      <c r="G743" s="31" t="s">
        <v>13</v>
      </c>
      <c r="H743" s="31"/>
      <c r="I743" s="62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>
      <c r="A744" s="5"/>
      <c r="B744" s="5"/>
      <c r="C744" s="5"/>
      <c r="D744" s="5"/>
      <c r="E744" s="5"/>
      <c r="F744" s="58"/>
      <c r="G744" s="31" t="s">
        <v>13</v>
      </c>
      <c r="H744" s="31"/>
      <c r="I744" s="62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>
      <c r="A745" s="5"/>
      <c r="B745" s="5"/>
      <c r="C745" s="5"/>
      <c r="D745" s="5"/>
      <c r="E745" s="5"/>
      <c r="F745" s="58"/>
      <c r="G745" s="31" t="s">
        <v>13</v>
      </c>
      <c r="H745" s="31"/>
      <c r="I745" s="62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>
      <c r="A746" s="5"/>
      <c r="B746" s="5"/>
      <c r="C746" s="5"/>
      <c r="D746" s="5"/>
      <c r="E746" s="5"/>
      <c r="F746" s="58"/>
      <c r="G746" s="31" t="s">
        <v>13</v>
      </c>
      <c r="H746" s="31"/>
      <c r="I746" s="62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>
      <c r="A747" s="5"/>
      <c r="B747" s="5"/>
      <c r="C747" s="5"/>
      <c r="D747" s="5"/>
      <c r="E747" s="5"/>
      <c r="F747" s="58"/>
      <c r="G747" s="31" t="s">
        <v>13</v>
      </c>
      <c r="H747" s="31"/>
      <c r="I747" s="62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>
      <c r="A748" s="5"/>
      <c r="B748" s="5"/>
      <c r="C748" s="5"/>
      <c r="D748" s="5"/>
      <c r="E748" s="5"/>
      <c r="F748" s="58"/>
      <c r="G748" s="31" t="s">
        <v>13</v>
      </c>
      <c r="H748" s="31"/>
      <c r="I748" s="62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>
      <c r="A749" s="5"/>
      <c r="B749" s="5"/>
      <c r="C749" s="5"/>
      <c r="D749" s="5"/>
      <c r="E749" s="5"/>
      <c r="F749" s="58"/>
      <c r="G749" s="31" t="s">
        <v>13</v>
      </c>
      <c r="H749" s="31"/>
      <c r="I749" s="62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>
      <c r="A750" s="5"/>
      <c r="B750" s="5"/>
      <c r="C750" s="5"/>
      <c r="D750" s="5"/>
      <c r="E750" s="5"/>
      <c r="F750" s="58"/>
      <c r="G750" s="31" t="s">
        <v>13</v>
      </c>
      <c r="H750" s="31"/>
      <c r="I750" s="62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>
      <c r="A751" s="5"/>
      <c r="B751" s="5"/>
      <c r="C751" s="5"/>
      <c r="D751" s="5"/>
      <c r="E751" s="5"/>
      <c r="F751" s="58"/>
      <c r="G751" s="31" t="s">
        <v>13</v>
      </c>
      <c r="H751" s="31"/>
      <c r="I751" s="62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>
      <c r="A752" s="5"/>
      <c r="B752" s="5"/>
      <c r="C752" s="5"/>
      <c r="D752" s="5"/>
      <c r="E752" s="5"/>
      <c r="F752" s="58"/>
      <c r="G752" s="31" t="s">
        <v>13</v>
      </c>
      <c r="H752" s="31"/>
      <c r="I752" s="62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>
      <c r="A753" s="5"/>
      <c r="B753" s="5"/>
      <c r="C753" s="5"/>
      <c r="D753" s="5"/>
      <c r="E753" s="5"/>
      <c r="F753" s="58"/>
      <c r="G753" s="31" t="s">
        <v>13</v>
      </c>
      <c r="H753" s="31"/>
      <c r="I753" s="62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>
      <c r="A754" s="5"/>
      <c r="B754" s="5"/>
      <c r="C754" s="5"/>
      <c r="D754" s="5"/>
      <c r="E754" s="5"/>
      <c r="F754" s="58"/>
      <c r="G754" s="31" t="s">
        <v>13</v>
      </c>
      <c r="H754" s="31"/>
      <c r="I754" s="62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>
      <c r="A755" s="5"/>
      <c r="B755" s="5"/>
      <c r="C755" s="5"/>
      <c r="D755" s="5"/>
      <c r="E755" s="5"/>
      <c r="F755" s="58"/>
      <c r="G755" s="31" t="s">
        <v>13</v>
      </c>
      <c r="H755" s="31"/>
      <c r="I755" s="62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>
      <c r="A756" s="5"/>
      <c r="B756" s="5"/>
      <c r="C756" s="5"/>
      <c r="D756" s="5"/>
      <c r="E756" s="5"/>
      <c r="F756" s="58"/>
      <c r="G756" s="31" t="s">
        <v>13</v>
      </c>
      <c r="H756" s="31"/>
      <c r="I756" s="62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>
      <c r="A757" s="5"/>
      <c r="B757" s="5"/>
      <c r="C757" s="5"/>
      <c r="D757" s="5"/>
      <c r="E757" s="5"/>
      <c r="F757" s="58"/>
      <c r="G757" s="31" t="s">
        <v>13</v>
      </c>
      <c r="H757" s="31"/>
      <c r="I757" s="62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>
      <c r="A758" s="5"/>
      <c r="B758" s="5"/>
      <c r="C758" s="5"/>
      <c r="D758" s="5"/>
      <c r="E758" s="5"/>
      <c r="F758" s="58"/>
      <c r="G758" s="31" t="s">
        <v>13</v>
      </c>
      <c r="H758" s="31"/>
      <c r="I758" s="62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>
      <c r="A759" s="5"/>
      <c r="B759" s="5"/>
      <c r="C759" s="5"/>
      <c r="D759" s="5"/>
      <c r="E759" s="5"/>
      <c r="F759" s="58"/>
      <c r="G759" s="31" t="s">
        <v>13</v>
      </c>
      <c r="H759" s="31"/>
      <c r="I759" s="62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>
      <c r="A760" s="5"/>
      <c r="B760" s="5"/>
      <c r="C760" s="5"/>
      <c r="D760" s="5"/>
      <c r="E760" s="5"/>
      <c r="F760" s="58"/>
      <c r="G760" s="31" t="s">
        <v>13</v>
      </c>
      <c r="H760" s="31"/>
      <c r="I760" s="62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>
      <c r="A761" s="5"/>
      <c r="B761" s="5"/>
      <c r="C761" s="5"/>
      <c r="D761" s="5"/>
      <c r="E761" s="5"/>
      <c r="F761" s="58"/>
      <c r="G761" s="31" t="s">
        <v>13</v>
      </c>
      <c r="H761" s="31"/>
      <c r="I761" s="62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>
      <c r="A762" s="5"/>
      <c r="B762" s="5"/>
      <c r="C762" s="5"/>
      <c r="D762" s="5"/>
      <c r="E762" s="5"/>
      <c r="F762" s="58"/>
      <c r="G762" s="31" t="s">
        <v>13</v>
      </c>
      <c r="H762" s="31"/>
      <c r="I762" s="62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>
      <c r="A763" s="5"/>
      <c r="B763" s="5"/>
      <c r="C763" s="5"/>
      <c r="D763" s="5"/>
      <c r="E763" s="5"/>
      <c r="F763" s="58"/>
      <c r="G763" s="31" t="s">
        <v>13</v>
      </c>
      <c r="H763" s="31"/>
      <c r="I763" s="62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>
      <c r="A764" s="5"/>
      <c r="B764" s="5"/>
      <c r="C764" s="5"/>
      <c r="D764" s="5"/>
      <c r="E764" s="5"/>
      <c r="F764" s="58"/>
      <c r="G764" s="31" t="s">
        <v>13</v>
      </c>
      <c r="H764" s="31"/>
      <c r="I764" s="62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>
      <c r="A765" s="5"/>
      <c r="B765" s="5"/>
      <c r="C765" s="5"/>
      <c r="D765" s="5"/>
      <c r="E765" s="5"/>
      <c r="F765" s="58"/>
      <c r="G765" s="31" t="s">
        <v>13</v>
      </c>
      <c r="H765" s="31"/>
      <c r="I765" s="62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>
      <c r="A766" s="5"/>
      <c r="B766" s="5"/>
      <c r="C766" s="5"/>
      <c r="D766" s="5"/>
      <c r="E766" s="5"/>
      <c r="F766" s="58"/>
      <c r="G766" s="31" t="s">
        <v>13</v>
      </c>
      <c r="H766" s="31"/>
      <c r="I766" s="62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>
      <c r="A767" s="5"/>
      <c r="B767" s="5"/>
      <c r="C767" s="5"/>
      <c r="D767" s="5"/>
      <c r="E767" s="5"/>
      <c r="F767" s="58"/>
      <c r="G767" s="31" t="s">
        <v>13</v>
      </c>
      <c r="H767" s="31"/>
      <c r="I767" s="62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>
      <c r="A768" s="5"/>
      <c r="B768" s="5"/>
      <c r="C768" s="5"/>
      <c r="D768" s="5"/>
      <c r="E768" s="5"/>
      <c r="F768" s="58"/>
      <c r="G768" s="31" t="s">
        <v>13</v>
      </c>
      <c r="H768" s="31"/>
      <c r="I768" s="62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>
      <c r="A769" s="5"/>
      <c r="B769" s="5"/>
      <c r="C769" s="5"/>
      <c r="D769" s="5"/>
      <c r="E769" s="5"/>
      <c r="F769" s="58"/>
      <c r="G769" s="31" t="s">
        <v>13</v>
      </c>
      <c r="H769" s="31"/>
      <c r="I769" s="62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>
      <c r="A770" s="5"/>
      <c r="B770" s="5"/>
      <c r="C770" s="5"/>
      <c r="D770" s="5"/>
      <c r="E770" s="5"/>
      <c r="F770" s="58"/>
      <c r="G770" s="31" t="s">
        <v>13</v>
      </c>
      <c r="H770" s="31"/>
      <c r="I770" s="62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>
      <c r="A771" s="5"/>
      <c r="B771" s="5"/>
      <c r="C771" s="5"/>
      <c r="D771" s="5"/>
      <c r="E771" s="5"/>
      <c r="F771" s="58"/>
      <c r="G771" s="31" t="s">
        <v>13</v>
      </c>
      <c r="H771" s="31"/>
      <c r="I771" s="62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>
      <c r="A772" s="5"/>
      <c r="B772" s="5"/>
      <c r="C772" s="5"/>
      <c r="D772" s="5"/>
      <c r="E772" s="5"/>
      <c r="F772" s="58"/>
      <c r="G772" s="31" t="s">
        <v>13</v>
      </c>
      <c r="H772" s="31"/>
      <c r="I772" s="62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>
      <c r="A773" s="5"/>
      <c r="B773" s="5"/>
      <c r="C773" s="5"/>
      <c r="D773" s="5"/>
      <c r="E773" s="5"/>
      <c r="F773" s="58"/>
      <c r="G773" s="31" t="s">
        <v>13</v>
      </c>
      <c r="H773" s="31"/>
      <c r="I773" s="62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>
      <c r="A774" s="5"/>
      <c r="B774" s="5"/>
      <c r="C774" s="5"/>
      <c r="D774" s="5"/>
      <c r="E774" s="5"/>
      <c r="F774" s="58"/>
      <c r="G774" s="31" t="s">
        <v>13</v>
      </c>
      <c r="H774" s="31"/>
      <c r="I774" s="62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>
      <c r="A775" s="5"/>
      <c r="B775" s="5"/>
      <c r="C775" s="5"/>
      <c r="D775" s="5"/>
      <c r="E775" s="5"/>
      <c r="F775" s="58"/>
      <c r="G775" s="31" t="s">
        <v>13</v>
      </c>
      <c r="H775" s="31"/>
      <c r="I775" s="62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>
      <c r="A776" s="5"/>
      <c r="B776" s="5"/>
      <c r="C776" s="5"/>
      <c r="D776" s="5"/>
      <c r="E776" s="5"/>
      <c r="F776" s="58"/>
      <c r="G776" s="31" t="s">
        <v>13</v>
      </c>
      <c r="H776" s="31"/>
      <c r="I776" s="62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>
      <c r="A777" s="5"/>
      <c r="B777" s="5"/>
      <c r="C777" s="5"/>
      <c r="D777" s="5"/>
      <c r="E777" s="5"/>
      <c r="F777" s="58"/>
      <c r="G777" s="31" t="s">
        <v>13</v>
      </c>
      <c r="H777" s="31"/>
      <c r="I777" s="62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>
      <c r="A778" s="5"/>
      <c r="B778" s="5"/>
      <c r="C778" s="5"/>
      <c r="D778" s="5"/>
      <c r="E778" s="5"/>
      <c r="F778" s="58"/>
      <c r="G778" s="31" t="s">
        <v>13</v>
      </c>
      <c r="H778" s="31"/>
      <c r="I778" s="62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>
      <c r="A779" s="5"/>
      <c r="B779" s="5"/>
      <c r="C779" s="5"/>
      <c r="D779" s="5"/>
      <c r="E779" s="5"/>
      <c r="F779" s="58"/>
      <c r="G779" s="31" t="s">
        <v>13</v>
      </c>
      <c r="H779" s="31"/>
      <c r="I779" s="62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>
      <c r="A780" s="5"/>
      <c r="B780" s="5"/>
      <c r="C780" s="5"/>
      <c r="D780" s="5"/>
      <c r="E780" s="5"/>
      <c r="F780" s="58"/>
      <c r="G780" s="31" t="s">
        <v>13</v>
      </c>
      <c r="H780" s="31"/>
      <c r="I780" s="62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>
      <c r="A781" s="5"/>
      <c r="B781" s="5"/>
      <c r="C781" s="5"/>
      <c r="D781" s="5"/>
      <c r="E781" s="5"/>
      <c r="F781" s="58"/>
      <c r="G781" s="31" t="s">
        <v>13</v>
      </c>
      <c r="H781" s="31"/>
      <c r="I781" s="62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>
      <c r="A782" s="5"/>
      <c r="B782" s="5"/>
      <c r="C782" s="5"/>
      <c r="D782" s="5"/>
      <c r="E782" s="5"/>
      <c r="F782" s="58"/>
      <c r="G782" s="31" t="s">
        <v>13</v>
      </c>
      <c r="H782" s="31"/>
      <c r="I782" s="62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>
      <c r="A783" s="5"/>
      <c r="B783" s="5"/>
      <c r="C783" s="5"/>
      <c r="D783" s="5"/>
      <c r="E783" s="5"/>
      <c r="F783" s="58"/>
      <c r="G783" s="31" t="s">
        <v>13</v>
      </c>
      <c r="H783" s="31"/>
      <c r="I783" s="62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>
      <c r="A784" s="5"/>
      <c r="B784" s="5"/>
      <c r="C784" s="5"/>
      <c r="D784" s="5"/>
      <c r="E784" s="5"/>
      <c r="F784" s="58"/>
      <c r="G784" s="31" t="s">
        <v>13</v>
      </c>
      <c r="H784" s="31"/>
      <c r="I784" s="62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>
      <c r="A785" s="5"/>
      <c r="B785" s="5"/>
      <c r="C785" s="5"/>
      <c r="D785" s="5"/>
      <c r="E785" s="5"/>
      <c r="F785" s="58"/>
      <c r="G785" s="31" t="s">
        <v>13</v>
      </c>
      <c r="H785" s="31"/>
      <c r="I785" s="62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>
      <c r="A786" s="5"/>
      <c r="B786" s="5"/>
      <c r="C786" s="5"/>
      <c r="D786" s="5"/>
      <c r="E786" s="5"/>
      <c r="F786" s="58"/>
      <c r="G786" s="31" t="s">
        <v>13</v>
      </c>
      <c r="H786" s="31"/>
      <c r="I786" s="62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>
      <c r="A787" s="5"/>
      <c r="B787" s="5"/>
      <c r="C787" s="5"/>
      <c r="D787" s="5"/>
      <c r="E787" s="5"/>
      <c r="F787" s="58"/>
      <c r="G787" s="31" t="s">
        <v>13</v>
      </c>
      <c r="H787" s="31"/>
      <c r="I787" s="62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>
      <c r="A788" s="5"/>
      <c r="B788" s="5"/>
      <c r="C788" s="5"/>
      <c r="D788" s="5"/>
      <c r="E788" s="5"/>
      <c r="F788" s="58"/>
      <c r="G788" s="31" t="s">
        <v>13</v>
      </c>
      <c r="H788" s="31"/>
      <c r="I788" s="62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>
      <c r="A789" s="5"/>
      <c r="B789" s="5"/>
      <c r="C789" s="5"/>
      <c r="D789" s="5"/>
      <c r="E789" s="5"/>
      <c r="F789" s="58"/>
      <c r="G789" s="31" t="s">
        <v>13</v>
      </c>
      <c r="H789" s="31"/>
      <c r="I789" s="62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>
      <c r="A790" s="5"/>
      <c r="B790" s="5"/>
      <c r="C790" s="5"/>
      <c r="D790" s="5"/>
      <c r="E790" s="5"/>
      <c r="F790" s="58"/>
      <c r="G790" s="31" t="s">
        <v>13</v>
      </c>
      <c r="H790" s="31"/>
      <c r="I790" s="62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>
      <c r="A791" s="5"/>
      <c r="B791" s="5"/>
      <c r="C791" s="5"/>
      <c r="D791" s="5"/>
      <c r="E791" s="5"/>
      <c r="F791" s="58"/>
      <c r="G791" s="31" t="s">
        <v>13</v>
      </c>
      <c r="H791" s="31"/>
      <c r="I791" s="62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>
      <c r="A792" s="5"/>
      <c r="B792" s="5"/>
      <c r="C792" s="5"/>
      <c r="D792" s="5"/>
      <c r="E792" s="5"/>
      <c r="F792" s="58"/>
      <c r="G792" s="31" t="s">
        <v>13</v>
      </c>
      <c r="H792" s="31"/>
      <c r="I792" s="62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>
      <c r="A793" s="5"/>
      <c r="B793" s="5"/>
      <c r="C793" s="5"/>
      <c r="D793" s="5"/>
      <c r="E793" s="5"/>
      <c r="F793" s="58"/>
      <c r="G793" s="31" t="s">
        <v>13</v>
      </c>
      <c r="H793" s="31"/>
      <c r="I793" s="62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>
      <c r="A794" s="5"/>
      <c r="B794" s="5"/>
      <c r="C794" s="5"/>
      <c r="D794" s="5"/>
      <c r="E794" s="5"/>
      <c r="F794" s="58"/>
      <c r="G794" s="31" t="s">
        <v>13</v>
      </c>
      <c r="H794" s="31"/>
      <c r="I794" s="62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>
      <c r="A795" s="5"/>
      <c r="B795" s="5"/>
      <c r="C795" s="5"/>
      <c r="D795" s="5"/>
      <c r="E795" s="5"/>
      <c r="F795" s="58"/>
      <c r="G795" s="31" t="s">
        <v>13</v>
      </c>
      <c r="H795" s="31"/>
      <c r="I795" s="62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>
      <c r="A796" s="5"/>
      <c r="B796" s="5"/>
      <c r="C796" s="5"/>
      <c r="D796" s="5"/>
      <c r="E796" s="5"/>
      <c r="F796" s="58"/>
      <c r="G796" s="31" t="s">
        <v>13</v>
      </c>
      <c r="H796" s="31"/>
      <c r="I796" s="62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>
      <c r="A797" s="5"/>
      <c r="B797" s="5"/>
      <c r="C797" s="5"/>
      <c r="D797" s="5"/>
      <c r="E797" s="5"/>
      <c r="F797" s="58"/>
      <c r="G797" s="31" t="s">
        <v>13</v>
      </c>
      <c r="H797" s="31"/>
      <c r="I797" s="62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>
      <c r="A798" s="5"/>
      <c r="B798" s="5"/>
      <c r="C798" s="5"/>
      <c r="D798" s="5"/>
      <c r="E798" s="5"/>
      <c r="F798" s="58"/>
      <c r="G798" s="31" t="s">
        <v>13</v>
      </c>
      <c r="H798" s="31"/>
      <c r="I798" s="62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>
      <c r="A799" s="5"/>
      <c r="B799" s="5"/>
      <c r="C799" s="5"/>
      <c r="D799" s="5"/>
      <c r="E799" s="5"/>
      <c r="F799" s="58"/>
      <c r="G799" s="31" t="s">
        <v>13</v>
      </c>
      <c r="H799" s="31"/>
      <c r="I799" s="62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>
      <c r="A800" s="5"/>
      <c r="B800" s="5"/>
      <c r="C800" s="5"/>
      <c r="D800" s="5"/>
      <c r="E800" s="5"/>
      <c r="F800" s="58"/>
      <c r="G800" s="31" t="s">
        <v>13</v>
      </c>
      <c r="H800" s="31"/>
      <c r="I800" s="62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>
      <c r="A801" s="5"/>
      <c r="B801" s="5"/>
      <c r="C801" s="5"/>
      <c r="D801" s="5"/>
      <c r="E801" s="5"/>
      <c r="F801" s="58"/>
      <c r="G801" s="31" t="s">
        <v>13</v>
      </c>
      <c r="H801" s="31"/>
      <c r="I801" s="62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>
      <c r="A802" s="5"/>
      <c r="B802" s="5"/>
      <c r="C802" s="5"/>
      <c r="D802" s="5"/>
      <c r="E802" s="5"/>
      <c r="F802" s="58"/>
      <c r="G802" s="31" t="s">
        <v>13</v>
      </c>
      <c r="H802" s="31"/>
      <c r="I802" s="62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>
      <c r="A803" s="5"/>
      <c r="B803" s="5"/>
      <c r="C803" s="5"/>
      <c r="D803" s="5"/>
      <c r="E803" s="5"/>
      <c r="F803" s="58"/>
      <c r="G803" s="31" t="s">
        <v>13</v>
      </c>
      <c r="H803" s="31"/>
      <c r="I803" s="62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>
      <c r="A804" s="5"/>
      <c r="B804" s="5"/>
      <c r="C804" s="5"/>
      <c r="D804" s="5"/>
      <c r="E804" s="5"/>
      <c r="F804" s="58"/>
      <c r="G804" s="31" t="s">
        <v>13</v>
      </c>
      <c r="H804" s="31"/>
      <c r="I804" s="62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>
      <c r="A805" s="5"/>
      <c r="B805" s="5"/>
      <c r="C805" s="5"/>
      <c r="D805" s="5"/>
      <c r="E805" s="5"/>
      <c r="F805" s="58"/>
      <c r="G805" s="31" t="s">
        <v>13</v>
      </c>
      <c r="H805" s="31"/>
      <c r="I805" s="62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>
      <c r="A806" s="5"/>
      <c r="B806" s="5"/>
      <c r="C806" s="5"/>
      <c r="D806" s="5"/>
      <c r="E806" s="5"/>
      <c r="F806" s="58"/>
      <c r="G806" s="31" t="s">
        <v>13</v>
      </c>
      <c r="H806" s="31"/>
      <c r="I806" s="62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>
      <c r="A807" s="5"/>
      <c r="B807" s="5"/>
      <c r="C807" s="5"/>
      <c r="D807" s="5"/>
      <c r="E807" s="5"/>
      <c r="F807" s="58"/>
      <c r="G807" s="31" t="s">
        <v>13</v>
      </c>
      <c r="H807" s="31"/>
      <c r="I807" s="62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>
      <c r="A808" s="5"/>
      <c r="B808" s="5"/>
      <c r="C808" s="5"/>
      <c r="D808" s="5"/>
      <c r="E808" s="5"/>
      <c r="F808" s="58"/>
      <c r="G808" s="31" t="s">
        <v>13</v>
      </c>
      <c r="H808" s="31"/>
      <c r="I808" s="62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>
      <c r="A809" s="5"/>
      <c r="B809" s="5"/>
      <c r="C809" s="5"/>
      <c r="D809" s="5"/>
      <c r="E809" s="5"/>
      <c r="F809" s="58"/>
      <c r="G809" s="31" t="s">
        <v>13</v>
      </c>
      <c r="H809" s="31"/>
      <c r="I809" s="62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>
      <c r="A810" s="5"/>
      <c r="B810" s="5"/>
      <c r="C810" s="5"/>
      <c r="D810" s="5"/>
      <c r="E810" s="5"/>
      <c r="F810" s="58"/>
      <c r="G810" s="31" t="s">
        <v>13</v>
      </c>
      <c r="H810" s="31"/>
      <c r="I810" s="62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>
      <c r="A811" s="5"/>
      <c r="B811" s="5"/>
      <c r="C811" s="5"/>
      <c r="D811" s="5"/>
      <c r="E811" s="5"/>
      <c r="F811" s="58"/>
      <c r="G811" s="31" t="s">
        <v>13</v>
      </c>
      <c r="H811" s="31"/>
      <c r="I811" s="62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>
      <c r="A812" s="5"/>
      <c r="B812" s="5"/>
      <c r="C812" s="5"/>
      <c r="D812" s="5"/>
      <c r="E812" s="5"/>
      <c r="F812" s="58"/>
      <c r="G812" s="31" t="s">
        <v>13</v>
      </c>
      <c r="H812" s="31"/>
      <c r="I812" s="62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>
      <c r="A813" s="5"/>
      <c r="B813" s="5"/>
      <c r="C813" s="5"/>
      <c r="D813" s="5"/>
      <c r="E813" s="5"/>
      <c r="F813" s="58"/>
      <c r="G813" s="31" t="s">
        <v>13</v>
      </c>
      <c r="H813" s="31"/>
      <c r="I813" s="62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>
      <c r="A814" s="5"/>
      <c r="B814" s="5"/>
      <c r="C814" s="5"/>
      <c r="D814" s="5"/>
      <c r="E814" s="5"/>
      <c r="F814" s="58"/>
      <c r="G814" s="31" t="s">
        <v>13</v>
      </c>
      <c r="H814" s="31"/>
      <c r="I814" s="62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>
      <c r="A815" s="5"/>
      <c r="B815" s="5"/>
      <c r="C815" s="5"/>
      <c r="D815" s="5"/>
      <c r="E815" s="5"/>
      <c r="F815" s="58"/>
      <c r="G815" s="31" t="s">
        <v>13</v>
      </c>
      <c r="H815" s="31"/>
      <c r="I815" s="62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>
      <c r="A816" s="5"/>
      <c r="B816" s="5"/>
      <c r="C816" s="5"/>
      <c r="D816" s="5"/>
      <c r="E816" s="5"/>
      <c r="F816" s="58"/>
      <c r="G816" s="31" t="s">
        <v>13</v>
      </c>
      <c r="H816" s="31"/>
      <c r="I816" s="62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>
      <c r="A817" s="5"/>
      <c r="B817" s="5"/>
      <c r="C817" s="5"/>
      <c r="D817" s="5"/>
      <c r="E817" s="5"/>
      <c r="F817" s="58"/>
      <c r="G817" s="31" t="s">
        <v>13</v>
      </c>
      <c r="H817" s="31"/>
      <c r="I817" s="62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>
      <c r="A818" s="5"/>
      <c r="B818" s="5"/>
      <c r="C818" s="5"/>
      <c r="D818" s="5"/>
      <c r="E818" s="5"/>
      <c r="F818" s="58"/>
      <c r="G818" s="31" t="s">
        <v>13</v>
      </c>
      <c r="H818" s="31"/>
      <c r="I818" s="62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>
      <c r="A819" s="5"/>
      <c r="B819" s="5"/>
      <c r="C819" s="5"/>
      <c r="D819" s="5"/>
      <c r="E819" s="5"/>
      <c r="F819" s="58"/>
      <c r="G819" s="31" t="s">
        <v>13</v>
      </c>
      <c r="H819" s="31"/>
      <c r="I819" s="62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>
      <c r="A820" s="5"/>
      <c r="B820" s="5"/>
      <c r="C820" s="5"/>
      <c r="D820" s="5"/>
      <c r="E820" s="5"/>
      <c r="F820" s="58"/>
      <c r="G820" s="31" t="s">
        <v>13</v>
      </c>
      <c r="H820" s="31"/>
      <c r="I820" s="62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>
      <c r="A821" s="5"/>
      <c r="B821" s="5"/>
      <c r="C821" s="5"/>
      <c r="D821" s="5"/>
      <c r="E821" s="5"/>
      <c r="F821" s="58"/>
      <c r="G821" s="31" t="s">
        <v>13</v>
      </c>
      <c r="H821" s="31"/>
      <c r="I821" s="62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>
      <c r="A822" s="5"/>
      <c r="B822" s="5"/>
      <c r="C822" s="5"/>
      <c r="D822" s="5"/>
      <c r="E822" s="5"/>
      <c r="F822" s="58"/>
      <c r="G822" s="31" t="s">
        <v>13</v>
      </c>
      <c r="H822" s="31"/>
      <c r="I822" s="62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>
      <c r="A823" s="5"/>
      <c r="B823" s="5"/>
      <c r="C823" s="5"/>
      <c r="D823" s="5"/>
      <c r="E823" s="5"/>
      <c r="F823" s="58"/>
      <c r="G823" s="31" t="s">
        <v>13</v>
      </c>
      <c r="H823" s="31"/>
      <c r="I823" s="62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>
      <c r="A824" s="5"/>
      <c r="B824" s="5"/>
      <c r="C824" s="5"/>
      <c r="D824" s="5"/>
      <c r="E824" s="5"/>
      <c r="F824" s="58"/>
      <c r="G824" s="31" t="s">
        <v>13</v>
      </c>
      <c r="H824" s="31"/>
      <c r="I824" s="62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>
      <c r="A825" s="5"/>
      <c r="B825" s="5"/>
      <c r="C825" s="5"/>
      <c r="D825" s="5"/>
      <c r="E825" s="5"/>
      <c r="F825" s="58"/>
      <c r="G825" s="31" t="s">
        <v>13</v>
      </c>
      <c r="H825" s="31"/>
      <c r="I825" s="62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>
      <c r="A826" s="5"/>
      <c r="B826" s="5"/>
      <c r="C826" s="5"/>
      <c r="D826" s="5"/>
      <c r="E826" s="5"/>
      <c r="F826" s="58"/>
      <c r="G826" s="31" t="s">
        <v>13</v>
      </c>
      <c r="H826" s="31"/>
      <c r="I826" s="62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>
      <c r="A827" s="5"/>
      <c r="B827" s="5"/>
      <c r="C827" s="5"/>
      <c r="D827" s="5"/>
      <c r="E827" s="5"/>
      <c r="F827" s="58"/>
      <c r="G827" s="31" t="s">
        <v>13</v>
      </c>
      <c r="H827" s="31"/>
      <c r="I827" s="62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>
      <c r="A828" s="5"/>
      <c r="B828" s="5"/>
      <c r="C828" s="5"/>
      <c r="D828" s="5"/>
      <c r="E828" s="5"/>
      <c r="F828" s="58"/>
      <c r="G828" s="31" t="s">
        <v>13</v>
      </c>
      <c r="H828" s="31"/>
      <c r="I828" s="62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>
      <c r="A829" s="5"/>
      <c r="B829" s="5"/>
      <c r="C829" s="5"/>
      <c r="D829" s="5"/>
      <c r="E829" s="5"/>
      <c r="F829" s="58"/>
      <c r="G829" s="31" t="s">
        <v>13</v>
      </c>
      <c r="H829" s="31"/>
      <c r="I829" s="62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>
      <c r="A830" s="5"/>
      <c r="B830" s="5"/>
      <c r="C830" s="5"/>
      <c r="D830" s="5"/>
      <c r="E830" s="5"/>
      <c r="F830" s="58"/>
      <c r="G830" s="31" t="s">
        <v>13</v>
      </c>
      <c r="H830" s="31"/>
      <c r="I830" s="62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>
      <c r="A831" s="5"/>
      <c r="B831" s="5"/>
      <c r="C831" s="5"/>
      <c r="D831" s="5"/>
      <c r="E831" s="5"/>
      <c r="F831" s="58"/>
      <c r="G831" s="31" t="s">
        <v>13</v>
      </c>
      <c r="H831" s="31"/>
      <c r="I831" s="62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>
      <c r="A832" s="5"/>
      <c r="B832" s="5"/>
      <c r="C832" s="5"/>
      <c r="D832" s="5"/>
      <c r="E832" s="5"/>
      <c r="F832" s="58"/>
      <c r="G832" s="31" t="s">
        <v>13</v>
      </c>
      <c r="H832" s="31"/>
      <c r="I832" s="62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>
      <c r="A833" s="5"/>
      <c r="B833" s="5"/>
      <c r="C833" s="5"/>
      <c r="D833" s="5"/>
      <c r="E833" s="5"/>
      <c r="F833" s="58"/>
      <c r="G833" s="31" t="s">
        <v>13</v>
      </c>
      <c r="H833" s="31"/>
      <c r="I833" s="62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>
      <c r="A834" s="5"/>
      <c r="B834" s="5"/>
      <c r="C834" s="5"/>
      <c r="D834" s="5"/>
      <c r="E834" s="5"/>
      <c r="F834" s="58"/>
      <c r="G834" s="31" t="s">
        <v>13</v>
      </c>
      <c r="H834" s="31"/>
      <c r="I834" s="62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>
      <c r="A835" s="5"/>
      <c r="B835" s="5"/>
      <c r="C835" s="5"/>
      <c r="D835" s="5"/>
      <c r="E835" s="5"/>
      <c r="F835" s="58"/>
      <c r="G835" s="31" t="s">
        <v>13</v>
      </c>
      <c r="H835" s="31"/>
      <c r="I835" s="62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>
      <c r="A836" s="5"/>
      <c r="B836" s="5"/>
      <c r="C836" s="5"/>
      <c r="D836" s="5"/>
      <c r="E836" s="5"/>
      <c r="F836" s="58"/>
      <c r="G836" s="31" t="s">
        <v>13</v>
      </c>
      <c r="H836" s="31"/>
      <c r="I836" s="62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>
      <c r="A837" s="5"/>
      <c r="B837" s="5"/>
      <c r="C837" s="5"/>
      <c r="D837" s="5"/>
      <c r="E837" s="5"/>
      <c r="F837" s="58"/>
      <c r="G837" s="31" t="s">
        <v>13</v>
      </c>
      <c r="H837" s="31"/>
      <c r="I837" s="62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>
      <c r="A838" s="5"/>
      <c r="B838" s="5"/>
      <c r="C838" s="5"/>
      <c r="D838" s="5"/>
      <c r="E838" s="5"/>
      <c r="F838" s="58"/>
      <c r="G838" s="31" t="s">
        <v>13</v>
      </c>
      <c r="H838" s="31"/>
      <c r="I838" s="62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>
      <c r="A839" s="5"/>
      <c r="B839" s="5"/>
      <c r="C839" s="5"/>
      <c r="D839" s="5"/>
      <c r="E839" s="5"/>
      <c r="F839" s="58"/>
      <c r="G839" s="31" t="s">
        <v>13</v>
      </c>
      <c r="H839" s="31"/>
      <c r="I839" s="62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>
      <c r="A840" s="5"/>
      <c r="B840" s="5"/>
      <c r="C840" s="5"/>
      <c r="D840" s="5"/>
      <c r="E840" s="5"/>
      <c r="F840" s="58"/>
      <c r="G840" s="31" t="s">
        <v>13</v>
      </c>
      <c r="H840" s="31"/>
      <c r="I840" s="62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>
      <c r="A841" s="5"/>
      <c r="B841" s="5"/>
      <c r="C841" s="5"/>
      <c r="D841" s="5"/>
      <c r="E841" s="5"/>
      <c r="F841" s="58"/>
      <c r="G841" s="31" t="s">
        <v>13</v>
      </c>
      <c r="H841" s="31"/>
      <c r="I841" s="62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>
      <c r="A842" s="5"/>
      <c r="B842" s="5"/>
      <c r="C842" s="5"/>
      <c r="D842" s="5"/>
      <c r="E842" s="5"/>
      <c r="F842" s="58"/>
      <c r="G842" s="31" t="s">
        <v>13</v>
      </c>
      <c r="H842" s="31"/>
      <c r="I842" s="62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>
      <c r="A843" s="5"/>
      <c r="B843" s="5"/>
      <c r="C843" s="5"/>
      <c r="D843" s="5"/>
      <c r="E843" s="5"/>
      <c r="F843" s="58"/>
      <c r="G843" s="31" t="s">
        <v>13</v>
      </c>
      <c r="H843" s="31"/>
      <c r="I843" s="62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>
      <c r="A844" s="5"/>
      <c r="B844" s="5"/>
      <c r="C844" s="5"/>
      <c r="D844" s="5"/>
      <c r="E844" s="5"/>
      <c r="F844" s="58"/>
      <c r="G844" s="31" t="s">
        <v>13</v>
      </c>
      <c r="H844" s="31"/>
      <c r="I844" s="62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>
      <c r="A845" s="5"/>
      <c r="B845" s="5"/>
      <c r="C845" s="5"/>
      <c r="D845" s="5"/>
      <c r="E845" s="5"/>
      <c r="F845" s="58"/>
      <c r="G845" s="31" t="s">
        <v>13</v>
      </c>
      <c r="H845" s="31"/>
      <c r="I845" s="62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>
      <c r="A846" s="5"/>
      <c r="B846" s="5"/>
      <c r="C846" s="5"/>
      <c r="D846" s="5"/>
      <c r="E846" s="5"/>
      <c r="F846" s="58"/>
      <c r="G846" s="31" t="s">
        <v>13</v>
      </c>
      <c r="H846" s="31"/>
      <c r="I846" s="62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>
      <c r="A847" s="5"/>
      <c r="B847" s="5"/>
      <c r="C847" s="5"/>
      <c r="D847" s="5"/>
      <c r="E847" s="5"/>
      <c r="F847" s="58"/>
      <c r="G847" s="31" t="s">
        <v>13</v>
      </c>
      <c r="H847" s="31"/>
      <c r="I847" s="62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>
      <c r="A848" s="5"/>
      <c r="B848" s="5"/>
      <c r="C848" s="5"/>
      <c r="D848" s="5"/>
      <c r="E848" s="5"/>
      <c r="F848" s="58"/>
      <c r="G848" s="31" t="s">
        <v>13</v>
      </c>
      <c r="H848" s="31"/>
      <c r="I848" s="62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>
      <c r="A849" s="5"/>
      <c r="B849" s="5"/>
      <c r="C849" s="5"/>
      <c r="D849" s="5"/>
      <c r="E849" s="5"/>
      <c r="F849" s="58"/>
      <c r="G849" s="31" t="s">
        <v>13</v>
      </c>
      <c r="H849" s="31"/>
      <c r="I849" s="62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>
      <c r="A850" s="5"/>
      <c r="B850" s="5"/>
      <c r="C850" s="5"/>
      <c r="D850" s="5"/>
      <c r="E850" s="5"/>
      <c r="F850" s="58"/>
      <c r="G850" s="31" t="s">
        <v>13</v>
      </c>
      <c r="H850" s="31"/>
      <c r="I850" s="62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>
      <c r="A851" s="5"/>
      <c r="B851" s="5"/>
      <c r="C851" s="5"/>
      <c r="D851" s="5"/>
      <c r="E851" s="5"/>
      <c r="F851" s="58"/>
      <c r="G851" s="31" t="s">
        <v>13</v>
      </c>
      <c r="H851" s="31"/>
      <c r="I851" s="62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>
      <c r="A852" s="5"/>
      <c r="B852" s="5"/>
      <c r="C852" s="5"/>
      <c r="D852" s="5"/>
      <c r="E852" s="5"/>
      <c r="F852" s="58"/>
      <c r="G852" s="31" t="s">
        <v>13</v>
      </c>
      <c r="H852" s="31"/>
      <c r="I852" s="62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>
      <c r="A853" s="5"/>
      <c r="B853" s="5"/>
      <c r="C853" s="5"/>
      <c r="D853" s="5"/>
      <c r="E853" s="5"/>
      <c r="F853" s="58"/>
      <c r="G853" s="31" t="s">
        <v>13</v>
      </c>
      <c r="H853" s="31"/>
      <c r="I853" s="62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>
      <c r="A854" s="5"/>
      <c r="B854" s="5"/>
      <c r="C854" s="5"/>
      <c r="D854" s="5"/>
      <c r="E854" s="5"/>
      <c r="F854" s="58"/>
      <c r="G854" s="31" t="s">
        <v>13</v>
      </c>
      <c r="H854" s="31"/>
      <c r="I854" s="62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>
      <c r="A855" s="5"/>
      <c r="B855" s="5"/>
      <c r="C855" s="5"/>
      <c r="D855" s="5"/>
      <c r="E855" s="5"/>
      <c r="F855" s="58"/>
      <c r="G855" s="31" t="s">
        <v>13</v>
      </c>
      <c r="H855" s="31"/>
      <c r="I855" s="62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>
      <c r="A856" s="5"/>
      <c r="B856" s="5"/>
      <c r="C856" s="5"/>
      <c r="D856" s="5"/>
      <c r="E856" s="5"/>
      <c r="F856" s="58"/>
      <c r="G856" s="31" t="s">
        <v>13</v>
      </c>
      <c r="H856" s="31"/>
      <c r="I856" s="62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>
      <c r="A857" s="5"/>
      <c r="B857" s="5"/>
      <c r="C857" s="5"/>
      <c r="D857" s="5"/>
      <c r="E857" s="5"/>
      <c r="F857" s="58"/>
      <c r="G857" s="31" t="s">
        <v>13</v>
      </c>
      <c r="H857" s="31"/>
      <c r="I857" s="62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>
      <c r="A858" s="5"/>
      <c r="B858" s="5"/>
      <c r="C858" s="5"/>
      <c r="D858" s="5"/>
      <c r="E858" s="5"/>
      <c r="F858" s="58"/>
      <c r="G858" s="31" t="s">
        <v>13</v>
      </c>
      <c r="H858" s="31"/>
      <c r="I858" s="62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>
      <c r="A859" s="5"/>
      <c r="B859" s="5"/>
      <c r="C859" s="5"/>
      <c r="D859" s="5"/>
      <c r="E859" s="5"/>
      <c r="F859" s="58"/>
      <c r="G859" s="31" t="s">
        <v>13</v>
      </c>
      <c r="H859" s="31"/>
      <c r="I859" s="62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>
      <c r="A860" s="5"/>
      <c r="B860" s="5"/>
      <c r="C860" s="5"/>
      <c r="D860" s="5"/>
      <c r="E860" s="5"/>
      <c r="F860" s="58"/>
      <c r="G860" s="31" t="s">
        <v>13</v>
      </c>
      <c r="H860" s="31"/>
      <c r="I860" s="62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>
      <c r="A861" s="5"/>
      <c r="B861" s="5"/>
      <c r="C861" s="5"/>
      <c r="D861" s="5"/>
      <c r="E861" s="5"/>
      <c r="F861" s="58"/>
      <c r="G861" s="31" t="s">
        <v>13</v>
      </c>
      <c r="H861" s="31"/>
      <c r="I861" s="62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>
      <c r="A862" s="5"/>
      <c r="B862" s="5"/>
      <c r="C862" s="5"/>
      <c r="D862" s="5"/>
      <c r="E862" s="5"/>
      <c r="F862" s="58"/>
      <c r="G862" s="31" t="s">
        <v>13</v>
      </c>
      <c r="H862" s="31"/>
      <c r="I862" s="62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>
      <c r="A863" s="5"/>
      <c r="B863" s="5"/>
      <c r="C863" s="5"/>
      <c r="D863" s="5"/>
      <c r="E863" s="5"/>
      <c r="F863" s="58"/>
      <c r="G863" s="31" t="s">
        <v>13</v>
      </c>
      <c r="H863" s="31"/>
      <c r="I863" s="62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>
      <c r="A864" s="5"/>
      <c r="B864" s="5"/>
      <c r="C864" s="5"/>
      <c r="D864" s="5"/>
      <c r="E864" s="5"/>
      <c r="F864" s="58"/>
      <c r="G864" s="31" t="s">
        <v>13</v>
      </c>
      <c r="H864" s="31"/>
      <c r="I864" s="62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>
      <c r="A865" s="5"/>
      <c r="B865" s="5"/>
      <c r="C865" s="5"/>
      <c r="D865" s="5"/>
      <c r="E865" s="5"/>
      <c r="F865" s="58"/>
      <c r="G865" s="31" t="s">
        <v>13</v>
      </c>
      <c r="H865" s="31"/>
      <c r="I865" s="62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>
      <c r="A866" s="5"/>
      <c r="B866" s="5"/>
      <c r="C866" s="5"/>
      <c r="D866" s="5"/>
      <c r="E866" s="5"/>
      <c r="F866" s="58"/>
      <c r="G866" s="31" t="s">
        <v>13</v>
      </c>
      <c r="H866" s="31"/>
      <c r="I866" s="62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>
      <c r="A867" s="5"/>
      <c r="B867" s="5"/>
      <c r="C867" s="5"/>
      <c r="D867" s="5"/>
      <c r="E867" s="5"/>
      <c r="F867" s="58"/>
      <c r="G867" s="31" t="s">
        <v>13</v>
      </c>
      <c r="H867" s="31"/>
      <c r="I867" s="62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>
      <c r="A868" s="5"/>
      <c r="B868" s="5"/>
      <c r="C868" s="5"/>
      <c r="D868" s="5"/>
      <c r="E868" s="5"/>
      <c r="F868" s="58"/>
      <c r="G868" s="31" t="s">
        <v>13</v>
      </c>
      <c r="H868" s="31"/>
      <c r="I868" s="62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>
      <c r="A869" s="5"/>
      <c r="B869" s="5"/>
      <c r="C869" s="5"/>
      <c r="D869" s="5"/>
      <c r="E869" s="5"/>
      <c r="F869" s="58"/>
      <c r="G869" s="31" t="s">
        <v>13</v>
      </c>
      <c r="H869" s="31"/>
      <c r="I869" s="62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>
      <c r="A870" s="5"/>
      <c r="B870" s="5"/>
      <c r="C870" s="5"/>
      <c r="D870" s="5"/>
      <c r="E870" s="5"/>
      <c r="F870" s="58"/>
      <c r="G870" s="31" t="s">
        <v>13</v>
      </c>
      <c r="H870" s="31"/>
      <c r="I870" s="62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>
      <c r="A871" s="5"/>
      <c r="B871" s="5"/>
      <c r="C871" s="5"/>
      <c r="D871" s="5"/>
      <c r="E871" s="5"/>
      <c r="F871" s="58"/>
      <c r="G871" s="31" t="s">
        <v>13</v>
      </c>
      <c r="H871" s="31"/>
      <c r="I871" s="62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>
      <c r="A872" s="5"/>
      <c r="B872" s="5"/>
      <c r="C872" s="5"/>
      <c r="D872" s="5"/>
      <c r="E872" s="5"/>
      <c r="F872" s="58"/>
      <c r="G872" s="31" t="s">
        <v>13</v>
      </c>
      <c r="H872" s="31"/>
      <c r="I872" s="62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>
      <c r="A873" s="5"/>
      <c r="B873" s="5"/>
      <c r="C873" s="5"/>
      <c r="D873" s="5"/>
      <c r="E873" s="5"/>
      <c r="F873" s="58"/>
      <c r="G873" s="31" t="s">
        <v>13</v>
      </c>
      <c r="H873" s="31"/>
      <c r="I873" s="62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>
      <c r="A874" s="5"/>
      <c r="B874" s="5"/>
      <c r="C874" s="5"/>
      <c r="D874" s="5"/>
      <c r="E874" s="5"/>
      <c r="F874" s="58"/>
      <c r="G874" s="31" t="s">
        <v>13</v>
      </c>
      <c r="H874" s="31"/>
      <c r="I874" s="62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>
      <c r="A875" s="5"/>
      <c r="B875" s="5"/>
      <c r="C875" s="5"/>
      <c r="D875" s="5"/>
      <c r="E875" s="5"/>
      <c r="F875" s="58"/>
      <c r="G875" s="31" t="s">
        <v>13</v>
      </c>
      <c r="H875" s="31"/>
      <c r="I875" s="62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>
      <c r="A876" s="5"/>
      <c r="B876" s="5"/>
      <c r="C876" s="5"/>
      <c r="D876" s="5"/>
      <c r="E876" s="5"/>
      <c r="F876" s="58"/>
      <c r="G876" s="31" t="s">
        <v>13</v>
      </c>
      <c r="H876" s="31"/>
      <c r="I876" s="62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>
      <c r="A877" s="5"/>
      <c r="B877" s="5"/>
      <c r="C877" s="5"/>
      <c r="D877" s="5"/>
      <c r="E877" s="5"/>
      <c r="F877" s="58"/>
      <c r="G877" s="31" t="s">
        <v>13</v>
      </c>
      <c r="H877" s="31"/>
      <c r="I877" s="62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>
      <c r="A878" s="5"/>
      <c r="B878" s="5"/>
      <c r="C878" s="5"/>
      <c r="D878" s="5"/>
      <c r="E878" s="5"/>
      <c r="F878" s="58"/>
      <c r="G878" s="31" t="s">
        <v>13</v>
      </c>
      <c r="H878" s="31"/>
      <c r="I878" s="62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>
      <c r="A879" s="5"/>
      <c r="B879" s="5"/>
      <c r="C879" s="5"/>
      <c r="D879" s="5"/>
      <c r="E879" s="5"/>
      <c r="F879" s="58"/>
      <c r="G879" s="31" t="s">
        <v>13</v>
      </c>
      <c r="H879" s="31"/>
      <c r="I879" s="62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>
      <c r="A880" s="5"/>
      <c r="B880" s="5"/>
      <c r="C880" s="5"/>
      <c r="D880" s="5"/>
      <c r="E880" s="5"/>
      <c r="F880" s="58"/>
      <c r="G880" s="31" t="s">
        <v>13</v>
      </c>
      <c r="H880" s="31"/>
      <c r="I880" s="62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>
      <c r="A881" s="5"/>
      <c r="B881" s="5"/>
      <c r="C881" s="5"/>
      <c r="D881" s="5"/>
      <c r="E881" s="5"/>
      <c r="F881" s="58"/>
      <c r="G881" s="31" t="s">
        <v>13</v>
      </c>
      <c r="H881" s="31"/>
      <c r="I881" s="62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>
      <c r="A882" s="5"/>
      <c r="B882" s="5"/>
      <c r="C882" s="5"/>
      <c r="D882" s="5"/>
      <c r="E882" s="5"/>
      <c r="F882" s="58"/>
      <c r="G882" s="31" t="s">
        <v>13</v>
      </c>
      <c r="H882" s="31"/>
      <c r="I882" s="62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>
      <c r="A883" s="5"/>
      <c r="B883" s="5"/>
      <c r="C883" s="5"/>
      <c r="D883" s="5"/>
      <c r="E883" s="5"/>
      <c r="F883" s="58"/>
      <c r="G883" s="31" t="s">
        <v>13</v>
      </c>
      <c r="H883" s="31"/>
      <c r="I883" s="62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>
      <c r="A884" s="5"/>
      <c r="B884" s="5"/>
      <c r="C884" s="5"/>
      <c r="D884" s="5"/>
      <c r="E884" s="5"/>
      <c r="F884" s="58"/>
      <c r="G884" s="31" t="s">
        <v>13</v>
      </c>
      <c r="H884" s="31"/>
      <c r="I884" s="62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>
      <c r="A885" s="5"/>
      <c r="B885" s="5"/>
      <c r="C885" s="5"/>
      <c r="D885" s="5"/>
      <c r="E885" s="5"/>
      <c r="F885" s="58"/>
      <c r="G885" s="31" t="s">
        <v>13</v>
      </c>
      <c r="H885" s="31"/>
      <c r="I885" s="62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>
      <c r="A886" s="5"/>
      <c r="B886" s="5"/>
      <c r="C886" s="5"/>
      <c r="D886" s="5"/>
      <c r="E886" s="5"/>
      <c r="F886" s="58"/>
      <c r="G886" s="31" t="s">
        <v>13</v>
      </c>
      <c r="H886" s="31"/>
      <c r="I886" s="62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>
      <c r="A887" s="5"/>
      <c r="B887" s="5"/>
      <c r="C887" s="5"/>
      <c r="D887" s="5"/>
      <c r="E887" s="5"/>
      <c r="F887" s="58"/>
      <c r="G887" s="31" t="s">
        <v>13</v>
      </c>
      <c r="H887" s="31"/>
      <c r="I887" s="62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>
      <c r="A888" s="5"/>
      <c r="B888" s="5"/>
      <c r="C888" s="5"/>
      <c r="D888" s="5"/>
      <c r="E888" s="5"/>
      <c r="F888" s="58"/>
      <c r="G888" s="31" t="s">
        <v>13</v>
      </c>
      <c r="H888" s="31"/>
      <c r="I888" s="62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>
      <c r="A889" s="5"/>
      <c r="B889" s="5"/>
      <c r="C889" s="5"/>
      <c r="D889" s="5"/>
      <c r="E889" s="5"/>
      <c r="F889" s="58"/>
      <c r="G889" s="31" t="s">
        <v>13</v>
      </c>
      <c r="H889" s="31"/>
      <c r="I889" s="62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>
      <c r="A890" s="5"/>
      <c r="B890" s="5"/>
      <c r="C890" s="5"/>
      <c r="D890" s="5"/>
      <c r="E890" s="5"/>
      <c r="F890" s="58"/>
      <c r="G890" s="31" t="s">
        <v>13</v>
      </c>
      <c r="H890" s="31"/>
      <c r="I890" s="62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>
      <c r="A891" s="5"/>
      <c r="B891" s="5"/>
      <c r="C891" s="5"/>
      <c r="D891" s="5"/>
      <c r="E891" s="5"/>
      <c r="F891" s="58"/>
      <c r="G891" s="31" t="s">
        <v>13</v>
      </c>
      <c r="H891" s="31"/>
      <c r="I891" s="62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>
      <c r="A892" s="5"/>
      <c r="B892" s="5"/>
      <c r="C892" s="5"/>
      <c r="D892" s="5"/>
      <c r="E892" s="5"/>
      <c r="F892" s="58"/>
      <c r="G892" s="31" t="s">
        <v>13</v>
      </c>
      <c r="H892" s="31"/>
      <c r="I892" s="62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>
      <c r="A893" s="5"/>
      <c r="B893" s="5"/>
      <c r="C893" s="5"/>
      <c r="D893" s="5"/>
      <c r="E893" s="5"/>
      <c r="F893" s="58"/>
      <c r="G893" s="31" t="s">
        <v>13</v>
      </c>
      <c r="H893" s="31"/>
      <c r="I893" s="62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>
      <c r="A894" s="5"/>
      <c r="B894" s="5"/>
      <c r="C894" s="5"/>
      <c r="D894" s="5"/>
      <c r="E894" s="5"/>
      <c r="F894" s="58"/>
      <c r="G894" s="31" t="s">
        <v>13</v>
      </c>
      <c r="H894" s="31"/>
      <c r="I894" s="62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>
      <c r="A895" s="5"/>
      <c r="B895" s="5"/>
      <c r="C895" s="5"/>
      <c r="D895" s="5"/>
      <c r="E895" s="5"/>
      <c r="F895" s="58"/>
      <c r="G895" s="31" t="s">
        <v>13</v>
      </c>
      <c r="H895" s="31"/>
      <c r="I895" s="62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>
      <c r="A896" s="5"/>
      <c r="B896" s="5"/>
      <c r="C896" s="5"/>
      <c r="D896" s="5"/>
      <c r="E896" s="5"/>
      <c r="F896" s="58"/>
      <c r="G896" s="31" t="s">
        <v>13</v>
      </c>
      <c r="H896" s="31"/>
      <c r="I896" s="62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>
      <c r="A897" s="5"/>
      <c r="B897" s="5"/>
      <c r="C897" s="5"/>
      <c r="D897" s="5"/>
      <c r="E897" s="5"/>
      <c r="F897" s="58"/>
      <c r="G897" s="31" t="s">
        <v>13</v>
      </c>
      <c r="H897" s="31"/>
      <c r="I897" s="62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>
      <c r="A898" s="5"/>
      <c r="B898" s="5"/>
      <c r="C898" s="5"/>
      <c r="D898" s="5"/>
      <c r="E898" s="5"/>
      <c r="F898" s="58"/>
      <c r="G898" s="31" t="s">
        <v>13</v>
      </c>
      <c r="H898" s="31"/>
      <c r="I898" s="62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>
      <c r="A899" s="5"/>
      <c r="B899" s="5"/>
      <c r="C899" s="5"/>
      <c r="D899" s="5"/>
      <c r="E899" s="5"/>
      <c r="F899" s="58"/>
      <c r="G899" s="31" t="s">
        <v>13</v>
      </c>
      <c r="H899" s="31"/>
      <c r="I899" s="62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>
      <c r="A900" s="5"/>
      <c r="B900" s="5"/>
      <c r="C900" s="5"/>
      <c r="D900" s="5"/>
      <c r="E900" s="5"/>
      <c r="F900" s="58"/>
      <c r="G900" s="31" t="s">
        <v>13</v>
      </c>
      <c r="H900" s="31"/>
      <c r="I900" s="62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>
      <c r="A901" s="5"/>
      <c r="B901" s="5"/>
      <c r="C901" s="5"/>
      <c r="D901" s="5"/>
      <c r="E901" s="5"/>
      <c r="F901" s="58"/>
      <c r="G901" s="31" t="s">
        <v>13</v>
      </c>
      <c r="H901" s="31"/>
      <c r="I901" s="62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>
      <c r="A902" s="5"/>
      <c r="B902" s="5"/>
      <c r="C902" s="5"/>
      <c r="D902" s="5"/>
      <c r="E902" s="5"/>
      <c r="F902" s="58"/>
      <c r="G902" s="31" t="s">
        <v>13</v>
      </c>
      <c r="H902" s="31"/>
      <c r="I902" s="62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>
      <c r="A903" s="5"/>
      <c r="B903" s="5"/>
      <c r="C903" s="5"/>
      <c r="D903" s="5"/>
      <c r="E903" s="5"/>
      <c r="F903" s="58"/>
      <c r="G903" s="31" t="s">
        <v>13</v>
      </c>
      <c r="H903" s="31"/>
      <c r="I903" s="62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>
      <c r="A904" s="5"/>
      <c r="B904" s="5"/>
      <c r="C904" s="5"/>
      <c r="D904" s="5"/>
      <c r="E904" s="5"/>
      <c r="F904" s="58"/>
      <c r="G904" s="31" t="s">
        <v>13</v>
      </c>
      <c r="H904" s="31"/>
      <c r="I904" s="62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>
      <c r="A905" s="5"/>
      <c r="B905" s="5"/>
      <c r="C905" s="5"/>
      <c r="D905" s="5"/>
      <c r="E905" s="5"/>
      <c r="F905" s="58"/>
      <c r="G905" s="31" t="s">
        <v>13</v>
      </c>
      <c r="H905" s="31"/>
      <c r="I905" s="62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>
      <c r="A906" s="5"/>
      <c r="B906" s="5"/>
      <c r="C906" s="5"/>
      <c r="D906" s="5"/>
      <c r="E906" s="5"/>
      <c r="F906" s="58"/>
      <c r="G906" s="31" t="s">
        <v>13</v>
      </c>
      <c r="H906" s="31"/>
      <c r="I906" s="62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>
      <c r="A907" s="5"/>
      <c r="B907" s="5"/>
      <c r="C907" s="5"/>
      <c r="D907" s="5"/>
      <c r="E907" s="5"/>
      <c r="F907" s="58"/>
      <c r="G907" s="31" t="s">
        <v>13</v>
      </c>
      <c r="H907" s="31"/>
      <c r="I907" s="62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>
      <c r="A908" s="5"/>
      <c r="B908" s="5"/>
      <c r="C908" s="5"/>
      <c r="D908" s="5"/>
      <c r="E908" s="5"/>
      <c r="F908" s="58"/>
      <c r="G908" s="31" t="s">
        <v>13</v>
      </c>
      <c r="H908" s="31"/>
      <c r="I908" s="62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>
      <c r="A909" s="5"/>
      <c r="B909" s="5"/>
      <c r="C909" s="5"/>
      <c r="D909" s="5"/>
      <c r="E909" s="5"/>
      <c r="F909" s="58"/>
      <c r="G909" s="31" t="s">
        <v>13</v>
      </c>
      <c r="H909" s="31"/>
      <c r="I909" s="62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>
      <c r="A910" s="5"/>
      <c r="B910" s="5"/>
      <c r="C910" s="5"/>
      <c r="D910" s="5"/>
      <c r="E910" s="5"/>
      <c r="F910" s="58"/>
      <c r="G910" s="31" t="s">
        <v>13</v>
      </c>
      <c r="H910" s="31"/>
      <c r="I910" s="62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>
      <c r="A911" s="5"/>
      <c r="B911" s="5"/>
      <c r="C911" s="5"/>
      <c r="D911" s="5"/>
      <c r="E911" s="5"/>
      <c r="F911" s="58"/>
      <c r="G911" s="31" t="s">
        <v>13</v>
      </c>
      <c r="H911" s="31"/>
      <c r="I911" s="62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>
      <c r="A912" s="5"/>
      <c r="B912" s="5"/>
      <c r="C912" s="5"/>
      <c r="D912" s="5"/>
      <c r="E912" s="5"/>
      <c r="F912" s="58"/>
      <c r="G912" s="31" t="s">
        <v>13</v>
      </c>
      <c r="H912" s="31"/>
      <c r="I912" s="62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>
      <c r="A913" s="5"/>
      <c r="B913" s="5"/>
      <c r="C913" s="5"/>
      <c r="D913" s="5"/>
      <c r="E913" s="5"/>
      <c r="F913" s="58"/>
      <c r="G913" s="31" t="s">
        <v>13</v>
      </c>
      <c r="H913" s="31"/>
      <c r="I913" s="62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>
      <c r="A914" s="5"/>
      <c r="B914" s="5"/>
      <c r="C914" s="5"/>
      <c r="D914" s="5"/>
      <c r="E914" s="5"/>
      <c r="F914" s="58"/>
      <c r="G914" s="31" t="s">
        <v>13</v>
      </c>
      <c r="H914" s="31"/>
      <c r="I914" s="62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>
      <c r="A915" s="5"/>
      <c r="B915" s="5"/>
      <c r="C915" s="5"/>
      <c r="D915" s="5"/>
      <c r="E915" s="5"/>
      <c r="F915" s="58"/>
      <c r="G915" s="31" t="s">
        <v>13</v>
      </c>
      <c r="H915" s="31"/>
      <c r="I915" s="62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>
      <c r="A916" s="5"/>
      <c r="B916" s="5"/>
      <c r="C916" s="5"/>
      <c r="D916" s="5"/>
      <c r="E916" s="5"/>
      <c r="F916" s="58"/>
      <c r="G916" s="31" t="s">
        <v>13</v>
      </c>
      <c r="H916" s="31"/>
      <c r="I916" s="62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>
      <c r="A917" s="5"/>
      <c r="B917" s="5"/>
      <c r="C917" s="5"/>
      <c r="D917" s="5"/>
      <c r="E917" s="5"/>
      <c r="F917" s="58"/>
      <c r="G917" s="31" t="s">
        <v>13</v>
      </c>
      <c r="H917" s="31"/>
      <c r="I917" s="62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>
      <c r="A918" s="5"/>
      <c r="B918" s="5"/>
      <c r="C918" s="5"/>
      <c r="D918" s="5"/>
      <c r="E918" s="5"/>
      <c r="F918" s="58"/>
      <c r="G918" s="31" t="s">
        <v>13</v>
      </c>
      <c r="H918" s="31"/>
      <c r="I918" s="62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>
      <c r="A919" s="5"/>
      <c r="B919" s="5"/>
      <c r="C919" s="5"/>
      <c r="D919" s="5"/>
      <c r="E919" s="5"/>
      <c r="F919" s="58"/>
      <c r="G919" s="31" t="s">
        <v>13</v>
      </c>
      <c r="H919" s="31"/>
      <c r="I919" s="62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>
      <c r="A920" s="5"/>
      <c r="B920" s="5"/>
      <c r="C920" s="5"/>
      <c r="D920" s="5"/>
      <c r="E920" s="5"/>
      <c r="F920" s="58"/>
      <c r="G920" s="31" t="s">
        <v>13</v>
      </c>
      <c r="H920" s="31"/>
      <c r="I920" s="62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>
      <c r="A921" s="5"/>
      <c r="B921" s="5"/>
      <c r="C921" s="5"/>
      <c r="D921" s="5"/>
      <c r="E921" s="5"/>
      <c r="F921" s="58"/>
      <c r="G921" s="31" t="s">
        <v>13</v>
      </c>
      <c r="H921" s="31"/>
      <c r="I921" s="62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>
      <c r="A922" s="5"/>
      <c r="B922" s="5"/>
      <c r="C922" s="5"/>
      <c r="D922" s="5"/>
      <c r="E922" s="5"/>
      <c r="F922" s="58"/>
      <c r="G922" s="31" t="s">
        <v>13</v>
      </c>
      <c r="H922" s="31"/>
      <c r="I922" s="62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>
      <c r="A923" s="5"/>
      <c r="B923" s="5"/>
      <c r="C923" s="5"/>
      <c r="D923" s="5"/>
      <c r="E923" s="5"/>
      <c r="F923" s="58"/>
      <c r="G923" s="31" t="s">
        <v>13</v>
      </c>
      <c r="H923" s="31"/>
      <c r="I923" s="62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>
      <c r="A924" s="5"/>
      <c r="B924" s="5"/>
      <c r="C924" s="5"/>
      <c r="D924" s="5"/>
      <c r="E924" s="5"/>
      <c r="F924" s="58"/>
      <c r="G924" s="31" t="s">
        <v>13</v>
      </c>
      <c r="H924" s="31"/>
      <c r="I924" s="62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>
      <c r="A925" s="5"/>
      <c r="B925" s="5"/>
      <c r="C925" s="5"/>
      <c r="D925" s="5"/>
      <c r="E925" s="5"/>
      <c r="F925" s="58"/>
      <c r="G925" s="31" t="s">
        <v>13</v>
      </c>
      <c r="H925" s="31"/>
      <c r="I925" s="62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>
      <c r="A926" s="5"/>
      <c r="B926" s="5"/>
      <c r="C926" s="5"/>
      <c r="D926" s="5"/>
      <c r="E926" s="5"/>
      <c r="F926" s="58"/>
      <c r="G926" s="31" t="s">
        <v>13</v>
      </c>
      <c r="H926" s="31"/>
      <c r="I926" s="62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>
      <c r="A927" s="5"/>
      <c r="B927" s="5"/>
      <c r="C927" s="5"/>
      <c r="D927" s="5"/>
      <c r="E927" s="5"/>
      <c r="F927" s="58"/>
      <c r="G927" s="31" t="s">
        <v>13</v>
      </c>
      <c r="H927" s="31"/>
      <c r="I927" s="62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>
      <c r="A928" s="5"/>
      <c r="B928" s="5"/>
      <c r="C928" s="5"/>
      <c r="D928" s="5"/>
      <c r="E928" s="5"/>
      <c r="F928" s="58"/>
      <c r="G928" s="31" t="s">
        <v>13</v>
      </c>
      <c r="H928" s="31"/>
      <c r="I928" s="62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>
      <c r="A929" s="5"/>
      <c r="B929" s="5"/>
      <c r="C929" s="5"/>
      <c r="D929" s="5"/>
      <c r="E929" s="5"/>
      <c r="F929" s="58"/>
      <c r="G929" s="31" t="s">
        <v>13</v>
      </c>
      <c r="H929" s="31"/>
      <c r="I929" s="62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>
      <c r="A930" s="5"/>
      <c r="B930" s="5"/>
      <c r="C930" s="5"/>
      <c r="D930" s="5"/>
      <c r="E930" s="5"/>
      <c r="F930" s="58"/>
      <c r="G930" s="31" t="s">
        <v>13</v>
      </c>
      <c r="H930" s="31"/>
      <c r="I930" s="62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>
      <c r="A931" s="5"/>
      <c r="B931" s="5"/>
      <c r="C931" s="5"/>
      <c r="D931" s="5"/>
      <c r="E931" s="5"/>
      <c r="F931" s="58"/>
      <c r="G931" s="31" t="s">
        <v>13</v>
      </c>
      <c r="H931" s="31"/>
      <c r="I931" s="62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>
      <c r="A932" s="5"/>
      <c r="B932" s="5"/>
      <c r="C932" s="5"/>
      <c r="D932" s="5"/>
      <c r="E932" s="5"/>
      <c r="F932" s="58"/>
      <c r="G932" s="31" t="s">
        <v>13</v>
      </c>
      <c r="H932" s="31"/>
      <c r="I932" s="62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>
      <c r="A933" s="5"/>
      <c r="B933" s="5"/>
      <c r="C933" s="5"/>
      <c r="D933" s="5"/>
      <c r="E933" s="5"/>
      <c r="F933" s="58"/>
      <c r="G933" s="31" t="s">
        <v>13</v>
      </c>
      <c r="H933" s="31"/>
      <c r="I933" s="62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>
      <c r="A934" s="5"/>
      <c r="B934" s="5"/>
      <c r="C934" s="5"/>
      <c r="D934" s="5"/>
      <c r="E934" s="5"/>
      <c r="F934" s="58"/>
      <c r="G934" s="31" t="s">
        <v>13</v>
      </c>
      <c r="H934" s="31"/>
      <c r="I934" s="62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>
      <c r="A935" s="5"/>
      <c r="B935" s="5"/>
      <c r="C935" s="5"/>
      <c r="D935" s="5"/>
      <c r="E935" s="5"/>
      <c r="F935" s="58"/>
      <c r="G935" s="31" t="s">
        <v>13</v>
      </c>
      <c r="H935" s="31"/>
      <c r="I935" s="62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>
      <c r="A936" s="5"/>
      <c r="B936" s="5"/>
      <c r="C936" s="5"/>
      <c r="D936" s="5"/>
      <c r="E936" s="5"/>
      <c r="F936" s="58"/>
      <c r="G936" s="31" t="s">
        <v>13</v>
      </c>
      <c r="H936" s="31"/>
      <c r="I936" s="62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>
      <c r="A937" s="5"/>
      <c r="B937" s="5"/>
      <c r="C937" s="5"/>
      <c r="D937" s="5"/>
      <c r="E937" s="5"/>
      <c r="F937" s="58"/>
      <c r="G937" s="31" t="s">
        <v>13</v>
      </c>
      <c r="H937" s="31"/>
      <c r="I937" s="62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>
      <c r="A938" s="5"/>
      <c r="B938" s="5"/>
      <c r="C938" s="5"/>
      <c r="D938" s="5"/>
      <c r="E938" s="5"/>
      <c r="F938" s="58"/>
      <c r="G938" s="31" t="s">
        <v>13</v>
      </c>
      <c r="H938" s="31"/>
      <c r="I938" s="62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>
      <c r="A939" s="5"/>
      <c r="B939" s="5"/>
      <c r="C939" s="5"/>
      <c r="D939" s="5"/>
      <c r="E939" s="5"/>
      <c r="F939" s="58"/>
      <c r="G939" s="31" t="s">
        <v>13</v>
      </c>
      <c r="H939" s="31"/>
      <c r="I939" s="62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>
      <c r="A940" s="5"/>
      <c r="B940" s="5"/>
      <c r="C940" s="5"/>
      <c r="D940" s="5"/>
      <c r="E940" s="5"/>
      <c r="F940" s="58"/>
      <c r="G940" s="31" t="s">
        <v>13</v>
      </c>
      <c r="H940" s="31"/>
      <c r="I940" s="62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>
      <c r="A941" s="5"/>
      <c r="B941" s="5"/>
      <c r="C941" s="5"/>
      <c r="D941" s="5"/>
      <c r="E941" s="5"/>
      <c r="F941" s="58"/>
      <c r="G941" s="31" t="s">
        <v>13</v>
      </c>
      <c r="H941" s="31"/>
      <c r="I941" s="62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>
      <c r="A942" s="5"/>
      <c r="B942" s="5"/>
      <c r="C942" s="5"/>
      <c r="D942" s="5"/>
      <c r="E942" s="5"/>
      <c r="F942" s="58"/>
      <c r="G942" s="31" t="s">
        <v>13</v>
      </c>
      <c r="H942" s="31"/>
      <c r="I942" s="62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>
      <c r="A943" s="5"/>
      <c r="B943" s="5"/>
      <c r="C943" s="5"/>
      <c r="D943" s="5"/>
      <c r="E943" s="5"/>
      <c r="F943" s="58"/>
      <c r="G943" s="31" t="s">
        <v>13</v>
      </c>
      <c r="H943" s="31"/>
      <c r="I943" s="62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>
      <c r="A944" s="5"/>
      <c r="B944" s="5"/>
      <c r="C944" s="5"/>
      <c r="D944" s="5"/>
      <c r="E944" s="5"/>
      <c r="F944" s="58"/>
      <c r="G944" s="31" t="s">
        <v>13</v>
      </c>
      <c r="H944" s="31"/>
      <c r="I944" s="62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>
      <c r="A945" s="5"/>
      <c r="B945" s="5"/>
      <c r="C945" s="5"/>
      <c r="D945" s="5"/>
      <c r="E945" s="5"/>
      <c r="F945" s="58"/>
      <c r="G945" s="31" t="s">
        <v>13</v>
      </c>
      <c r="H945" s="31"/>
      <c r="I945" s="62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>
      <c r="A946" s="5"/>
      <c r="B946" s="5"/>
      <c r="C946" s="5"/>
      <c r="D946" s="5"/>
      <c r="E946" s="5"/>
      <c r="F946" s="58"/>
      <c r="G946" s="31" t="s">
        <v>13</v>
      </c>
      <c r="H946" s="31"/>
      <c r="I946" s="62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>
      <c r="A947" s="5"/>
      <c r="B947" s="5"/>
      <c r="C947" s="5"/>
      <c r="D947" s="5"/>
      <c r="E947" s="5"/>
      <c r="F947" s="58"/>
      <c r="G947" s="31" t="s">
        <v>13</v>
      </c>
      <c r="H947" s="31"/>
      <c r="I947" s="62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>
      <c r="A948" s="5"/>
      <c r="B948" s="5"/>
      <c r="C948" s="5"/>
      <c r="D948" s="5"/>
      <c r="E948" s="5"/>
      <c r="F948" s="58"/>
      <c r="G948" s="31" t="s">
        <v>13</v>
      </c>
      <c r="H948" s="31"/>
      <c r="I948" s="62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>
      <c r="A949" s="5"/>
      <c r="B949" s="5"/>
      <c r="C949" s="5"/>
      <c r="D949" s="5"/>
      <c r="E949" s="5"/>
      <c r="F949" s="58"/>
      <c r="G949" s="31" t="s">
        <v>13</v>
      </c>
      <c r="H949" s="31"/>
      <c r="I949" s="62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>
      <c r="A950" s="5"/>
      <c r="B950" s="5"/>
      <c r="C950" s="5"/>
      <c r="D950" s="5"/>
      <c r="E950" s="5"/>
      <c r="F950" s="58"/>
      <c r="G950" s="31" t="s">
        <v>13</v>
      </c>
      <c r="H950" s="31"/>
      <c r="I950" s="62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>
      <c r="A951" s="5"/>
      <c r="B951" s="5"/>
      <c r="C951" s="5"/>
      <c r="D951" s="5"/>
      <c r="E951" s="5"/>
      <c r="F951" s="58"/>
      <c r="G951" s="31" t="s">
        <v>13</v>
      </c>
      <c r="H951" s="31"/>
      <c r="I951" s="62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>
      <c r="A952" s="5"/>
      <c r="B952" s="5"/>
      <c r="C952" s="5"/>
      <c r="D952" s="5"/>
      <c r="E952" s="5"/>
      <c r="F952" s="58"/>
      <c r="G952" s="31" t="s">
        <v>13</v>
      </c>
      <c r="H952" s="31"/>
      <c r="I952" s="62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>
      <c r="A953" s="5"/>
      <c r="B953" s="5"/>
      <c r="C953" s="5"/>
      <c r="D953" s="5"/>
      <c r="E953" s="5"/>
      <c r="F953" s="58"/>
      <c r="G953" s="31" t="s">
        <v>13</v>
      </c>
      <c r="H953" s="31"/>
      <c r="I953" s="62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>
      <c r="A954" s="5"/>
      <c r="B954" s="5"/>
      <c r="C954" s="5"/>
      <c r="D954" s="5"/>
      <c r="E954" s="5"/>
      <c r="F954" s="58"/>
      <c r="G954" s="31" t="s">
        <v>13</v>
      </c>
      <c r="H954" s="31"/>
      <c r="I954" s="62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>
      <c r="A955" s="5"/>
      <c r="B955" s="5"/>
      <c r="C955" s="5"/>
      <c r="D955" s="5"/>
      <c r="E955" s="5"/>
      <c r="F955" s="58"/>
      <c r="G955" s="31" t="s">
        <v>13</v>
      </c>
      <c r="H955" s="31"/>
      <c r="I955" s="62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>
      <c r="A956" s="5"/>
      <c r="B956" s="5"/>
      <c r="C956" s="5"/>
      <c r="D956" s="5"/>
      <c r="E956" s="5"/>
      <c r="F956" s="58"/>
      <c r="G956" s="31" t="s">
        <v>13</v>
      </c>
      <c r="H956" s="31"/>
      <c r="I956" s="62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>
      <c r="A957" s="5"/>
      <c r="B957" s="5"/>
      <c r="C957" s="5"/>
      <c r="D957" s="5"/>
      <c r="E957" s="5"/>
      <c r="F957" s="58"/>
      <c r="G957" s="31" t="s">
        <v>13</v>
      </c>
      <c r="H957" s="31"/>
      <c r="I957" s="62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>
      <c r="A958" s="5"/>
      <c r="B958" s="5"/>
      <c r="C958" s="5"/>
      <c r="D958" s="5"/>
      <c r="E958" s="5"/>
      <c r="F958" s="58"/>
      <c r="G958" s="31" t="s">
        <v>13</v>
      </c>
      <c r="H958" s="31"/>
      <c r="I958" s="62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>
      <c r="A959" s="5"/>
      <c r="B959" s="5"/>
      <c r="C959" s="5"/>
      <c r="D959" s="5"/>
      <c r="E959" s="5"/>
      <c r="F959" s="58"/>
      <c r="G959" s="31" t="s">
        <v>13</v>
      </c>
      <c r="H959" s="31"/>
      <c r="I959" s="62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>
      <c r="A960" s="5"/>
      <c r="B960" s="5"/>
      <c r="C960" s="5"/>
      <c r="D960" s="5"/>
      <c r="E960" s="5"/>
      <c r="F960" s="58"/>
      <c r="G960" s="31" t="s">
        <v>13</v>
      </c>
      <c r="H960" s="31"/>
      <c r="I960" s="62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>
      <c r="A961" s="5"/>
      <c r="B961" s="5"/>
      <c r="C961" s="5"/>
      <c r="D961" s="5"/>
      <c r="E961" s="5"/>
      <c r="F961" s="58"/>
      <c r="G961" s="31" t="s">
        <v>13</v>
      </c>
      <c r="H961" s="31"/>
      <c r="I961" s="62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>
      <c r="A962" s="5"/>
      <c r="B962" s="5"/>
      <c r="C962" s="5"/>
      <c r="D962" s="5"/>
      <c r="E962" s="5"/>
      <c r="F962" s="58"/>
      <c r="G962" s="31" t="s">
        <v>13</v>
      </c>
      <c r="H962" s="31"/>
      <c r="I962" s="62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>
      <c r="A963" s="5"/>
      <c r="B963" s="5"/>
      <c r="C963" s="5"/>
      <c r="D963" s="5"/>
      <c r="E963" s="5"/>
      <c r="F963" s="58"/>
      <c r="G963" s="31" t="s">
        <v>13</v>
      </c>
      <c r="H963" s="31"/>
      <c r="I963" s="62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>
      <c r="A964" s="5"/>
      <c r="B964" s="5"/>
      <c r="C964" s="5"/>
      <c r="D964" s="5"/>
      <c r="E964" s="5"/>
      <c r="F964" s="58"/>
      <c r="G964" s="31" t="s">
        <v>13</v>
      </c>
      <c r="H964" s="31"/>
      <c r="I964" s="62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>
      <c r="A965" s="5"/>
      <c r="B965" s="5"/>
      <c r="C965" s="5"/>
      <c r="D965" s="5"/>
      <c r="E965" s="5"/>
      <c r="F965" s="58"/>
      <c r="G965" s="31" t="s">
        <v>13</v>
      </c>
      <c r="H965" s="31"/>
      <c r="I965" s="62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>
      <c r="A966" s="5"/>
      <c r="B966" s="5"/>
      <c r="C966" s="5"/>
      <c r="D966" s="5"/>
      <c r="E966" s="5"/>
      <c r="F966" s="58"/>
      <c r="G966" s="31" t="s">
        <v>13</v>
      </c>
      <c r="H966" s="31"/>
      <c r="I966" s="62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>
      <c r="A967" s="5"/>
      <c r="B967" s="5"/>
      <c r="C967" s="5"/>
      <c r="D967" s="5"/>
      <c r="E967" s="5"/>
      <c r="F967" s="58"/>
      <c r="G967" s="31" t="s">
        <v>13</v>
      </c>
      <c r="H967" s="31"/>
      <c r="I967" s="62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>
      <c r="A968" s="5"/>
      <c r="B968" s="5"/>
      <c r="C968" s="5"/>
      <c r="D968" s="5"/>
      <c r="E968" s="5"/>
      <c r="F968" s="58"/>
      <c r="G968" s="31" t="s">
        <v>13</v>
      </c>
      <c r="H968" s="31"/>
      <c r="I968" s="62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>
      <c r="A969" s="5"/>
      <c r="B969" s="5"/>
      <c r="C969" s="5"/>
      <c r="D969" s="5"/>
      <c r="E969" s="5"/>
      <c r="F969" s="58"/>
      <c r="G969" s="31" t="s">
        <v>13</v>
      </c>
      <c r="H969" s="31"/>
      <c r="I969" s="62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>
      <c r="A970" s="5"/>
      <c r="B970" s="5"/>
      <c r="C970" s="5"/>
      <c r="D970" s="5"/>
      <c r="E970" s="5"/>
      <c r="F970" s="58"/>
      <c r="G970" s="31" t="s">
        <v>13</v>
      </c>
      <c r="H970" s="31"/>
      <c r="I970" s="62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>
      <c r="A971" s="5"/>
      <c r="B971" s="5"/>
      <c r="C971" s="5"/>
      <c r="D971" s="5"/>
      <c r="E971" s="5"/>
      <c r="F971" s="58"/>
      <c r="G971" s="31" t="s">
        <v>13</v>
      </c>
      <c r="H971" s="31"/>
      <c r="I971" s="62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>
      <c r="A972" s="5"/>
      <c r="B972" s="5"/>
      <c r="C972" s="5"/>
      <c r="D972" s="5"/>
      <c r="E972" s="5"/>
      <c r="F972" s="58"/>
      <c r="G972" s="31" t="s">
        <v>13</v>
      </c>
      <c r="H972" s="31"/>
      <c r="I972" s="62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>
      <c r="A973" s="5"/>
      <c r="B973" s="5"/>
      <c r="C973" s="5"/>
      <c r="D973" s="5"/>
      <c r="E973" s="5"/>
      <c r="F973" s="58"/>
      <c r="G973" s="31" t="s">
        <v>13</v>
      </c>
      <c r="H973" s="31"/>
      <c r="I973" s="62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>
      <c r="A974" s="5"/>
      <c r="B974" s="5"/>
      <c r="C974" s="5"/>
      <c r="D974" s="5"/>
      <c r="E974" s="5"/>
      <c r="F974" s="58"/>
      <c r="G974" s="31" t="s">
        <v>13</v>
      </c>
      <c r="H974" s="31"/>
      <c r="I974" s="62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>
      <c r="A975" s="5"/>
      <c r="B975" s="5"/>
      <c r="C975" s="5"/>
      <c r="D975" s="5"/>
      <c r="E975" s="5"/>
      <c r="F975" s="58"/>
      <c r="G975" s="31" t="s">
        <v>13</v>
      </c>
      <c r="H975" s="31"/>
      <c r="I975" s="62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>
      <c r="A976" s="5"/>
      <c r="B976" s="5"/>
      <c r="C976" s="5"/>
      <c r="D976" s="5"/>
      <c r="E976" s="5"/>
      <c r="F976" s="58"/>
      <c r="G976" s="31" t="s">
        <v>13</v>
      </c>
      <c r="H976" s="31"/>
      <c r="I976" s="62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>
      <c r="A977" s="5"/>
      <c r="B977" s="5"/>
      <c r="C977" s="5"/>
      <c r="D977" s="5"/>
      <c r="E977" s="5"/>
      <c r="F977" s="58"/>
      <c r="G977" s="31" t="s">
        <v>13</v>
      </c>
      <c r="H977" s="31"/>
      <c r="I977" s="62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>
      <c r="A978" s="5"/>
      <c r="B978" s="5"/>
      <c r="C978" s="5"/>
      <c r="D978" s="5"/>
      <c r="E978" s="5"/>
      <c r="F978" s="58"/>
      <c r="G978" s="31" t="s">
        <v>13</v>
      </c>
      <c r="H978" s="31"/>
      <c r="I978" s="62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>
      <c r="A979" s="5"/>
      <c r="B979" s="5"/>
      <c r="C979" s="5"/>
      <c r="D979" s="5"/>
      <c r="E979" s="5"/>
      <c r="F979" s="58"/>
      <c r="G979" s="31" t="s">
        <v>13</v>
      </c>
      <c r="H979" s="31"/>
      <c r="I979" s="62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>
      <c r="A980" s="5"/>
      <c r="B980" s="5"/>
      <c r="C980" s="5"/>
      <c r="D980" s="5"/>
      <c r="E980" s="5"/>
      <c r="F980" s="58"/>
      <c r="G980" s="31" t="s">
        <v>13</v>
      </c>
      <c r="H980" s="31"/>
      <c r="I980" s="62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>
      <c r="A981" s="5"/>
      <c r="B981" s="5"/>
      <c r="C981" s="5"/>
      <c r="D981" s="5"/>
      <c r="E981" s="5"/>
      <c r="F981" s="58"/>
      <c r="G981" s="31" t="s">
        <v>13</v>
      </c>
      <c r="H981" s="31"/>
      <c r="I981" s="62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>
      <c r="A982" s="5"/>
      <c r="B982" s="5"/>
      <c r="C982" s="5"/>
      <c r="D982" s="5"/>
      <c r="E982" s="5"/>
      <c r="F982" s="58"/>
      <c r="G982" s="31" t="s">
        <v>13</v>
      </c>
      <c r="H982" s="31"/>
      <c r="I982" s="62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>
      <c r="A983" s="5"/>
      <c r="B983" s="5"/>
      <c r="C983" s="5"/>
      <c r="D983" s="5"/>
      <c r="E983" s="5"/>
      <c r="F983" s="58"/>
      <c r="G983" s="31" t="s">
        <v>13</v>
      </c>
      <c r="H983" s="31"/>
      <c r="I983" s="62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>
      <c r="A984" s="5"/>
      <c r="B984" s="5"/>
      <c r="C984" s="5"/>
      <c r="D984" s="5"/>
      <c r="E984" s="5"/>
      <c r="F984" s="58"/>
      <c r="G984" s="31" t="s">
        <v>13</v>
      </c>
      <c r="H984" s="31"/>
      <c r="I984" s="62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>
      <c r="A985" s="5"/>
      <c r="B985" s="5"/>
      <c r="C985" s="5"/>
      <c r="D985" s="5"/>
      <c r="E985" s="5"/>
      <c r="F985" s="58"/>
      <c r="G985" s="31" t="s">
        <v>13</v>
      </c>
      <c r="H985" s="31"/>
      <c r="I985" s="62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>
      <c r="A986" s="5"/>
      <c r="B986" s="5"/>
      <c r="C986" s="5"/>
      <c r="D986" s="5"/>
      <c r="E986" s="5"/>
      <c r="F986" s="58"/>
      <c r="G986" s="31" t="s">
        <v>13</v>
      </c>
      <c r="H986" s="31"/>
      <c r="I986" s="62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>
      <c r="A987" s="5"/>
      <c r="B987" s="5"/>
      <c r="C987" s="5"/>
      <c r="D987" s="5"/>
      <c r="E987" s="5"/>
      <c r="F987" s="58"/>
      <c r="G987" s="31" t="s">
        <v>13</v>
      </c>
      <c r="H987" s="31"/>
      <c r="I987" s="62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>
      <c r="A988" s="5"/>
      <c r="B988" s="5"/>
      <c r="C988" s="5"/>
      <c r="D988" s="5"/>
      <c r="E988" s="5"/>
      <c r="F988" s="58"/>
      <c r="G988" s="31" t="s">
        <v>13</v>
      </c>
      <c r="H988" s="31"/>
      <c r="I988" s="62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>
      <c r="A989" s="5"/>
      <c r="B989" s="5"/>
      <c r="C989" s="5"/>
      <c r="D989" s="5"/>
      <c r="E989" s="5"/>
      <c r="F989" s="58"/>
      <c r="G989" s="31" t="s">
        <v>13</v>
      </c>
      <c r="H989" s="31"/>
      <c r="I989" s="62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>
      <c r="A990" s="5"/>
      <c r="B990" s="5"/>
      <c r="C990" s="5"/>
      <c r="D990" s="5"/>
      <c r="E990" s="5"/>
      <c r="F990" s="58"/>
      <c r="G990" s="31" t="s">
        <v>13</v>
      </c>
      <c r="H990" s="31"/>
      <c r="I990" s="62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>
      <c r="A991" s="5"/>
      <c r="B991" s="5"/>
      <c r="C991" s="5"/>
      <c r="D991" s="5"/>
      <c r="E991" s="5"/>
      <c r="F991" s="58"/>
      <c r="G991" s="31" t="s">
        <v>13</v>
      </c>
      <c r="H991" s="31"/>
      <c r="I991" s="62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>
      <c r="A992" s="5"/>
      <c r="B992" s="5"/>
      <c r="C992" s="5"/>
      <c r="D992" s="5"/>
      <c r="E992" s="5"/>
      <c r="F992" s="58"/>
      <c r="G992" s="31" t="s">
        <v>13</v>
      </c>
      <c r="H992" s="31"/>
      <c r="I992" s="62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2">
      <c r="A993" s="5"/>
      <c r="B993" s="5"/>
      <c r="C993" s="5"/>
      <c r="D993" s="5"/>
      <c r="E993" s="5"/>
      <c r="F993" s="58"/>
      <c r="G993" s="31" t="s">
        <v>13</v>
      </c>
      <c r="H993" s="31"/>
      <c r="I993" s="62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2">
      <c r="A994" s="5"/>
      <c r="B994" s="5"/>
      <c r="C994" s="5"/>
      <c r="D994" s="5"/>
      <c r="E994" s="5"/>
      <c r="F994" s="58"/>
      <c r="G994" s="31" t="s">
        <v>13</v>
      </c>
      <c r="H994" s="31"/>
      <c r="I994" s="62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2">
      <c r="A995" s="5"/>
      <c r="B995" s="5"/>
      <c r="C995" s="5"/>
      <c r="D995" s="5"/>
      <c r="E995" s="5"/>
      <c r="F995" s="58"/>
      <c r="G995" s="31" t="s">
        <v>13</v>
      </c>
      <c r="H995" s="31"/>
      <c r="I995" s="62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2">
      <c r="A996" s="5"/>
      <c r="B996" s="5"/>
      <c r="C996" s="5"/>
      <c r="D996" s="5"/>
      <c r="E996" s="5"/>
      <c r="F996" s="58"/>
      <c r="G996" s="31" t="s">
        <v>13</v>
      </c>
      <c r="H996" s="31"/>
      <c r="I996" s="62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2">
      <c r="A997" s="5"/>
      <c r="B997" s="5"/>
      <c r="C997" s="5"/>
      <c r="D997" s="5"/>
      <c r="E997" s="5"/>
      <c r="F997" s="58"/>
      <c r="G997" s="31" t="s">
        <v>13</v>
      </c>
      <c r="H997" s="31"/>
      <c r="I997" s="62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2">
      <c r="A998" s="5"/>
      <c r="B998" s="5"/>
      <c r="C998" s="5"/>
      <c r="D998" s="5"/>
      <c r="E998" s="5"/>
      <c r="F998" s="58"/>
      <c r="G998" s="31" t="s">
        <v>13</v>
      </c>
      <c r="H998" s="31"/>
      <c r="I998" s="62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2">
      <c r="A999" s="5"/>
      <c r="B999" s="5"/>
      <c r="C999" s="5"/>
      <c r="D999" s="5"/>
      <c r="E999" s="5"/>
      <c r="F999" s="58"/>
      <c r="G999" s="31" t="s">
        <v>13</v>
      </c>
      <c r="H999" s="31"/>
      <c r="I999" s="62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2">
      <c r="A1000" s="5"/>
      <c r="B1000" s="5"/>
      <c r="C1000" s="5"/>
      <c r="D1000" s="5"/>
      <c r="E1000" s="5"/>
      <c r="F1000" s="58"/>
      <c r="G1000" s="31" t="s">
        <v>13</v>
      </c>
      <c r="H1000" s="31"/>
      <c r="I1000" s="62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2">
      <c r="A1001" s="5"/>
      <c r="B1001" s="5"/>
      <c r="C1001" s="5"/>
      <c r="D1001" s="5"/>
      <c r="E1001" s="5"/>
      <c r="F1001" s="58"/>
      <c r="G1001" s="31" t="s">
        <v>13</v>
      </c>
      <c r="H1001" s="31"/>
      <c r="I1001" s="62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1:22" ht="15.75" thickBot="1">
      <c r="A1002" s="5"/>
      <c r="B1002" s="5"/>
      <c r="C1002" s="5"/>
      <c r="D1002" s="5"/>
      <c r="E1002" s="5"/>
      <c r="F1002" s="65"/>
      <c r="G1002" s="31" t="s">
        <v>13</v>
      </c>
      <c r="H1002" s="63"/>
      <c r="I1002" s="64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1:2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>
      <c r="A1018" s="5"/>
      <c r="B1018" s="5"/>
      <c r="C1018" s="5"/>
      <c r="D1018" s="5"/>
      <c r="E1018" s="5"/>
    </row>
    <row r="1019" spans="1:22">
      <c r="A1019" s="5"/>
      <c r="B1019" s="5"/>
      <c r="C1019" s="5"/>
      <c r="D1019" s="5"/>
      <c r="E1019" s="5"/>
    </row>
    <row r="1020" spans="1:22">
      <c r="A1020" s="5"/>
      <c r="B1020" s="5"/>
      <c r="C1020" s="5"/>
      <c r="D1020" s="5"/>
      <c r="E1020" s="5"/>
    </row>
    <row r="1021" spans="1:22">
      <c r="A1021" s="5"/>
      <c r="B1021" s="5"/>
      <c r="C1021" s="5"/>
      <c r="D1021" s="5"/>
      <c r="E1021" s="5"/>
    </row>
    <row r="1022" spans="1:22">
      <c r="A1022" s="5"/>
      <c r="B1022" s="5"/>
      <c r="C1022" s="5"/>
      <c r="D1022" s="5"/>
      <c r="E1022" s="5"/>
    </row>
  </sheetData>
  <mergeCells count="2">
    <mergeCell ref="B20:C20"/>
    <mergeCell ref="D20:D21"/>
  </mergeCells>
  <conditionalFormatting sqref="A8:B10">
    <cfRule type="expression" dxfId="0" priority="1">
      <formula>$A$8&lt;&gt;""</formula>
    </cfRule>
  </conditionalFormatting>
  <dataValidations count="4">
    <dataValidation type="list" allowBlank="1" showInputMessage="1" showErrorMessage="1" sqref="G9:G1002">
      <formula1>$O$1:$O$3</formula1>
    </dataValidation>
    <dataValidation type="list" allowBlank="1" showInputMessage="1" showErrorMessage="1" sqref="B13">
      <formula1>$P$1:$P$2</formula1>
    </dataValidation>
    <dataValidation type="list" allowBlank="1" showInputMessage="1" showErrorMessage="1" sqref="B16">
      <formula1>$Q$1:$Q$3</formula1>
    </dataValidation>
    <dataValidation type="list" allowBlank="1" showInputMessage="1" showErrorMessage="1" sqref="B18">
      <formula1>$O$5:$O$6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7" tint="-0.249977111117893"/>
  </sheetPr>
  <dimension ref="A1:CW1000"/>
  <sheetViews>
    <sheetView zoomScale="85" zoomScaleNormal="85" workbookViewId="0">
      <selection activeCell="CG30" sqref="CF30:CG30"/>
    </sheetView>
  </sheetViews>
  <sheetFormatPr defaultRowHeight="15"/>
  <cols>
    <col min="1" max="1" width="41.7109375" customWidth="1"/>
    <col min="2" max="2" width="15.85546875" bestFit="1" customWidth="1"/>
    <col min="3" max="3" width="0.85546875" customWidth="1"/>
    <col min="4" max="4" width="30" customWidth="1"/>
    <col min="5" max="5" width="14.5703125" bestFit="1" customWidth="1"/>
    <col min="6" max="6" width="0.85546875" customWidth="1"/>
    <col min="7" max="7" width="42.28515625" bestFit="1" customWidth="1"/>
    <col min="8" max="8" width="12.42578125" bestFit="1" customWidth="1"/>
    <col min="9" max="9" width="0.85546875" customWidth="1"/>
    <col min="10" max="11" width="11.28515625" bestFit="1" customWidth="1"/>
    <col min="12" max="12" width="11.85546875" customWidth="1"/>
    <col min="13" max="13" width="0.85546875" customWidth="1"/>
    <col min="14" max="14" width="14.5703125" style="44" customWidth="1"/>
    <col min="15" max="15" width="14.7109375" style="44" customWidth="1"/>
    <col min="16" max="16" width="9.140625" style="44" customWidth="1"/>
    <col min="17" max="18" width="8.85546875" style="44" customWidth="1"/>
    <col min="19" max="19" width="8.85546875" customWidth="1"/>
    <col min="20" max="25" width="8.85546875" style="54" hidden="1" customWidth="1"/>
    <col min="26" max="26" width="13" style="54" hidden="1" customWidth="1"/>
    <col min="27" max="28" width="8.85546875" style="54" hidden="1" customWidth="1"/>
    <col min="29" max="29" width="12" style="54" hidden="1" customWidth="1"/>
    <col min="30" max="30" width="8.85546875" style="54" hidden="1" customWidth="1"/>
    <col min="31" max="31" width="10.85546875" style="54" hidden="1" customWidth="1"/>
    <col min="32" max="32" width="8.85546875" hidden="1" customWidth="1"/>
    <col min="33" max="33" width="13.28515625" hidden="1" customWidth="1"/>
    <col min="34" max="35" width="12.7109375" hidden="1" customWidth="1"/>
    <col min="36" max="36" width="17.28515625" hidden="1" customWidth="1"/>
    <col min="37" max="38" width="15.85546875" hidden="1" customWidth="1"/>
    <col min="39" max="39" width="21" hidden="1" customWidth="1"/>
    <col min="40" max="40" width="8.85546875" hidden="1" customWidth="1"/>
    <col min="41" max="41" width="13.85546875" hidden="1" customWidth="1"/>
    <col min="42" max="42" width="13.28515625" hidden="1" customWidth="1"/>
    <col min="43" max="43" width="13.5703125" hidden="1" customWidth="1"/>
    <col min="44" max="44" width="13.28515625" hidden="1" customWidth="1"/>
    <col min="45" max="45" width="8.85546875" hidden="1" customWidth="1"/>
    <col min="46" max="46" width="13.85546875" hidden="1" customWidth="1"/>
    <col min="47" max="47" width="12" hidden="1" customWidth="1"/>
    <col min="48" max="49" width="13.5703125" hidden="1" customWidth="1"/>
    <col min="50" max="50" width="8.85546875" hidden="1" customWidth="1"/>
    <col min="51" max="51" width="17" hidden="1" customWidth="1"/>
    <col min="52" max="52" width="8.85546875" hidden="1" customWidth="1"/>
    <col min="53" max="53" width="11.28515625" hidden="1" customWidth="1"/>
    <col min="54" max="56" width="8.85546875" hidden="1" customWidth="1"/>
    <col min="57" max="57" width="11.28515625" hidden="1" customWidth="1"/>
    <col min="58" max="61" width="8.85546875" hidden="1" customWidth="1"/>
    <col min="62" max="62" width="11.28515625" hidden="1" customWidth="1"/>
    <col min="63" max="65" width="8.85546875" hidden="1" customWidth="1"/>
    <col min="66" max="68" width="11.28515625" hidden="1" customWidth="1"/>
    <col min="69" max="69" width="10.5703125" hidden="1" customWidth="1"/>
    <col min="70" max="75" width="8.85546875" hidden="1" customWidth="1"/>
    <col min="76" max="76" width="11.28515625" hidden="1" customWidth="1"/>
    <col min="77" max="77" width="5.5703125" hidden="1" customWidth="1"/>
    <col min="78" max="80" width="8.85546875" customWidth="1"/>
    <col min="81" max="81" width="8.85546875" style="54" customWidth="1"/>
    <col min="82" max="83" width="0.85546875" style="54" customWidth="1"/>
    <col min="84" max="84" width="8.85546875" style="54"/>
  </cols>
  <sheetData>
    <row r="1" spans="1:101" ht="14.45" customHeight="1" thickBot="1">
      <c r="A1" s="44"/>
      <c r="B1" s="44"/>
      <c r="C1" s="6"/>
      <c r="D1" s="44"/>
      <c r="E1" s="44"/>
      <c r="F1" s="6"/>
      <c r="G1" s="5"/>
      <c r="H1" s="105"/>
      <c r="I1" s="1"/>
      <c r="J1" s="6" t="s">
        <v>4</v>
      </c>
      <c r="K1" s="6"/>
      <c r="L1" s="7"/>
      <c r="M1" s="1"/>
      <c r="N1" s="45"/>
      <c r="O1" s="45"/>
      <c r="S1" s="5"/>
      <c r="T1" s="5">
        <f>SUM(T5:T1000)</f>
        <v>24499.276089799783</v>
      </c>
      <c r="U1" s="5" t="s">
        <v>2</v>
      </c>
      <c r="V1" s="91">
        <f>IF(B2&gt;Z1,Z1,B2)</f>
        <v>24499.276089799783</v>
      </c>
      <c r="W1" s="5">
        <f>IF(Inputs!B13="Equity",365,365*3)</f>
        <v>365</v>
      </c>
      <c r="X1" s="5">
        <f t="shared" ref="X1:AM1" si="0">SUM(X5:X1000)</f>
        <v>24499.276089799783</v>
      </c>
      <c r="Y1" s="5">
        <f>SUM(Y5:Y1000)</f>
        <v>24499.276089799783</v>
      </c>
      <c r="Z1" s="5">
        <f>SUM(Z5:Z1000)</f>
        <v>24499.276089799783</v>
      </c>
      <c r="AA1" s="5">
        <f t="shared" si="0"/>
        <v>22029.585348405544</v>
      </c>
      <c r="AB1" s="5">
        <f t="shared" si="0"/>
        <v>2469.6907413942417</v>
      </c>
      <c r="AC1" s="5">
        <f t="shared" si="0"/>
        <v>2469.6907413942417</v>
      </c>
      <c r="AD1" s="5"/>
      <c r="AE1" s="5">
        <f t="shared" si="0"/>
        <v>22029.585348405544</v>
      </c>
      <c r="AF1" s="29">
        <f t="shared" si="0"/>
        <v>60000.000000000015</v>
      </c>
      <c r="AG1" s="5">
        <f t="shared" si="0"/>
        <v>63766.933353104738</v>
      </c>
      <c r="AH1" s="29">
        <f t="shared" si="0"/>
        <v>3766.9333531047268</v>
      </c>
      <c r="AI1" s="29">
        <f t="shared" si="0"/>
        <v>305000</v>
      </c>
      <c r="AJ1" s="29">
        <f t="shared" si="0"/>
        <v>577461.52073775453</v>
      </c>
      <c r="AK1" s="29">
        <f t="shared" si="0"/>
        <v>272461.52073775447</v>
      </c>
      <c r="AL1" s="29">
        <f t="shared" si="0"/>
        <v>305000</v>
      </c>
      <c r="AM1" s="29">
        <f t="shared" ca="1" si="0"/>
        <v>416589.83985913958</v>
      </c>
      <c r="AN1" s="5"/>
      <c r="AO1" s="29">
        <f ca="1">SUM(AO5:AO1000)</f>
        <v>160871.68087861553</v>
      </c>
      <c r="AP1" s="5"/>
      <c r="AQ1" s="5">
        <f>SUM(AQ5:AQ1000)</f>
        <v>305000</v>
      </c>
      <c r="AR1" s="5">
        <f>SUM(AR5:AR1000)</f>
        <v>577461.52073775453</v>
      </c>
      <c r="AS1" s="5"/>
      <c r="AT1" s="5">
        <f ca="1">SUM(AT5:AT1000)</f>
        <v>160871.68087861553</v>
      </c>
      <c r="AU1" s="5"/>
      <c r="AV1" s="5"/>
      <c r="AW1" s="5"/>
      <c r="AX1" s="5"/>
      <c r="AY1" s="5"/>
      <c r="AZ1" s="5"/>
      <c r="BA1" s="5"/>
      <c r="BB1" s="5"/>
      <c r="BC1" s="5"/>
      <c r="BD1" s="5" t="s">
        <v>3</v>
      </c>
      <c r="BE1" s="92">
        <v>0</v>
      </c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4"/>
      <c r="CE1" s="4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1" ht="14.45" customHeight="1" thickBot="1">
      <c r="A2" s="104" t="s">
        <v>71</v>
      </c>
      <c r="B2" s="37">
        <f>Inputs!B7/Inputs!B5</f>
        <v>24499.276089799783</v>
      </c>
      <c r="C2" s="3"/>
      <c r="D2" s="48" t="s">
        <v>90</v>
      </c>
      <c r="E2" s="86"/>
      <c r="F2" s="3"/>
      <c r="G2" s="153" t="s">
        <v>5</v>
      </c>
      <c r="H2" s="153"/>
      <c r="I2" s="3"/>
      <c r="J2" s="10" t="s">
        <v>21</v>
      </c>
      <c r="K2" s="10"/>
      <c r="L2" s="11"/>
      <c r="M2" s="3"/>
      <c r="N2" s="45"/>
      <c r="O2" s="45"/>
      <c r="S2" s="5"/>
      <c r="T2" s="5">
        <f>SUM(T5:T15)+SUM(T16:T1000)</f>
        <v>24499.27608979978</v>
      </c>
      <c r="U2" s="5" t="s">
        <v>7</v>
      </c>
      <c r="V2" s="9">
        <f>MAX(Inputs!C22:C31)</f>
        <v>365</v>
      </c>
      <c r="W2" s="5"/>
      <c r="X2" s="5"/>
      <c r="Y2" s="5" t="s">
        <v>7</v>
      </c>
      <c r="Z2" s="5" t="s">
        <v>8</v>
      </c>
      <c r="AA2" s="5" t="s">
        <v>9</v>
      </c>
      <c r="AB2" s="5" t="s">
        <v>10</v>
      </c>
      <c r="AC2" s="5" t="s">
        <v>11</v>
      </c>
      <c r="AD2" s="5" t="s">
        <v>11</v>
      </c>
      <c r="AE2" s="5" t="s">
        <v>12</v>
      </c>
      <c r="AF2" s="5" t="s">
        <v>13</v>
      </c>
      <c r="AG2" s="5" t="s">
        <v>14</v>
      </c>
      <c r="AH2" s="5" t="s">
        <v>14</v>
      </c>
      <c r="AI2" s="5" t="s">
        <v>15</v>
      </c>
      <c r="AJ2" s="5" t="s">
        <v>14</v>
      </c>
      <c r="AK2" s="5" t="s">
        <v>14</v>
      </c>
      <c r="AL2" s="5"/>
      <c r="AM2" s="5"/>
      <c r="AN2" s="5"/>
      <c r="AO2" s="5" t="s">
        <v>16</v>
      </c>
      <c r="AP2" s="5"/>
      <c r="AQ2" s="5"/>
      <c r="AR2" s="5"/>
      <c r="AS2" s="5"/>
      <c r="AT2" s="5"/>
      <c r="AU2" s="5"/>
      <c r="AV2" s="5" t="s">
        <v>11</v>
      </c>
      <c r="AW2" s="5" t="s">
        <v>17</v>
      </c>
      <c r="AX2" s="5"/>
      <c r="AY2" s="5"/>
      <c r="AZ2" s="5"/>
      <c r="BA2" s="5"/>
      <c r="BB2" s="5"/>
      <c r="BC2" s="5"/>
      <c r="BD2" s="5" t="s">
        <v>18</v>
      </c>
      <c r="BE2" s="92">
        <v>0.1</v>
      </c>
      <c r="BF2" s="5"/>
      <c r="BG2" s="5"/>
      <c r="BH2" s="5"/>
      <c r="BI2" s="5"/>
      <c r="BJ2" s="5" t="s">
        <v>19</v>
      </c>
      <c r="BK2" s="5" t="s">
        <v>20</v>
      </c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4"/>
      <c r="CE2" s="4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</row>
    <row r="3" spans="1:101">
      <c r="A3" s="13" t="s">
        <v>76</v>
      </c>
      <c r="B3" s="37">
        <f>T1</f>
        <v>24499.276089799783</v>
      </c>
      <c r="C3" s="12"/>
      <c r="D3" s="49" t="str">
        <f>IF(Inputs!B13="Equity","Long Term Capital Gains","")</f>
        <v>Long Term Capital Gains</v>
      </c>
      <c r="E3" s="140">
        <f>IF(Inputs!B13="Equity",H5,"")</f>
        <v>272458.79612254712</v>
      </c>
      <c r="F3" s="12"/>
      <c r="G3" s="18" t="s">
        <v>134</v>
      </c>
      <c r="H3" s="19">
        <f>IF(Inputs!B13="Equity",AH1*(1-'Tax Rates'!B13),AH1)</f>
        <v>3766.8956837711958</v>
      </c>
      <c r="I3" s="12"/>
      <c r="J3" s="15" t="s">
        <v>28</v>
      </c>
      <c r="K3" s="16" t="s">
        <v>29</v>
      </c>
      <c r="L3" s="17"/>
      <c r="M3" s="12"/>
      <c r="S3" s="5"/>
      <c r="T3" s="5"/>
      <c r="U3" s="5"/>
      <c r="V3" s="5"/>
      <c r="W3" s="5"/>
      <c r="X3" s="5"/>
      <c r="Y3" s="5"/>
      <c r="Z3" s="5"/>
      <c r="AA3" s="5" t="s">
        <v>22</v>
      </c>
      <c r="AB3" s="5" t="s">
        <v>22</v>
      </c>
      <c r="AC3" s="5" t="s">
        <v>23</v>
      </c>
      <c r="AD3" s="5"/>
      <c r="AE3" s="5"/>
      <c r="AF3" s="5" t="s">
        <v>24</v>
      </c>
      <c r="AG3" s="5" t="s">
        <v>25</v>
      </c>
      <c r="AH3" s="5" t="s">
        <v>10</v>
      </c>
      <c r="AI3" s="5"/>
      <c r="AJ3" s="5" t="s">
        <v>25</v>
      </c>
      <c r="AK3" s="5"/>
      <c r="AL3" s="5"/>
      <c r="AM3" s="5"/>
      <c r="AN3" s="5"/>
      <c r="AO3" s="5" t="s">
        <v>26</v>
      </c>
      <c r="AP3" s="5"/>
      <c r="AQ3" s="5"/>
      <c r="AR3" s="5" t="s">
        <v>27</v>
      </c>
      <c r="AS3" s="5"/>
      <c r="AT3" s="5" t="s">
        <v>26</v>
      </c>
      <c r="AU3" s="5"/>
      <c r="AV3" s="5" t="s">
        <v>10</v>
      </c>
      <c r="AW3" s="5" t="s">
        <v>10</v>
      </c>
      <c r="AX3" s="5"/>
      <c r="AY3" s="5"/>
      <c r="AZ3" s="5"/>
      <c r="BA3" s="5"/>
      <c r="BB3" s="5"/>
      <c r="BC3" s="5"/>
      <c r="BD3" s="5"/>
      <c r="BE3" s="92">
        <v>0.2</v>
      </c>
      <c r="BF3" s="5"/>
      <c r="BG3" s="5">
        <f ca="1">YEAR(TODAY())</f>
        <v>2015</v>
      </c>
      <c r="BH3" s="5">
        <f ca="1">DAY(TODAY())</f>
        <v>16</v>
      </c>
      <c r="BI3" s="5">
        <f ca="1">MONTH(TODAY())</f>
        <v>8</v>
      </c>
      <c r="BJ3" s="26">
        <f ca="1">IF(TODAY()&gt;DATE(BG3,4,1),DATE(BG3,4,1),DATE(BG3-1,4,1))</f>
        <v>42095</v>
      </c>
      <c r="BK3" s="5">
        <f ca="1">INDEX($J$5:$L$74,MATCH(BJ3,$J$5:$J$74,0),3)</f>
        <v>1081</v>
      </c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>
      <c r="A4" s="13" t="s">
        <v>79</v>
      </c>
      <c r="B4" s="37">
        <f>Z1</f>
        <v>24499.276089799783</v>
      </c>
      <c r="C4" s="12"/>
      <c r="D4" s="50" t="str">
        <f>IF(Inputs!B13="Equity","","Long Term Capital Gains with indexation *")</f>
        <v/>
      </c>
      <c r="E4" s="143" t="str">
        <f>IF(Inputs!B13="Equity","",H7)</f>
        <v/>
      </c>
      <c r="F4" s="12"/>
      <c r="G4" s="24" t="s">
        <v>45</v>
      </c>
      <c r="I4" s="12"/>
      <c r="J4" s="22" t="s">
        <v>41</v>
      </c>
      <c r="K4" s="22" t="s">
        <v>42</v>
      </c>
      <c r="L4" s="22" t="s">
        <v>44</v>
      </c>
      <c r="M4" s="12"/>
      <c r="S4" s="5"/>
      <c r="T4" s="29" t="s">
        <v>2</v>
      </c>
      <c r="U4" s="93" t="s">
        <v>33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 t="s">
        <v>10</v>
      </c>
      <c r="AH4" s="5"/>
      <c r="AI4" s="5"/>
      <c r="AJ4" s="5" t="s">
        <v>34</v>
      </c>
      <c r="AK4" s="5" t="s">
        <v>34</v>
      </c>
      <c r="AL4" s="5" t="s">
        <v>35</v>
      </c>
      <c r="AM4" s="5" t="s">
        <v>36</v>
      </c>
      <c r="AN4" s="5" t="s">
        <v>27</v>
      </c>
      <c r="AO4" s="5" t="s">
        <v>37</v>
      </c>
      <c r="AP4" s="5"/>
      <c r="AQ4" s="5" t="s">
        <v>15</v>
      </c>
      <c r="AR4" s="5"/>
      <c r="AS4" s="5"/>
      <c r="AT4" s="5" t="s">
        <v>37</v>
      </c>
      <c r="AU4" s="5"/>
      <c r="AV4" s="5" t="s">
        <v>15</v>
      </c>
      <c r="AW4" s="5" t="s">
        <v>15</v>
      </c>
      <c r="AX4" s="5"/>
      <c r="AY4" s="18"/>
      <c r="AZ4" s="18"/>
      <c r="BA4" s="23"/>
      <c r="BB4" s="5"/>
      <c r="BC4" s="5"/>
      <c r="BD4" s="5"/>
      <c r="BE4" s="92">
        <v>0.3</v>
      </c>
      <c r="BF4" s="5"/>
      <c r="BG4" s="5" t="s">
        <v>38</v>
      </c>
      <c r="BH4" s="5" t="s">
        <v>39</v>
      </c>
      <c r="BI4" s="5" t="s">
        <v>40</v>
      </c>
      <c r="BJ4" s="5"/>
      <c r="BK4" s="5"/>
      <c r="BL4" s="5"/>
      <c r="BM4" s="5"/>
      <c r="BN4" s="5" t="s">
        <v>41</v>
      </c>
      <c r="BO4" s="5" t="s">
        <v>42</v>
      </c>
      <c r="BP4" s="5" t="s">
        <v>43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101">
      <c r="A5" s="13" t="s">
        <v>138</v>
      </c>
      <c r="B5" s="142">
        <f>IF(B4&lt;(1/400),0,B4)*Inputs!B5*IF(Inputs!B13="Equity",(1-'Tax Rates'!B13),1)</f>
        <v>642193.10214668035</v>
      </c>
      <c r="C5" s="12"/>
      <c r="D5" s="8" t="str">
        <f>IF(Inputs!B13="Equity","","* Cost Inflation index values")</f>
        <v/>
      </c>
      <c r="E5" s="87"/>
      <c r="F5" s="12"/>
      <c r="G5" s="18" t="s">
        <v>135</v>
      </c>
      <c r="H5" s="19">
        <f>IF(Inputs!B13="Equity",AK1*(1-'Tax Rates'!B13),AK1)</f>
        <v>272458.79612254712</v>
      </c>
      <c r="I5" s="12"/>
      <c r="J5" s="14">
        <v>29677</v>
      </c>
      <c r="K5" s="14">
        <v>30042</v>
      </c>
      <c r="L5" s="20">
        <v>100</v>
      </c>
      <c r="M5" s="12"/>
      <c r="S5" s="5"/>
      <c r="T5" s="5">
        <f>IF(Inputs!F9="",0,IF(Inputs!G9="Purchase",Inputs!H9,IF(Inputs!G9="Redemption",-Inputs!H9,IF(Inputs!G9="Dividend",0,0)))/Inputs!I9)</f>
        <v>454.87627365356622</v>
      </c>
      <c r="U5" s="5">
        <f>IF(Inputs!F9="",0,(datecg-Inputs!F9))</f>
        <v>2195</v>
      </c>
      <c r="V5" s="5">
        <f>IF(Inputs!F9="",0,SUM($T$5:T5))</f>
        <v>454.87627365356622</v>
      </c>
      <c r="W5" s="5">
        <f>SUM($X4:X$5)</f>
        <v>454.87627365356622</v>
      </c>
      <c r="X5" s="5">
        <f>IF(V5&lt;units,T5,units)</f>
        <v>454.87627365356622</v>
      </c>
      <c r="Y5" s="5">
        <f t="shared" ref="Y5:Y65" si="1">IF(X5=0,0,IF(U5&gt;flock,X5,0))</f>
        <v>454.87627365356622</v>
      </c>
      <c r="Z5" s="5">
        <f t="shared" ref="Z5:Z65" si="2">IF(U5=0,0,IF(U5&gt;flock,T5,0))</f>
        <v>454.87627365356622</v>
      </c>
      <c r="AA5" s="5">
        <f t="shared" ref="AA5:AA65" si="3">IF(X5=0,0,IF(U5&gt;taxdur,X5,0))</f>
        <v>454.87627365356622</v>
      </c>
      <c r="AB5" s="5">
        <f t="shared" ref="AB5:AB65" si="4">IF(X5=0,0,IF(U5&lt;=taxdur,X5,0))</f>
        <v>0</v>
      </c>
      <c r="AC5" s="5">
        <f t="shared" ref="AC5:AC65" si="5">IF(X5=0,0,IF(U5&lt;=lockin,X5,0))</f>
        <v>0</v>
      </c>
      <c r="AD5" s="94">
        <f>IF(U5&lt;=IF(Inputs!$C$22="",lockin,Inputs!$C$22),Inputs!$D$22,IF(U5&lt;=IF(Inputs!$C$23="",lockin,Inputs!$C$23),Inputs!$D$23,IF(U5&lt;=IF(Inputs!$C$24="",lockin,Inputs!$C$24),Inputs!$D$24,IF(U5&lt;=IF(Inputs!$C$25="",lockin,Inputs!$C$25),Inputs!$D$25,IF(U5&lt;=IF(Inputs!$C$26="",lockin,Inputs!$C$26),Inputs!$D$26,IF(U5&lt;=IF(Inputs!$C$27="",lockin,Inputs!$C$27),Inputs!$D$27,IF(U5&lt;=IF(Inputs!$C$28="",lockin,Inputs!$C$28),Inputs!$D$28,IF(U5&lt;=IF(Inputs!$C$29="",lockin,Inputs!$C$29),Inputs!$D$29,IF(U5&lt;=IF(Inputs!$C$30="",lockin,Inputs!$C$30),Inputs!$D$30,IF(U5&lt;=IF(Inputs!$C$31="",lockin,Inputs!$C$31),Inputs!$D$31,0%))))))))))</f>
        <v>0</v>
      </c>
      <c r="AE5" s="5">
        <f t="shared" ref="AE5:AE65" si="6">IF(X5=0,0,IF(U5&gt;lockin,X5,0))</f>
        <v>454.87627365356622</v>
      </c>
      <c r="AF5" s="5">
        <f>AB5*Inputs!I9</f>
        <v>0</v>
      </c>
      <c r="AG5" s="5">
        <f t="shared" ref="AG5:AG65" si="7">IF(AC5&lt;&gt;0,AB5*navcg*(1-AD5),AB5*navcg)</f>
        <v>0</v>
      </c>
      <c r="AH5" s="5">
        <f>IF(AG5=0,0,AG5-AF5)</f>
        <v>0</v>
      </c>
      <c r="AI5" s="5">
        <f>AA5*Inputs!I9</f>
        <v>5000</v>
      </c>
      <c r="AJ5" s="5">
        <f t="shared" ref="AJ5:AJ65" si="8">IF(AC5&lt;&gt;0,AA5*navcg*(1-AD5),AA5*navcg)</f>
        <v>11923.671761280932</v>
      </c>
      <c r="AK5" s="5">
        <f>IF(AJ5=0,0,AJ5-AI5)</f>
        <v>6923.6717612809316</v>
      </c>
      <c r="AL5" s="5">
        <f>AA5*Inputs!I9</f>
        <v>5000</v>
      </c>
      <c r="AM5" s="5">
        <f t="shared" ref="AM5:AM65" ca="1" si="9">IF(ISERROR(AL5*cii/BY5),0,AL5*cii/BY5)</f>
        <v>8552.2151898734173</v>
      </c>
      <c r="AN5" s="5">
        <f t="shared" ref="AN5:AN65" si="10">IF(AC5&lt;&gt;0,AA5*navcg*(1-AD5),AA5*navcg)</f>
        <v>11923.671761280932</v>
      </c>
      <c r="AO5" s="5">
        <f t="shared" ref="AO5:AO65" ca="1" si="11">AN5-AM5</f>
        <v>3371.4565714075143</v>
      </c>
      <c r="AP5" s="5"/>
      <c r="AQ5" s="5">
        <f>AA5*Inputs!I9</f>
        <v>5000</v>
      </c>
      <c r="AR5" s="5">
        <f t="shared" ref="AR5:AR65" si="12">AA5*navcg</f>
        <v>11923.671761280932</v>
      </c>
      <c r="AS5" s="5"/>
      <c r="AT5" s="5">
        <f t="shared" ref="AT5:AT65" ca="1" si="13">AR5-AM5</f>
        <v>3371.4565714075143</v>
      </c>
      <c r="AU5" s="5"/>
      <c r="AV5" s="5"/>
      <c r="AW5" s="5"/>
      <c r="AX5" s="5"/>
      <c r="AY5" s="18"/>
      <c r="AZ5" s="18"/>
      <c r="BA5" s="23"/>
      <c r="BB5" s="5"/>
      <c r="BC5" s="5"/>
      <c r="BD5" s="5"/>
      <c r="BE5" s="23">
        <f>IF(Inputs!F9&gt;DATE(BG5,4,1),DATE(BG5,4,1),DATE(BG5-1,4,1))</f>
        <v>39904</v>
      </c>
      <c r="BF5" s="5"/>
      <c r="BG5" s="18">
        <f>IF(Inputs!F9="","",YEAR(Inputs!F9))</f>
        <v>2009</v>
      </c>
      <c r="BH5" s="18">
        <f>IF(Inputs!F9="","",DAY(Inputs!F9))</f>
        <v>3</v>
      </c>
      <c r="BI5" s="18">
        <f>IF(Inputs!F9="","",MONTH(Inputs!F9))</f>
        <v>8</v>
      </c>
      <c r="BJ5" s="26">
        <f>IF(Inputs!F9="","",IF(Inputs!F9&gt;DATE(BG5,4,1),DATE(BG5,4,1),DATE(BG5-1,4,1)))</f>
        <v>39904</v>
      </c>
      <c r="BK5" s="5"/>
      <c r="BL5" s="5"/>
      <c r="BM5" s="5"/>
      <c r="BN5" s="23">
        <f t="shared" ref="BN5:BO38" si="14">VALUE(CONCATENATE("01-04-",BS5))</f>
        <v>29677</v>
      </c>
      <c r="BO5" s="23">
        <f t="shared" si="14"/>
        <v>30042</v>
      </c>
      <c r="BP5" s="5">
        <v>100</v>
      </c>
      <c r="BQ5" s="5" t="s">
        <v>48</v>
      </c>
      <c r="BR5" s="5">
        <v>100</v>
      </c>
      <c r="BS5" s="5">
        <v>1981</v>
      </c>
      <c r="BT5" s="28">
        <v>1982</v>
      </c>
      <c r="BU5" s="5">
        <v>1981</v>
      </c>
      <c r="BV5" s="28">
        <v>1982</v>
      </c>
      <c r="BW5" s="5">
        <v>100</v>
      </c>
      <c r="BX5" s="23">
        <f t="shared" ref="BX5:BX68" si="15">INDEX($J$5:$L$74,MATCH(BJ5,$J$5:$J$74,0),1)</f>
        <v>39904</v>
      </c>
      <c r="BY5" s="5">
        <f t="shared" ref="BY5:BY68" si="16">INDEX($J$5:$L$74,MATCH(BJ5,$J$5:$J$74,0),3)</f>
        <v>632</v>
      </c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6" spans="1:101" ht="15.75" thickBot="1">
      <c r="A6" s="159"/>
      <c r="B6" s="160"/>
      <c r="C6" s="12"/>
      <c r="D6" t="str">
        <f>IF(Inputs!B13="Equity","","have to be manually entered in the table to the right.")</f>
        <v/>
      </c>
      <c r="F6" s="12"/>
      <c r="G6" s="24" t="s">
        <v>51</v>
      </c>
      <c r="I6" s="12"/>
      <c r="J6" s="14">
        <v>30042</v>
      </c>
      <c r="K6" s="14">
        <v>30407</v>
      </c>
      <c r="L6" s="20">
        <v>109</v>
      </c>
      <c r="M6" s="12"/>
      <c r="S6" s="5"/>
      <c r="T6" s="5">
        <f>IF(Inputs!F10="",0,IF(Inputs!G10="Purchase",Inputs!H10,IF(Inputs!G10="Redemption",-Inputs!H10,IF(Inputs!G10="Dividend",0,0)))/Inputs!I10)</f>
        <v>454.17385775274772</v>
      </c>
      <c r="U6" s="5">
        <f>IF(Inputs!F10="",0,(datecg-Inputs!F10))</f>
        <v>2166</v>
      </c>
      <c r="V6" s="5">
        <f>IF(Inputs!F10="",0,SUM($T$5:T6))</f>
        <v>909.05013140631399</v>
      </c>
      <c r="W6" s="5">
        <f>SUM($X5:X$5)</f>
        <v>454.87627365356622</v>
      </c>
      <c r="X6" s="5">
        <f t="shared" ref="X6:X65" si="17">IF(W6=units,0,IF(V6&lt;units,T6,units-W6))</f>
        <v>454.17385775274772</v>
      </c>
      <c r="Y6" s="5">
        <f t="shared" si="1"/>
        <v>454.17385775274772</v>
      </c>
      <c r="Z6" s="5">
        <f t="shared" si="2"/>
        <v>454.17385775274772</v>
      </c>
      <c r="AA6" s="5">
        <f t="shared" si="3"/>
        <v>454.17385775274772</v>
      </c>
      <c r="AB6" s="5">
        <f t="shared" si="4"/>
        <v>0</v>
      </c>
      <c r="AC6" s="5">
        <f t="shared" si="5"/>
        <v>0</v>
      </c>
      <c r="AD6" s="94">
        <f>IF(U6&lt;=IF(Inputs!$C$22="",lockin,Inputs!$C$22),Inputs!$D$22,IF(U6&lt;=IF(Inputs!$C$23="",lockin,Inputs!$C$23),Inputs!$D$23,IF(U6&lt;=IF(Inputs!$C$24="",lockin,Inputs!$C$24),Inputs!$D$24,IF(U6&lt;=IF(Inputs!$C$25="",lockin,Inputs!$C$25),Inputs!$D$25,IF(U6&lt;=IF(Inputs!$C$26="",lockin,Inputs!$C$26),Inputs!$D$26,IF(U6&lt;=IF(Inputs!$C$27="",lockin,Inputs!$C$27),Inputs!$D$27,IF(U6&lt;=IF(Inputs!$C$28="",lockin,Inputs!$C$28),Inputs!$D$28,IF(U6&lt;=IF(Inputs!$C$29="",lockin,Inputs!$C$29),Inputs!$D$29,IF(U6&lt;=IF(Inputs!$C$30="",lockin,Inputs!$C$30),Inputs!$D$30,IF(U6&lt;=IF(Inputs!$C$31="",lockin,Inputs!$C$31),Inputs!$D$31,0%))))))))))</f>
        <v>0</v>
      </c>
      <c r="AE6" s="5">
        <f t="shared" si="6"/>
        <v>454.17385775274772</v>
      </c>
      <c r="AF6" s="5">
        <f>AB6*Inputs!I10</f>
        <v>0</v>
      </c>
      <c r="AG6" s="5">
        <f t="shared" si="7"/>
        <v>0</v>
      </c>
      <c r="AH6" s="5">
        <f t="shared" ref="AH6:AH65" si="18">IF(AG6=0,0,AG6-AF6)</f>
        <v>0</v>
      </c>
      <c r="AI6" s="5">
        <f>AA6*Inputs!I10</f>
        <v>5000</v>
      </c>
      <c r="AJ6" s="5">
        <f t="shared" si="8"/>
        <v>11905.259333272776</v>
      </c>
      <c r="AK6" s="5">
        <f t="shared" ref="AK6:AK65" si="19">IF(AJ6=0,0,AJ6-AI6)</f>
        <v>6905.2593332727756</v>
      </c>
      <c r="AL6" s="5">
        <f>AA6*Inputs!I10</f>
        <v>5000</v>
      </c>
      <c r="AM6" s="5">
        <f t="shared" ca="1" si="9"/>
        <v>8552.2151898734173</v>
      </c>
      <c r="AN6" s="5">
        <f t="shared" si="10"/>
        <v>11905.259333272776</v>
      </c>
      <c r="AO6" s="5">
        <f t="shared" ca="1" si="11"/>
        <v>3353.0441433993583</v>
      </c>
      <c r="AP6" s="5"/>
      <c r="AQ6" s="5">
        <f>AA6*Inputs!I10</f>
        <v>5000</v>
      </c>
      <c r="AR6" s="5">
        <f t="shared" si="12"/>
        <v>11905.259333272776</v>
      </c>
      <c r="AS6" s="5"/>
      <c r="AT6" s="5">
        <f t="shared" ca="1" si="13"/>
        <v>3353.0441433993583</v>
      </c>
      <c r="AU6" s="5"/>
      <c r="AV6" s="5"/>
      <c r="AW6" s="5"/>
      <c r="AX6" s="5"/>
      <c r="AY6" s="18"/>
      <c r="AZ6" s="18"/>
      <c r="BA6" s="23"/>
      <c r="BB6" s="5"/>
      <c r="BC6" s="5"/>
      <c r="BD6" s="5"/>
      <c r="BE6" s="23">
        <f>IF(Inputs!F10&gt;DATE(BG6,4,1),DATE(BG6,4,1),DATE(BG6-1,4,1))</f>
        <v>39904</v>
      </c>
      <c r="BF6" s="5"/>
      <c r="BG6" s="18">
        <f>IF(Inputs!F10="","",YEAR(Inputs!F10))</f>
        <v>2009</v>
      </c>
      <c r="BH6" s="18">
        <f>IF(Inputs!F10="","",DAY(Inputs!F10))</f>
        <v>1</v>
      </c>
      <c r="BI6" s="18">
        <f>IF(Inputs!F10="","",MONTH(Inputs!F10))</f>
        <v>9</v>
      </c>
      <c r="BJ6" s="26">
        <f>IF(Inputs!F10="","",IF(Inputs!F10&gt;DATE(BG6,4,1),DATE(BG6,4,1),DATE(BG6-1,4,1)))</f>
        <v>39904</v>
      </c>
      <c r="BK6" s="5"/>
      <c r="BL6" s="5"/>
      <c r="BM6" s="5"/>
      <c r="BN6" s="23">
        <f t="shared" si="14"/>
        <v>30042</v>
      </c>
      <c r="BO6" s="23">
        <f t="shared" si="14"/>
        <v>30407</v>
      </c>
      <c r="BP6" s="5">
        <v>109</v>
      </c>
      <c r="BQ6" s="5" t="s">
        <v>50</v>
      </c>
      <c r="BR6" s="5">
        <v>109</v>
      </c>
      <c r="BS6" s="5">
        <v>1982</v>
      </c>
      <c r="BT6" s="28">
        <v>1983</v>
      </c>
      <c r="BU6" s="5">
        <v>1982</v>
      </c>
      <c r="BV6" s="28">
        <v>1983</v>
      </c>
      <c r="BW6" s="5">
        <v>109</v>
      </c>
      <c r="BX6" s="23">
        <f t="shared" si="15"/>
        <v>39904</v>
      </c>
      <c r="BY6" s="5">
        <f t="shared" si="16"/>
        <v>632</v>
      </c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1:101" ht="15.75" thickBot="1">
      <c r="A7" s="95" t="s">
        <v>117</v>
      </c>
      <c r="B7" s="96"/>
      <c r="C7" s="12"/>
      <c r="D7" s="8" t="s">
        <v>96</v>
      </c>
      <c r="E7" s="88">
        <f>H3</f>
        <v>3766.8956837711958</v>
      </c>
      <c r="F7" s="12"/>
      <c r="G7" s="18" t="s">
        <v>54</v>
      </c>
      <c r="H7" s="19">
        <f ca="1">AO1</f>
        <v>160871.68087861553</v>
      </c>
      <c r="I7" s="12"/>
      <c r="J7" s="33">
        <v>30407</v>
      </c>
      <c r="K7" s="14">
        <v>30773</v>
      </c>
      <c r="L7" s="20">
        <v>116</v>
      </c>
      <c r="M7" s="12"/>
      <c r="S7" s="5"/>
      <c r="T7" s="5">
        <f>IF(Inputs!F11="",0,IF(Inputs!G11="Purchase",Inputs!H11,IF(Inputs!G11="Redemption",-Inputs!H11,IF(Inputs!G11="Dividend",0,0)))/Inputs!I11)</f>
        <v>420.48608191068877</v>
      </c>
      <c r="U7" s="5">
        <f>IF(Inputs!F11="",0,(datecg-Inputs!F11))</f>
        <v>2136</v>
      </c>
      <c r="V7" s="5">
        <f>IF(Inputs!F11="",0,SUM($T$5:T7))</f>
        <v>1329.5362133170029</v>
      </c>
      <c r="W7" s="5">
        <f>SUM($X$5:X6)</f>
        <v>909.05013140631399</v>
      </c>
      <c r="X7" s="5">
        <f t="shared" si="17"/>
        <v>420.48608191068877</v>
      </c>
      <c r="Y7" s="5">
        <f t="shared" si="1"/>
        <v>420.48608191068877</v>
      </c>
      <c r="Z7" s="5">
        <f t="shared" si="2"/>
        <v>420.48608191068877</v>
      </c>
      <c r="AA7" s="5">
        <f t="shared" si="3"/>
        <v>420.48608191068877</v>
      </c>
      <c r="AB7" s="5">
        <f t="shared" si="4"/>
        <v>0</v>
      </c>
      <c r="AC7" s="5">
        <f t="shared" si="5"/>
        <v>0</v>
      </c>
      <c r="AD7" s="94">
        <f>IF(U7&lt;=IF(Inputs!$C$22="",lockin,Inputs!$C$22),Inputs!$D$22,IF(U7&lt;=IF(Inputs!$C$23="",lockin,Inputs!$C$23),Inputs!$D$23,IF(U7&lt;=IF(Inputs!$C$24="",lockin,Inputs!$C$24),Inputs!$D$24,IF(U7&lt;=IF(Inputs!$C$25="",lockin,Inputs!$C$25),Inputs!$D$25,IF(U7&lt;=IF(Inputs!$C$26="",lockin,Inputs!$C$26),Inputs!$D$26,IF(U7&lt;=IF(Inputs!$C$27="",lockin,Inputs!$C$27),Inputs!$D$27,IF(U7&lt;=IF(Inputs!$C$28="",lockin,Inputs!$C$28),Inputs!$D$28,IF(U7&lt;=IF(Inputs!$C$29="",lockin,Inputs!$C$29),Inputs!$D$29,IF(U7&lt;=IF(Inputs!$C$30="",lockin,Inputs!$C$30),Inputs!$D$30,IF(U7&lt;=IF(Inputs!$C$31="",lockin,Inputs!$C$31),Inputs!$D$31,0%))))))))))</f>
        <v>0</v>
      </c>
      <c r="AE7" s="5">
        <f t="shared" si="6"/>
        <v>420.48608191068877</v>
      </c>
      <c r="AF7" s="5">
        <f>AB7*Inputs!I11</f>
        <v>0</v>
      </c>
      <c r="AG7" s="5">
        <f t="shared" si="7"/>
        <v>0</v>
      </c>
      <c r="AH7" s="5">
        <f t="shared" si="18"/>
        <v>0</v>
      </c>
      <c r="AI7" s="5">
        <f>AA7*Inputs!I11</f>
        <v>5000</v>
      </c>
      <c r="AJ7" s="5">
        <f t="shared" si="8"/>
        <v>11022.201665124885</v>
      </c>
      <c r="AK7" s="5">
        <f t="shared" si="19"/>
        <v>6022.201665124885</v>
      </c>
      <c r="AL7" s="5">
        <f>AA7*Inputs!I11</f>
        <v>5000</v>
      </c>
      <c r="AM7" s="5">
        <f t="shared" ca="1" si="9"/>
        <v>8552.2151898734173</v>
      </c>
      <c r="AN7" s="5">
        <f t="shared" si="10"/>
        <v>11022.201665124885</v>
      </c>
      <c r="AO7" s="5">
        <f t="shared" ca="1" si="11"/>
        <v>2469.9864752514677</v>
      </c>
      <c r="AP7" s="5"/>
      <c r="AQ7" s="5">
        <f>AA7*Inputs!I11</f>
        <v>5000</v>
      </c>
      <c r="AR7" s="5">
        <f t="shared" si="12"/>
        <v>11022.201665124885</v>
      </c>
      <c r="AS7" s="5"/>
      <c r="AT7" s="5">
        <f t="shared" ca="1" si="13"/>
        <v>2469.9864752514677</v>
      </c>
      <c r="AU7" s="5"/>
      <c r="AV7" s="5"/>
      <c r="AW7" s="5"/>
      <c r="AX7" s="5"/>
      <c r="AY7" s="18"/>
      <c r="AZ7" s="18"/>
      <c r="BA7" s="23"/>
      <c r="BB7" s="5"/>
      <c r="BC7" s="5"/>
      <c r="BD7" s="5"/>
      <c r="BE7" s="23">
        <f>IF(Inputs!F11&gt;DATE(BG7,4,1),DATE(BG7,4,1),DATE(BG7-1,4,1))</f>
        <v>39904</v>
      </c>
      <c r="BF7" s="5"/>
      <c r="BG7" s="18">
        <f>IF(Inputs!F11="","",YEAR(Inputs!F11))</f>
        <v>2009</v>
      </c>
      <c r="BH7" s="18">
        <f>IF(Inputs!F11="","",DAY(Inputs!F11))</f>
        <v>1</v>
      </c>
      <c r="BI7" s="18">
        <f>IF(Inputs!F11="","",MONTH(Inputs!F11))</f>
        <v>10</v>
      </c>
      <c r="BJ7" s="26">
        <f>IF(Inputs!F11="","",IF(Inputs!F11&gt;DATE(BG7,4,1),DATE(BG7,4,1),DATE(BG7-1,4,1)))</f>
        <v>39904</v>
      </c>
      <c r="BK7" s="5"/>
      <c r="BL7" s="5"/>
      <c r="BM7" s="5"/>
      <c r="BN7" s="23">
        <f t="shared" si="14"/>
        <v>30407</v>
      </c>
      <c r="BO7" s="23">
        <f t="shared" si="14"/>
        <v>30773</v>
      </c>
      <c r="BP7" s="5">
        <v>116</v>
      </c>
      <c r="BQ7" s="5" t="s">
        <v>53</v>
      </c>
      <c r="BR7" s="5">
        <v>116</v>
      </c>
      <c r="BS7" s="5">
        <v>1983</v>
      </c>
      <c r="BT7" s="28">
        <v>1984</v>
      </c>
      <c r="BU7" s="5">
        <v>1983</v>
      </c>
      <c r="BV7" s="28">
        <v>1984</v>
      </c>
      <c r="BW7" s="5">
        <v>116</v>
      </c>
      <c r="BX7" s="23">
        <f t="shared" si="15"/>
        <v>39904</v>
      </c>
      <c r="BY7" s="5">
        <f t="shared" si="16"/>
        <v>632</v>
      </c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</row>
    <row r="8" spans="1:101" ht="15.75" thickBot="1">
      <c r="A8" s="97" t="s">
        <v>118</v>
      </c>
      <c r="B8" s="98"/>
      <c r="C8" s="12"/>
      <c r="D8" s="2" t="s">
        <v>1</v>
      </c>
      <c r="E8" s="89"/>
      <c r="F8" s="12"/>
      <c r="G8" s="156"/>
      <c r="H8" s="157"/>
      <c r="I8" s="12"/>
      <c r="J8" s="33">
        <v>30773</v>
      </c>
      <c r="K8" s="14">
        <v>31138</v>
      </c>
      <c r="L8" s="20">
        <v>125</v>
      </c>
      <c r="M8" s="12"/>
      <c r="S8" s="5"/>
      <c r="T8" s="5">
        <f>IF(Inputs!F12="",0,IF(Inputs!G12="Purchase",Inputs!H12,IF(Inputs!G12="Redemption",-Inputs!H12,IF(Inputs!G12="Dividend",0,0)))/Inputs!I12)</f>
        <v>444.80028467218222</v>
      </c>
      <c r="U8" s="5">
        <f>IF(Inputs!F12="",0,(datecg-Inputs!F12))</f>
        <v>2103</v>
      </c>
      <c r="V8" s="5">
        <f>IF(Inputs!F12="",0,SUM($T$5:T8))</f>
        <v>1774.3364979891851</v>
      </c>
      <c r="W8" s="5">
        <f>SUM($X$5:X7)</f>
        <v>1329.5362133170029</v>
      </c>
      <c r="X8" s="5">
        <f t="shared" si="17"/>
        <v>444.80028467218222</v>
      </c>
      <c r="Y8" s="5">
        <f t="shared" si="1"/>
        <v>444.80028467218222</v>
      </c>
      <c r="Z8" s="5">
        <f t="shared" si="2"/>
        <v>444.80028467218222</v>
      </c>
      <c r="AA8" s="5">
        <f t="shared" si="3"/>
        <v>444.80028467218222</v>
      </c>
      <c r="AB8" s="5">
        <f t="shared" si="4"/>
        <v>0</v>
      </c>
      <c r="AC8" s="5">
        <f t="shared" si="5"/>
        <v>0</v>
      </c>
      <c r="AD8" s="94">
        <f>IF(U8&lt;=IF(Inputs!$C$22="",lockin,Inputs!$C$22),Inputs!$D$22,IF(U8&lt;=IF(Inputs!$C$23="",lockin,Inputs!$C$23),Inputs!$D$23,IF(U8&lt;=IF(Inputs!$C$24="",lockin,Inputs!$C$24),Inputs!$D$24,IF(U8&lt;=IF(Inputs!$C$25="",lockin,Inputs!$C$25),Inputs!$D$25,IF(U8&lt;=IF(Inputs!$C$26="",lockin,Inputs!$C$26),Inputs!$D$26,IF(U8&lt;=IF(Inputs!$C$27="",lockin,Inputs!$C$27),Inputs!$D$27,IF(U8&lt;=IF(Inputs!$C$28="",lockin,Inputs!$C$28),Inputs!$D$28,IF(U8&lt;=IF(Inputs!$C$29="",lockin,Inputs!$C$29),Inputs!$D$29,IF(U8&lt;=IF(Inputs!$C$30="",lockin,Inputs!$C$30),Inputs!$D$30,IF(U8&lt;=IF(Inputs!$C$31="",lockin,Inputs!$C$31),Inputs!$D$31,0%))))))))))</f>
        <v>0</v>
      </c>
      <c r="AE8" s="5">
        <f t="shared" si="6"/>
        <v>444.80028467218222</v>
      </c>
      <c r="AF8" s="5">
        <f>AB8*Inputs!I12</f>
        <v>0</v>
      </c>
      <c r="AG8" s="5">
        <f t="shared" si="7"/>
        <v>0</v>
      </c>
      <c r="AH8" s="5">
        <f t="shared" si="18"/>
        <v>0</v>
      </c>
      <c r="AI8" s="5">
        <f>AA8*Inputs!I12</f>
        <v>5000</v>
      </c>
      <c r="AJ8" s="5">
        <f t="shared" si="8"/>
        <v>11659.549862111913</v>
      </c>
      <c r="AK8" s="5">
        <f t="shared" si="19"/>
        <v>6659.5498621119132</v>
      </c>
      <c r="AL8" s="5">
        <f>AA8*Inputs!I12</f>
        <v>5000</v>
      </c>
      <c r="AM8" s="5">
        <f t="shared" ca="1" si="9"/>
        <v>8552.2151898734173</v>
      </c>
      <c r="AN8" s="5">
        <f t="shared" si="10"/>
        <v>11659.549862111913</v>
      </c>
      <c r="AO8" s="5">
        <f t="shared" ca="1" si="11"/>
        <v>3107.3346722384958</v>
      </c>
      <c r="AP8" s="5"/>
      <c r="AQ8" s="5">
        <f>AA8*Inputs!I12</f>
        <v>5000</v>
      </c>
      <c r="AR8" s="5">
        <f t="shared" si="12"/>
        <v>11659.549862111913</v>
      </c>
      <c r="AS8" s="5"/>
      <c r="AT8" s="5">
        <f t="shared" ca="1" si="13"/>
        <v>3107.3346722384958</v>
      </c>
      <c r="AU8" s="5"/>
      <c r="AV8" s="5"/>
      <c r="AW8" s="5"/>
      <c r="AX8" s="5"/>
      <c r="AY8" s="18"/>
      <c r="AZ8" s="18"/>
      <c r="BA8" s="23"/>
      <c r="BB8" s="5"/>
      <c r="BC8" s="5"/>
      <c r="BD8" s="5"/>
      <c r="BE8" s="23">
        <f>IF(Inputs!F12&gt;DATE(BG8,4,1),DATE(BG8,4,1),DATE(BG8-1,4,1))</f>
        <v>39904</v>
      </c>
      <c r="BF8" s="5"/>
      <c r="BG8" s="18">
        <f>IF(Inputs!F12="","",YEAR(Inputs!F12))</f>
        <v>2009</v>
      </c>
      <c r="BH8" s="18">
        <f>IF(Inputs!F12="","",DAY(Inputs!F12))</f>
        <v>3</v>
      </c>
      <c r="BI8" s="18">
        <f>IF(Inputs!F12="","",MONTH(Inputs!F12))</f>
        <v>11</v>
      </c>
      <c r="BJ8" s="26">
        <f>IF(Inputs!F12="","",IF(Inputs!F12&gt;DATE(BG8,4,1),DATE(BG8,4,1),DATE(BG8-1,4,1)))</f>
        <v>39904</v>
      </c>
      <c r="BK8" s="5"/>
      <c r="BL8" s="5"/>
      <c r="BM8" s="5"/>
      <c r="BN8" s="23">
        <f t="shared" si="14"/>
        <v>30773</v>
      </c>
      <c r="BO8" s="23">
        <f t="shared" si="14"/>
        <v>31138</v>
      </c>
      <c r="BP8" s="5">
        <v>125</v>
      </c>
      <c r="BQ8" s="5" t="s">
        <v>56</v>
      </c>
      <c r="BR8" s="5">
        <v>125</v>
      </c>
      <c r="BS8" s="5">
        <v>1984</v>
      </c>
      <c r="BT8" s="28">
        <v>1985</v>
      </c>
      <c r="BU8" s="5">
        <v>1984</v>
      </c>
      <c r="BV8" s="28">
        <v>1985</v>
      </c>
      <c r="BW8" s="5">
        <v>125</v>
      </c>
      <c r="BX8" s="23">
        <f t="shared" si="15"/>
        <v>39904</v>
      </c>
      <c r="BY8" s="5">
        <f t="shared" si="16"/>
        <v>632</v>
      </c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>
      <c r="A9" s="97" t="s">
        <v>119</v>
      </c>
      <c r="B9" s="98"/>
      <c r="C9" s="12"/>
      <c r="D9" s="134" t="str">
        <f>IF(Inputs!B13="Equity","Long Term Capital Gains TAX","")</f>
        <v>Long Term Capital Gains TAX</v>
      </c>
      <c r="E9" s="90">
        <f>IF(Inputs!B13="Equity",H10,0)</f>
        <v>0</v>
      </c>
      <c r="F9" s="12"/>
      <c r="G9" s="29" t="s">
        <v>60</v>
      </c>
      <c r="H9" s="5"/>
      <c r="I9" s="12"/>
      <c r="J9" s="33">
        <v>31138</v>
      </c>
      <c r="K9" s="14">
        <v>31503</v>
      </c>
      <c r="L9" s="20">
        <v>133</v>
      </c>
      <c r="M9" s="12"/>
      <c r="S9" s="5"/>
      <c r="T9" s="5">
        <f>IF(Inputs!F13="",0,IF(Inputs!G13="Purchase",Inputs!H13,IF(Inputs!G13="Redemption",-Inputs!H13,IF(Inputs!G13="Dividend",0,0)))/Inputs!I13)</f>
        <v>405.9430056020135</v>
      </c>
      <c r="U9" s="5">
        <f>IF(Inputs!F13="",0,(datecg-Inputs!F13))</f>
        <v>2075</v>
      </c>
      <c r="V9" s="5">
        <f>IF(Inputs!F13="",0,SUM($T$5:T9))</f>
        <v>2180.2795035911986</v>
      </c>
      <c r="W9" s="5">
        <f>SUM($X$5:X8)</f>
        <v>1774.3364979891851</v>
      </c>
      <c r="X9" s="5">
        <f t="shared" si="17"/>
        <v>405.9430056020135</v>
      </c>
      <c r="Y9" s="5">
        <f t="shared" si="1"/>
        <v>405.9430056020135</v>
      </c>
      <c r="Z9" s="5">
        <f t="shared" si="2"/>
        <v>405.9430056020135</v>
      </c>
      <c r="AA9" s="5">
        <f t="shared" si="3"/>
        <v>405.9430056020135</v>
      </c>
      <c r="AB9" s="5">
        <f t="shared" si="4"/>
        <v>0</v>
      </c>
      <c r="AC9" s="5">
        <f t="shared" si="5"/>
        <v>0</v>
      </c>
      <c r="AD9" s="94">
        <f>IF(U9&lt;=IF(Inputs!$C$22="",lockin,Inputs!$C$22),Inputs!$D$22,IF(U9&lt;=IF(Inputs!$C$23="",lockin,Inputs!$C$23),Inputs!$D$23,IF(U9&lt;=IF(Inputs!$C$24="",lockin,Inputs!$C$24),Inputs!$D$24,IF(U9&lt;=IF(Inputs!$C$25="",lockin,Inputs!$C$25),Inputs!$D$25,IF(U9&lt;=IF(Inputs!$C$26="",lockin,Inputs!$C$26),Inputs!$D$26,IF(U9&lt;=IF(Inputs!$C$27="",lockin,Inputs!$C$27),Inputs!$D$27,IF(U9&lt;=IF(Inputs!$C$28="",lockin,Inputs!$C$28),Inputs!$D$28,IF(U9&lt;=IF(Inputs!$C$29="",lockin,Inputs!$C$29),Inputs!$D$29,IF(U9&lt;=IF(Inputs!$C$30="",lockin,Inputs!$C$30),Inputs!$D$30,IF(U9&lt;=IF(Inputs!$C$31="",lockin,Inputs!$C$31),Inputs!$D$31,0%))))))))))</f>
        <v>0</v>
      </c>
      <c r="AE9" s="5">
        <f t="shared" si="6"/>
        <v>405.9430056020135</v>
      </c>
      <c r="AF9" s="5">
        <f>AB9*Inputs!I13</f>
        <v>0</v>
      </c>
      <c r="AG9" s="5">
        <f t="shared" si="7"/>
        <v>0</v>
      </c>
      <c r="AH9" s="5">
        <f t="shared" si="18"/>
        <v>0</v>
      </c>
      <c r="AI9" s="5">
        <f>AA9*Inputs!I13</f>
        <v>5000</v>
      </c>
      <c r="AJ9" s="5">
        <f t="shared" si="8"/>
        <v>10640.984005845581</v>
      </c>
      <c r="AK9" s="5">
        <f t="shared" si="19"/>
        <v>5640.9840058455811</v>
      </c>
      <c r="AL9" s="5">
        <f>AA9*Inputs!I13</f>
        <v>5000</v>
      </c>
      <c r="AM9" s="5">
        <f t="shared" ca="1" si="9"/>
        <v>8552.2151898734173</v>
      </c>
      <c r="AN9" s="5">
        <f t="shared" si="10"/>
        <v>10640.984005845581</v>
      </c>
      <c r="AO9" s="5">
        <f t="shared" ca="1" si="11"/>
        <v>2088.7688159721638</v>
      </c>
      <c r="AP9" s="5"/>
      <c r="AQ9" s="5">
        <f>AA9*Inputs!I13</f>
        <v>5000</v>
      </c>
      <c r="AR9" s="5">
        <f t="shared" si="12"/>
        <v>10640.984005845581</v>
      </c>
      <c r="AS9" s="5"/>
      <c r="AT9" s="5">
        <f t="shared" ca="1" si="13"/>
        <v>2088.7688159721638</v>
      </c>
      <c r="AU9" s="5"/>
      <c r="AV9" s="5"/>
      <c r="AW9" s="5"/>
      <c r="AX9" s="5"/>
      <c r="AY9" s="18"/>
      <c r="AZ9" s="18"/>
      <c r="BA9" s="23"/>
      <c r="BB9" s="5"/>
      <c r="BC9" s="5"/>
      <c r="BD9" s="5"/>
      <c r="BE9" s="23">
        <f>IF(Inputs!F13&gt;DATE(BG9,4,1),DATE(BG9,4,1),DATE(BG9-1,4,1))</f>
        <v>39904</v>
      </c>
      <c r="BF9" s="5"/>
      <c r="BG9" s="18">
        <f>IF(Inputs!F13="","",YEAR(Inputs!F13))</f>
        <v>2009</v>
      </c>
      <c r="BH9" s="18">
        <f>IF(Inputs!F13="","",DAY(Inputs!F13))</f>
        <v>1</v>
      </c>
      <c r="BI9" s="18">
        <f>IF(Inputs!F13="","",MONTH(Inputs!F13))</f>
        <v>12</v>
      </c>
      <c r="BJ9" s="26">
        <f>IF(Inputs!F13="","",IF(Inputs!F13&gt;DATE(BG9,4,1),DATE(BG9,4,1),DATE(BG9-1,4,1)))</f>
        <v>39904</v>
      </c>
      <c r="BK9" s="5"/>
      <c r="BL9" s="5"/>
      <c r="BM9" s="5"/>
      <c r="BN9" s="23">
        <f t="shared" si="14"/>
        <v>31138</v>
      </c>
      <c r="BO9" s="23">
        <f t="shared" si="14"/>
        <v>31503</v>
      </c>
      <c r="BP9" s="5">
        <v>133</v>
      </c>
      <c r="BQ9" s="5" t="s">
        <v>59</v>
      </c>
      <c r="BR9" s="5">
        <v>133</v>
      </c>
      <c r="BS9" s="5">
        <v>1985</v>
      </c>
      <c r="BT9" s="28">
        <v>1986</v>
      </c>
      <c r="BU9" s="5">
        <v>1985</v>
      </c>
      <c r="BV9" s="28">
        <v>1986</v>
      </c>
      <c r="BW9" s="5">
        <v>133</v>
      </c>
      <c r="BX9" s="23">
        <f t="shared" si="15"/>
        <v>39904</v>
      </c>
      <c r="BY9" s="5">
        <f t="shared" si="16"/>
        <v>632</v>
      </c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>
      <c r="A10" s="97" t="s">
        <v>120</v>
      </c>
      <c r="B10" s="98"/>
      <c r="C10" s="12"/>
      <c r="D10" s="135" t="str">
        <f>IF(Inputs!B13="Equity","","Long Term Capital Gains TAX with indexation *")</f>
        <v/>
      </c>
      <c r="E10" s="124">
        <f>IF(Inputs!B13="Equity",0,H14)</f>
        <v>0</v>
      </c>
      <c r="F10" s="12"/>
      <c r="G10" s="18" t="s">
        <v>64</v>
      </c>
      <c r="H10" s="35">
        <f>H5*'Tax Rates'!B5</f>
        <v>0</v>
      </c>
      <c r="I10" s="12"/>
      <c r="J10" s="33">
        <v>31503</v>
      </c>
      <c r="K10" s="14">
        <v>31868</v>
      </c>
      <c r="L10" s="20">
        <v>140</v>
      </c>
      <c r="M10" s="12"/>
      <c r="S10" s="5"/>
      <c r="T10" s="5">
        <f>IF(Inputs!F14="",0,IF(Inputs!G14="Purchase",Inputs!H14,IF(Inputs!G14="Redemption",-Inputs!H14,IF(Inputs!G14="Dividend",0,0)))/Inputs!I14)</f>
        <v>396.07097591888464</v>
      </c>
      <c r="U10" s="5">
        <f>IF(Inputs!F14="",0,(datecg-Inputs!F14))</f>
        <v>2041</v>
      </c>
      <c r="V10" s="5">
        <f>IF(Inputs!F14="",0,SUM($T$5:T10))</f>
        <v>2576.3504795100835</v>
      </c>
      <c r="W10" s="5">
        <f>SUM($X$5:X9)</f>
        <v>2180.2795035911986</v>
      </c>
      <c r="X10" s="5">
        <f t="shared" si="17"/>
        <v>396.07097591888464</v>
      </c>
      <c r="Y10" s="5">
        <f t="shared" si="1"/>
        <v>396.07097591888464</v>
      </c>
      <c r="Z10" s="5">
        <f t="shared" si="2"/>
        <v>396.07097591888464</v>
      </c>
      <c r="AA10" s="5">
        <f t="shared" si="3"/>
        <v>396.07097591888464</v>
      </c>
      <c r="AB10" s="5">
        <f t="shared" si="4"/>
        <v>0</v>
      </c>
      <c r="AC10" s="5">
        <f t="shared" si="5"/>
        <v>0</v>
      </c>
      <c r="AD10" s="94">
        <f>IF(U10&lt;=IF(Inputs!$C$22="",lockin,Inputs!$C$22),Inputs!$D$22,IF(U10&lt;=IF(Inputs!$C$23="",lockin,Inputs!$C$23),Inputs!$D$23,IF(U10&lt;=IF(Inputs!$C$24="",lockin,Inputs!$C$24),Inputs!$D$24,IF(U10&lt;=IF(Inputs!$C$25="",lockin,Inputs!$C$25),Inputs!$D$25,IF(U10&lt;=IF(Inputs!$C$26="",lockin,Inputs!$C$26),Inputs!$D$26,IF(U10&lt;=IF(Inputs!$C$27="",lockin,Inputs!$C$27),Inputs!$D$27,IF(U10&lt;=IF(Inputs!$C$28="",lockin,Inputs!$C$28),Inputs!$D$28,IF(U10&lt;=IF(Inputs!$C$29="",lockin,Inputs!$C$29),Inputs!$D$29,IF(U10&lt;=IF(Inputs!$C$30="",lockin,Inputs!$C$30),Inputs!$D$30,IF(U10&lt;=IF(Inputs!$C$31="",lockin,Inputs!$C$31),Inputs!$D$31,0%))))))))))</f>
        <v>0</v>
      </c>
      <c r="AE10" s="5">
        <f t="shared" si="6"/>
        <v>396.07097591888464</v>
      </c>
      <c r="AF10" s="5">
        <f>AB10*Inputs!I14</f>
        <v>0</v>
      </c>
      <c r="AG10" s="5">
        <f t="shared" si="7"/>
        <v>0</v>
      </c>
      <c r="AH10" s="5">
        <f t="shared" si="18"/>
        <v>0</v>
      </c>
      <c r="AI10" s="5">
        <f>AA10*Inputs!I14</f>
        <v>5000</v>
      </c>
      <c r="AJ10" s="5">
        <f t="shared" si="8"/>
        <v>10382.208491761723</v>
      </c>
      <c r="AK10" s="5">
        <f t="shared" si="19"/>
        <v>5382.2084917617231</v>
      </c>
      <c r="AL10" s="5">
        <f>AA10*Inputs!I14</f>
        <v>5000</v>
      </c>
      <c r="AM10" s="5">
        <f t="shared" ca="1" si="9"/>
        <v>8552.2151898734173</v>
      </c>
      <c r="AN10" s="5">
        <f t="shared" si="10"/>
        <v>10382.208491761723</v>
      </c>
      <c r="AO10" s="5">
        <f t="shared" ca="1" si="11"/>
        <v>1829.9933018883057</v>
      </c>
      <c r="AP10" s="5"/>
      <c r="AQ10" s="5">
        <f>AA10*Inputs!I14</f>
        <v>5000</v>
      </c>
      <c r="AR10" s="5">
        <f t="shared" si="12"/>
        <v>10382.208491761723</v>
      </c>
      <c r="AS10" s="5"/>
      <c r="AT10" s="5">
        <f t="shared" ca="1" si="13"/>
        <v>1829.9933018883057</v>
      </c>
      <c r="AU10" s="5"/>
      <c r="AV10" s="5"/>
      <c r="AW10" s="5"/>
      <c r="AX10" s="5"/>
      <c r="AY10" s="18"/>
      <c r="AZ10" s="18"/>
      <c r="BA10" s="23"/>
      <c r="BB10" s="5"/>
      <c r="BC10" s="5"/>
      <c r="BD10" s="5"/>
      <c r="BE10" s="5"/>
      <c r="BF10" s="5"/>
      <c r="BG10" s="18">
        <f>IF(Inputs!F14="","",YEAR(Inputs!F14))</f>
        <v>2010</v>
      </c>
      <c r="BH10" s="18">
        <f>IF(Inputs!F14="","",DAY(Inputs!F14))</f>
        <v>4</v>
      </c>
      <c r="BI10" s="18">
        <f>IF(Inputs!F14="","",MONTH(Inputs!F14))</f>
        <v>1</v>
      </c>
      <c r="BJ10" s="26">
        <f>IF(Inputs!F14="","",IF(Inputs!F14&gt;DATE(BG10,4,1),DATE(BG10,4,1),DATE(BG10-1,4,1)))</f>
        <v>39904</v>
      </c>
      <c r="BK10" s="5"/>
      <c r="BL10" s="5"/>
      <c r="BM10" s="5"/>
      <c r="BN10" s="23">
        <f t="shared" si="14"/>
        <v>31503</v>
      </c>
      <c r="BO10" s="23">
        <f t="shared" si="14"/>
        <v>31868</v>
      </c>
      <c r="BP10" s="5">
        <v>140</v>
      </c>
      <c r="BQ10" s="5" t="s">
        <v>63</v>
      </c>
      <c r="BR10" s="5">
        <v>140</v>
      </c>
      <c r="BS10" s="5">
        <v>1986</v>
      </c>
      <c r="BT10" s="28">
        <v>1987</v>
      </c>
      <c r="BU10" s="5">
        <v>1986</v>
      </c>
      <c r="BV10" s="28">
        <v>1987</v>
      </c>
      <c r="BW10" s="5">
        <v>140</v>
      </c>
      <c r="BX10" s="23">
        <f t="shared" si="15"/>
        <v>39904</v>
      </c>
      <c r="BY10" s="5">
        <f t="shared" si="16"/>
        <v>632</v>
      </c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>
      <c r="A11" s="97" t="s">
        <v>142</v>
      </c>
      <c r="B11" s="98"/>
      <c r="C11" s="12"/>
      <c r="D11" s="136"/>
      <c r="E11" s="125"/>
      <c r="F11" s="12"/>
      <c r="G11" s="18" t="s">
        <v>69</v>
      </c>
      <c r="H11" s="19">
        <f>IF(Inputs!B18="Yes",H3*('Tax Rates'!B7),H3*('Tax Rates'!B6))</f>
        <v>581.98538314264977</v>
      </c>
      <c r="I11" s="12"/>
      <c r="J11" s="33">
        <v>31868</v>
      </c>
      <c r="K11" s="14">
        <v>32234</v>
      </c>
      <c r="L11" s="20">
        <v>150</v>
      </c>
      <c r="M11" s="12"/>
      <c r="S11" s="5"/>
      <c r="T11" s="5">
        <f>IF(Inputs!F15="",0,IF(Inputs!G15="Purchase",Inputs!H15,IF(Inputs!G15="Redemption",-Inputs!H15,IF(Inputs!G15="Dividend",0,0)))/Inputs!I15)</f>
        <v>413.12071387259357</v>
      </c>
      <c r="U11" s="5">
        <f>IF(Inputs!F15="",0,(datecg-Inputs!F15))</f>
        <v>2013</v>
      </c>
      <c r="V11" s="5">
        <f>IF(Inputs!F15="",0,SUM($T$5:T11))</f>
        <v>2989.471193382677</v>
      </c>
      <c r="W11" s="5">
        <f>SUM($X$5:X10)</f>
        <v>2576.3504795100835</v>
      </c>
      <c r="X11" s="5">
        <f t="shared" si="17"/>
        <v>413.12071387259357</v>
      </c>
      <c r="Y11" s="5">
        <f t="shared" si="1"/>
        <v>413.12071387259357</v>
      </c>
      <c r="Z11" s="5">
        <f t="shared" si="2"/>
        <v>413.12071387259357</v>
      </c>
      <c r="AA11" s="5">
        <f t="shared" si="3"/>
        <v>413.12071387259357</v>
      </c>
      <c r="AB11" s="5">
        <f t="shared" si="4"/>
        <v>0</v>
      </c>
      <c r="AC11" s="5">
        <f t="shared" si="5"/>
        <v>0</v>
      </c>
      <c r="AD11" s="94">
        <f>IF(U11&lt;=IF(Inputs!$C$22="",lockin,Inputs!$C$22),Inputs!$D$22,IF(U11&lt;=IF(Inputs!$C$23="",lockin,Inputs!$C$23),Inputs!$D$23,IF(U11&lt;=IF(Inputs!$C$24="",lockin,Inputs!$C$24),Inputs!$D$24,IF(U11&lt;=IF(Inputs!$C$25="",lockin,Inputs!$C$25),Inputs!$D$25,IF(U11&lt;=IF(Inputs!$C$26="",lockin,Inputs!$C$26),Inputs!$D$26,IF(U11&lt;=IF(Inputs!$C$27="",lockin,Inputs!$C$27),Inputs!$D$27,IF(U11&lt;=IF(Inputs!$C$28="",lockin,Inputs!$C$28),Inputs!$D$28,IF(U11&lt;=IF(Inputs!$C$29="",lockin,Inputs!$C$29),Inputs!$D$29,IF(U11&lt;=IF(Inputs!$C$30="",lockin,Inputs!$C$30),Inputs!$D$30,IF(U11&lt;=IF(Inputs!$C$31="",lockin,Inputs!$C$31),Inputs!$D$31,0%))))))))))</f>
        <v>0</v>
      </c>
      <c r="AE11" s="5">
        <f t="shared" si="6"/>
        <v>413.12071387259357</v>
      </c>
      <c r="AF11" s="5">
        <f>AB11*Inputs!I15</f>
        <v>0</v>
      </c>
      <c r="AG11" s="5">
        <f t="shared" si="7"/>
        <v>0</v>
      </c>
      <c r="AH11" s="5">
        <f t="shared" si="18"/>
        <v>0</v>
      </c>
      <c r="AI11" s="5">
        <f>AA11*Inputs!I15</f>
        <v>5000</v>
      </c>
      <c r="AJ11" s="5">
        <f t="shared" si="8"/>
        <v>10829.133272742296</v>
      </c>
      <c r="AK11" s="5">
        <f t="shared" si="19"/>
        <v>5829.133272742296</v>
      </c>
      <c r="AL11" s="5">
        <f>AA11*Inputs!I15</f>
        <v>5000</v>
      </c>
      <c r="AM11" s="5">
        <f t="shared" ca="1" si="9"/>
        <v>8552.2151898734173</v>
      </c>
      <c r="AN11" s="5">
        <f t="shared" si="10"/>
        <v>10829.133272742296</v>
      </c>
      <c r="AO11" s="5">
        <f t="shared" ca="1" si="11"/>
        <v>2276.9180828688786</v>
      </c>
      <c r="AP11" s="5"/>
      <c r="AQ11" s="5">
        <f>AA11*Inputs!I15</f>
        <v>5000</v>
      </c>
      <c r="AR11" s="5">
        <f t="shared" si="12"/>
        <v>10829.133272742296</v>
      </c>
      <c r="AS11" s="5"/>
      <c r="AT11" s="5">
        <f t="shared" ca="1" si="13"/>
        <v>2276.9180828688786</v>
      </c>
      <c r="AU11" s="5"/>
      <c r="AV11" s="5"/>
      <c r="AW11" s="5"/>
      <c r="AX11" s="5"/>
      <c r="AY11" s="18"/>
      <c r="AZ11" s="18"/>
      <c r="BA11" s="23"/>
      <c r="BB11" s="5"/>
      <c r="BC11" s="5"/>
      <c r="BD11" s="5"/>
      <c r="BE11" s="5"/>
      <c r="BF11" s="5"/>
      <c r="BG11" s="18">
        <f>IF(Inputs!F15="","",YEAR(Inputs!F15))</f>
        <v>2010</v>
      </c>
      <c r="BH11" s="18">
        <f>IF(Inputs!F15="","",DAY(Inputs!F15))</f>
        <v>1</v>
      </c>
      <c r="BI11" s="18">
        <f>IF(Inputs!F15="","",MONTH(Inputs!F15))</f>
        <v>2</v>
      </c>
      <c r="BJ11" s="26">
        <f>IF(Inputs!F15="","",IF(Inputs!F15&gt;DATE(BG11,4,1),DATE(BG11,4,1),DATE(BG11-1,4,1)))</f>
        <v>39904</v>
      </c>
      <c r="BK11" s="5"/>
      <c r="BL11" s="5"/>
      <c r="BM11" s="5"/>
      <c r="BN11" s="23">
        <f t="shared" si="14"/>
        <v>31868</v>
      </c>
      <c r="BO11" s="23">
        <f t="shared" si="14"/>
        <v>32234</v>
      </c>
      <c r="BP11" s="5">
        <v>150</v>
      </c>
      <c r="BQ11" s="5" t="s">
        <v>68</v>
      </c>
      <c r="BR11" s="5">
        <v>150</v>
      </c>
      <c r="BS11" s="5">
        <v>1987</v>
      </c>
      <c r="BT11" s="28">
        <v>1988</v>
      </c>
      <c r="BU11" s="5">
        <v>1987</v>
      </c>
      <c r="BV11" s="28">
        <v>1988</v>
      </c>
      <c r="BW11" s="5">
        <v>150</v>
      </c>
      <c r="BX11" s="23">
        <f t="shared" si="15"/>
        <v>39904</v>
      </c>
      <c r="BY11" s="5">
        <f t="shared" si="16"/>
        <v>632</v>
      </c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>
      <c r="A12" s="154"/>
      <c r="B12" s="155"/>
      <c r="C12" s="12"/>
      <c r="D12" s="137" t="s">
        <v>47</v>
      </c>
      <c r="E12" s="126">
        <f>IF(Inputs!B13="Equity",H11,H15)</f>
        <v>581.98538314264977</v>
      </c>
      <c r="F12" s="12"/>
      <c r="G12" s="29" t="s">
        <v>74</v>
      </c>
      <c r="H12" s="38"/>
      <c r="I12" s="12"/>
      <c r="J12" s="33">
        <v>32234</v>
      </c>
      <c r="K12" s="14">
        <v>32599</v>
      </c>
      <c r="L12" s="20">
        <v>161</v>
      </c>
      <c r="M12" s="12"/>
      <c r="S12" s="5"/>
      <c r="T12" s="5">
        <f>IF(Inputs!F16="",0,IF(Inputs!G16="Purchase",Inputs!H16,IF(Inputs!G16="Redemption",-Inputs!H16,IF(Inputs!G16="Dividend",0,0)))/Inputs!I16)</f>
        <v>409.76889034584497</v>
      </c>
      <c r="U12" s="5">
        <f>IF(Inputs!F16="",0,(datecg-Inputs!F16))</f>
        <v>1984</v>
      </c>
      <c r="V12" s="5">
        <f>IF(Inputs!F16="",0,SUM($T$5:T12))</f>
        <v>3399.2400837285222</v>
      </c>
      <c r="W12" s="5">
        <f>SUM($X$5:X11)</f>
        <v>2989.471193382677</v>
      </c>
      <c r="X12" s="5">
        <f t="shared" si="17"/>
        <v>409.76889034584497</v>
      </c>
      <c r="Y12" s="5">
        <f t="shared" si="1"/>
        <v>409.76889034584497</v>
      </c>
      <c r="Z12" s="5">
        <f t="shared" si="2"/>
        <v>409.76889034584497</v>
      </c>
      <c r="AA12" s="5">
        <f t="shared" si="3"/>
        <v>409.76889034584497</v>
      </c>
      <c r="AB12" s="5">
        <f t="shared" si="4"/>
        <v>0</v>
      </c>
      <c r="AC12" s="5">
        <f t="shared" si="5"/>
        <v>0</v>
      </c>
      <c r="AD12" s="94">
        <f>IF(U12&lt;=IF(Inputs!$C$22="",lockin,Inputs!$C$22),Inputs!$D$22,IF(U12&lt;=IF(Inputs!$C$23="",lockin,Inputs!$C$23),Inputs!$D$23,IF(U12&lt;=IF(Inputs!$C$24="",lockin,Inputs!$C$24),Inputs!$D$24,IF(U12&lt;=IF(Inputs!$C$25="",lockin,Inputs!$C$25),Inputs!$D$25,IF(U12&lt;=IF(Inputs!$C$26="",lockin,Inputs!$C$26),Inputs!$D$26,IF(U12&lt;=IF(Inputs!$C$27="",lockin,Inputs!$C$27),Inputs!$D$27,IF(U12&lt;=IF(Inputs!$C$28="",lockin,Inputs!$C$28),Inputs!$D$28,IF(U12&lt;=IF(Inputs!$C$29="",lockin,Inputs!$C$29),Inputs!$D$29,IF(U12&lt;=IF(Inputs!$C$30="",lockin,Inputs!$C$30),Inputs!$D$30,IF(U12&lt;=IF(Inputs!$C$31="",lockin,Inputs!$C$31),Inputs!$D$31,0%))))))))))</f>
        <v>0</v>
      </c>
      <c r="AE12" s="5">
        <f t="shared" si="6"/>
        <v>409.76889034584497</v>
      </c>
      <c r="AF12" s="5">
        <f>AB12*Inputs!I16</f>
        <v>0</v>
      </c>
      <c r="AG12" s="5">
        <f t="shared" si="7"/>
        <v>0</v>
      </c>
      <c r="AH12" s="5">
        <f t="shared" si="18"/>
        <v>0</v>
      </c>
      <c r="AI12" s="5">
        <f>AA12*Inputs!I16</f>
        <v>5000</v>
      </c>
      <c r="AJ12" s="5">
        <f t="shared" si="8"/>
        <v>10741.271922635635</v>
      </c>
      <c r="AK12" s="5">
        <f t="shared" si="19"/>
        <v>5741.2719226356348</v>
      </c>
      <c r="AL12" s="5">
        <f>AA12*Inputs!I16</f>
        <v>5000</v>
      </c>
      <c r="AM12" s="5">
        <f t="shared" ca="1" si="9"/>
        <v>8552.2151898734173</v>
      </c>
      <c r="AN12" s="5">
        <f t="shared" si="10"/>
        <v>10741.271922635635</v>
      </c>
      <c r="AO12" s="5">
        <f t="shared" ca="1" si="11"/>
        <v>2189.0567327622175</v>
      </c>
      <c r="AP12" s="5"/>
      <c r="AQ12" s="5">
        <f>AA12*Inputs!I16</f>
        <v>5000</v>
      </c>
      <c r="AR12" s="5">
        <f t="shared" si="12"/>
        <v>10741.271922635635</v>
      </c>
      <c r="AS12" s="5"/>
      <c r="AT12" s="5">
        <f t="shared" ca="1" si="13"/>
        <v>2189.0567327622175</v>
      </c>
      <c r="AU12" s="5"/>
      <c r="AV12" s="5"/>
      <c r="AW12" s="5"/>
      <c r="AX12" s="5"/>
      <c r="AY12" s="18"/>
      <c r="AZ12" s="18"/>
      <c r="BA12" s="23"/>
      <c r="BB12" s="5"/>
      <c r="BC12" s="5"/>
      <c r="BD12" s="5"/>
      <c r="BE12" s="5"/>
      <c r="BF12" s="5"/>
      <c r="BG12" s="18">
        <f>IF(Inputs!F16="","",YEAR(Inputs!F16))</f>
        <v>2010</v>
      </c>
      <c r="BH12" s="18">
        <f>IF(Inputs!F16="","",DAY(Inputs!F16))</f>
        <v>2</v>
      </c>
      <c r="BI12" s="18">
        <f>IF(Inputs!F16="","",MONTH(Inputs!F16))</f>
        <v>3</v>
      </c>
      <c r="BJ12" s="26">
        <f>IF(Inputs!F16="","",IF(Inputs!F16&gt;DATE(BG12,4,1),DATE(BG12,4,1),DATE(BG12-1,4,1)))</f>
        <v>39904</v>
      </c>
      <c r="BK12" s="5"/>
      <c r="BL12" s="5"/>
      <c r="BM12" s="5"/>
      <c r="BN12" s="23">
        <f t="shared" si="14"/>
        <v>32234</v>
      </c>
      <c r="BO12" s="23">
        <f t="shared" si="14"/>
        <v>32599</v>
      </c>
      <c r="BP12" s="5">
        <v>161</v>
      </c>
      <c r="BQ12" s="5" t="s">
        <v>73</v>
      </c>
      <c r="BR12" s="5">
        <v>161</v>
      </c>
      <c r="BS12" s="5">
        <v>1988</v>
      </c>
      <c r="BT12" s="28">
        <v>1989</v>
      </c>
      <c r="BU12" s="5">
        <v>1988</v>
      </c>
      <c r="BV12" s="28">
        <v>1989</v>
      </c>
      <c r="BW12" s="5">
        <v>161</v>
      </c>
      <c r="BX12" s="23">
        <f t="shared" si="15"/>
        <v>39904</v>
      </c>
      <c r="BY12" s="5">
        <f t="shared" si="16"/>
        <v>632</v>
      </c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>
      <c r="A13" s="97"/>
      <c r="B13" s="98"/>
      <c r="C13" s="12"/>
      <c r="D13" s="138"/>
      <c r="E13" s="127"/>
      <c r="F13" s="12"/>
      <c r="G13" s="18"/>
      <c r="H13" s="19"/>
      <c r="I13" s="12"/>
      <c r="J13" s="33">
        <v>32599</v>
      </c>
      <c r="K13" s="14">
        <v>32964</v>
      </c>
      <c r="L13" s="20">
        <v>172</v>
      </c>
      <c r="M13" s="12"/>
      <c r="S13" s="5"/>
      <c r="T13" s="5">
        <f>IF(Inputs!F17="",0,IF(Inputs!G17="Purchase",Inputs!H17,IF(Inputs!G17="Redemption",-Inputs!H17,IF(Inputs!G17="Dividend",0,0)))/Inputs!I17)</f>
        <v>393.48390650822381</v>
      </c>
      <c r="U13" s="5">
        <f>IF(Inputs!F17="",0,(datecg-Inputs!F17))</f>
        <v>1954</v>
      </c>
      <c r="V13" s="5">
        <f>IF(Inputs!F17="",0,SUM($T$5:T13))</f>
        <v>3792.723990236746</v>
      </c>
      <c r="W13" s="5">
        <f>SUM($X$5:X12)</f>
        <v>3399.2400837285222</v>
      </c>
      <c r="X13" s="5">
        <f t="shared" si="17"/>
        <v>393.48390650822381</v>
      </c>
      <c r="Y13" s="5">
        <f t="shared" si="1"/>
        <v>393.48390650822381</v>
      </c>
      <c r="Z13" s="5">
        <f t="shared" si="2"/>
        <v>393.48390650822381</v>
      </c>
      <c r="AA13" s="5">
        <f t="shared" si="3"/>
        <v>393.48390650822381</v>
      </c>
      <c r="AB13" s="5">
        <f t="shared" si="4"/>
        <v>0</v>
      </c>
      <c r="AC13" s="5">
        <f t="shared" si="5"/>
        <v>0</v>
      </c>
      <c r="AD13" s="94">
        <f>IF(U13&lt;=IF(Inputs!$C$22="",lockin,Inputs!$C$22),Inputs!$D$22,IF(U13&lt;=IF(Inputs!$C$23="",lockin,Inputs!$C$23),Inputs!$D$23,IF(U13&lt;=IF(Inputs!$C$24="",lockin,Inputs!$C$24),Inputs!$D$24,IF(U13&lt;=IF(Inputs!$C$25="",lockin,Inputs!$C$25),Inputs!$D$25,IF(U13&lt;=IF(Inputs!$C$26="",lockin,Inputs!$C$26),Inputs!$D$26,IF(U13&lt;=IF(Inputs!$C$27="",lockin,Inputs!$C$27),Inputs!$D$27,IF(U13&lt;=IF(Inputs!$C$28="",lockin,Inputs!$C$28),Inputs!$D$28,IF(U13&lt;=IF(Inputs!$C$29="",lockin,Inputs!$C$29),Inputs!$D$29,IF(U13&lt;=IF(Inputs!$C$30="",lockin,Inputs!$C$30),Inputs!$D$30,IF(U13&lt;=IF(Inputs!$C$31="",lockin,Inputs!$C$31),Inputs!$D$31,0%))))))))))</f>
        <v>0</v>
      </c>
      <c r="AE13" s="5">
        <f t="shared" si="6"/>
        <v>393.48390650822381</v>
      </c>
      <c r="AF13" s="5">
        <f>AB13*Inputs!I17</f>
        <v>0</v>
      </c>
      <c r="AG13" s="5">
        <f t="shared" si="7"/>
        <v>0</v>
      </c>
      <c r="AH13" s="5">
        <f t="shared" si="18"/>
        <v>0</v>
      </c>
      <c r="AI13" s="5">
        <f>AA13*Inputs!I17</f>
        <v>5000</v>
      </c>
      <c r="AJ13" s="5">
        <f t="shared" si="8"/>
        <v>10314.393641300072</v>
      </c>
      <c r="AK13" s="5">
        <f t="shared" si="19"/>
        <v>5314.393641300072</v>
      </c>
      <c r="AL13" s="5">
        <f>AA13*Inputs!I17</f>
        <v>5000</v>
      </c>
      <c r="AM13" s="5">
        <f t="shared" ca="1" si="9"/>
        <v>8552.2151898734173</v>
      </c>
      <c r="AN13" s="5">
        <f t="shared" si="10"/>
        <v>10314.393641300072</v>
      </c>
      <c r="AO13" s="5">
        <f t="shared" ca="1" si="11"/>
        <v>1762.1784514266546</v>
      </c>
      <c r="AP13" s="5"/>
      <c r="AQ13" s="5">
        <f>AA13*Inputs!I17</f>
        <v>5000</v>
      </c>
      <c r="AR13" s="5">
        <f t="shared" si="12"/>
        <v>10314.393641300072</v>
      </c>
      <c r="AS13" s="5"/>
      <c r="AT13" s="5">
        <f t="shared" ca="1" si="13"/>
        <v>1762.1784514266546</v>
      </c>
      <c r="AU13" s="5"/>
      <c r="AV13" s="5"/>
      <c r="AW13" s="5"/>
      <c r="AX13" s="5"/>
      <c r="AY13" s="18"/>
      <c r="AZ13" s="18"/>
      <c r="BA13" s="23"/>
      <c r="BB13" s="5"/>
      <c r="BC13" s="5"/>
      <c r="BD13" s="5"/>
      <c r="BE13" s="5"/>
      <c r="BF13" s="5"/>
      <c r="BG13" s="18">
        <f>IF(Inputs!F17="","",YEAR(Inputs!F17))</f>
        <v>2010</v>
      </c>
      <c r="BH13" s="18">
        <f>IF(Inputs!F17="","",DAY(Inputs!F17))</f>
        <v>1</v>
      </c>
      <c r="BI13" s="18">
        <f>IF(Inputs!F17="","",MONTH(Inputs!F17))</f>
        <v>4</v>
      </c>
      <c r="BJ13" s="26">
        <f>IF(Inputs!F17="","",IF(Inputs!F17&gt;DATE(BG13,4,1),DATE(BG13,4,1),DATE(BG13-1,4,1)))</f>
        <v>39904</v>
      </c>
      <c r="BK13" s="5"/>
      <c r="BL13" s="5"/>
      <c r="BM13" s="5"/>
      <c r="BN13" s="23">
        <f t="shared" si="14"/>
        <v>32599</v>
      </c>
      <c r="BO13" s="23">
        <f t="shared" si="14"/>
        <v>32964</v>
      </c>
      <c r="BP13" s="5">
        <v>172</v>
      </c>
      <c r="BQ13" s="5" t="s">
        <v>77</v>
      </c>
      <c r="BR13" s="5">
        <v>172</v>
      </c>
      <c r="BS13" s="5">
        <v>1989</v>
      </c>
      <c r="BT13" s="28">
        <v>1990</v>
      </c>
      <c r="BU13" s="5">
        <v>1989</v>
      </c>
      <c r="BV13" s="28">
        <v>1990</v>
      </c>
      <c r="BW13" s="5">
        <v>172</v>
      </c>
      <c r="BX13" s="23">
        <f t="shared" si="15"/>
        <v>39904</v>
      </c>
      <c r="BY13" s="5">
        <f t="shared" si="16"/>
        <v>632</v>
      </c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5.75" thickBot="1">
      <c r="A14" s="99" t="s">
        <v>101</v>
      </c>
      <c r="B14" s="100"/>
      <c r="C14" s="12"/>
      <c r="D14" s="137" t="str">
        <f>IF(Inputs!B13="Equity","Total tax to be paid","")</f>
        <v>Total tax to be paid</v>
      </c>
      <c r="E14" s="126">
        <f>IF(Inputs!B13="Equity",E9+E12,"")</f>
        <v>581.98538314264977</v>
      </c>
      <c r="F14" s="12"/>
      <c r="G14" s="18" t="s">
        <v>81</v>
      </c>
      <c r="H14" s="40">
        <f ca="1">IF(H7&gt;0,H7*('Tax Rates'!B11),"Loss")</f>
        <v>33139.566260994798</v>
      </c>
      <c r="I14" s="12"/>
      <c r="J14" s="33">
        <v>32964</v>
      </c>
      <c r="K14" s="14">
        <v>33329</v>
      </c>
      <c r="L14" s="20">
        <v>182</v>
      </c>
      <c r="M14" s="12"/>
      <c r="S14" s="5"/>
      <c r="T14" s="5">
        <f>IF(Inputs!F18="",0,IF(Inputs!G18="Purchase",Inputs!H18,IF(Inputs!G18="Redemption",-Inputs!H18,IF(Inputs!G18="Dividend",0,0)))/Inputs!I18)</f>
        <v>387.11675441313099</v>
      </c>
      <c r="U14" s="5">
        <f>IF(Inputs!F18="",0,(datecg-Inputs!F18))</f>
        <v>1922</v>
      </c>
      <c r="V14" s="5">
        <f>IF(Inputs!F18="",0,SUM($T$5:T14))</f>
        <v>4179.8407446498768</v>
      </c>
      <c r="W14" s="5">
        <f>SUM($X$5:X13)</f>
        <v>3792.723990236746</v>
      </c>
      <c r="X14" s="5">
        <f t="shared" si="17"/>
        <v>387.11675441313099</v>
      </c>
      <c r="Y14" s="5">
        <f t="shared" si="1"/>
        <v>387.11675441313099</v>
      </c>
      <c r="Z14" s="5">
        <f t="shared" si="2"/>
        <v>387.11675441313099</v>
      </c>
      <c r="AA14" s="5">
        <f t="shared" si="3"/>
        <v>387.11675441313099</v>
      </c>
      <c r="AB14" s="5">
        <f t="shared" si="4"/>
        <v>0</v>
      </c>
      <c r="AC14" s="5">
        <f t="shared" si="5"/>
        <v>0</v>
      </c>
      <c r="AD14" s="94">
        <f>IF(U14&lt;=IF(Inputs!$C$22="",lockin,Inputs!$C$22),Inputs!$D$22,IF(U14&lt;=IF(Inputs!$C$23="",lockin,Inputs!$C$23),Inputs!$D$23,IF(U14&lt;=IF(Inputs!$C$24="",lockin,Inputs!$C$24),Inputs!$D$24,IF(U14&lt;=IF(Inputs!$C$25="",lockin,Inputs!$C$25),Inputs!$D$25,IF(U14&lt;=IF(Inputs!$C$26="",lockin,Inputs!$C$26),Inputs!$D$26,IF(U14&lt;=IF(Inputs!$C$27="",lockin,Inputs!$C$27),Inputs!$D$27,IF(U14&lt;=IF(Inputs!$C$28="",lockin,Inputs!$C$28),Inputs!$D$28,IF(U14&lt;=IF(Inputs!$C$29="",lockin,Inputs!$C$29),Inputs!$D$29,IF(U14&lt;=IF(Inputs!$C$30="",lockin,Inputs!$C$30),Inputs!$D$30,IF(U14&lt;=IF(Inputs!$C$31="",lockin,Inputs!$C$31),Inputs!$D$31,0%))))))))))</f>
        <v>0</v>
      </c>
      <c r="AE14" s="5">
        <f t="shared" si="6"/>
        <v>387.11675441313099</v>
      </c>
      <c r="AF14" s="5">
        <f>AB14*Inputs!I18</f>
        <v>0</v>
      </c>
      <c r="AG14" s="5">
        <f t="shared" si="7"/>
        <v>0</v>
      </c>
      <c r="AH14" s="5">
        <f t="shared" si="18"/>
        <v>0</v>
      </c>
      <c r="AI14" s="5">
        <f>AA14*Inputs!I18</f>
        <v>5000</v>
      </c>
      <c r="AJ14" s="5">
        <f t="shared" si="8"/>
        <v>10147.491483431402</v>
      </c>
      <c r="AK14" s="5">
        <f t="shared" si="19"/>
        <v>5147.4914834314022</v>
      </c>
      <c r="AL14" s="5">
        <f>AA14*Inputs!I18</f>
        <v>5000</v>
      </c>
      <c r="AM14" s="5">
        <f t="shared" ca="1" si="9"/>
        <v>7601.9690576652602</v>
      </c>
      <c r="AN14" s="5">
        <f t="shared" si="10"/>
        <v>10147.491483431402</v>
      </c>
      <c r="AO14" s="5">
        <f t="shared" ca="1" si="11"/>
        <v>2545.5224257661421</v>
      </c>
      <c r="AP14" s="5"/>
      <c r="AQ14" s="5">
        <f>AA14*Inputs!I18</f>
        <v>5000</v>
      </c>
      <c r="AR14" s="5">
        <f t="shared" si="12"/>
        <v>10147.491483431402</v>
      </c>
      <c r="AS14" s="5"/>
      <c r="AT14" s="5">
        <f t="shared" ca="1" si="13"/>
        <v>2545.5224257661421</v>
      </c>
      <c r="AU14" s="5"/>
      <c r="AV14" s="5"/>
      <c r="AW14" s="5"/>
      <c r="AX14" s="5"/>
      <c r="AY14" s="18"/>
      <c r="AZ14" s="18"/>
      <c r="BA14" s="23"/>
      <c r="BB14" s="5"/>
      <c r="BC14" s="5"/>
      <c r="BD14" s="5"/>
      <c r="BE14" s="5"/>
      <c r="BF14" s="5"/>
      <c r="BG14" s="18">
        <f>IF(Inputs!F18="","",YEAR(Inputs!F18))</f>
        <v>2010</v>
      </c>
      <c r="BH14" s="18">
        <f>IF(Inputs!F18="","",DAY(Inputs!F18))</f>
        <v>3</v>
      </c>
      <c r="BI14" s="18">
        <f>IF(Inputs!F18="","",MONTH(Inputs!F18))</f>
        <v>5</v>
      </c>
      <c r="BJ14" s="26">
        <f>IF(Inputs!F18="","",IF(Inputs!F18&gt;DATE(BG14,4,1),DATE(BG14,4,1),DATE(BG14-1,4,1)))</f>
        <v>40269</v>
      </c>
      <c r="BK14" s="5"/>
      <c r="BL14" s="5"/>
      <c r="BM14" s="5"/>
      <c r="BN14" s="23">
        <f t="shared" si="14"/>
        <v>32964</v>
      </c>
      <c r="BO14" s="23">
        <f t="shared" si="14"/>
        <v>33329</v>
      </c>
      <c r="BP14" s="5">
        <v>182</v>
      </c>
      <c r="BQ14" s="5" t="s">
        <v>80</v>
      </c>
      <c r="BR14" s="5">
        <v>182</v>
      </c>
      <c r="BS14" s="5">
        <v>1990</v>
      </c>
      <c r="BT14" s="28">
        <v>1991</v>
      </c>
      <c r="BU14" s="5">
        <v>1990</v>
      </c>
      <c r="BV14" s="28">
        <v>1991</v>
      </c>
      <c r="BW14" s="5">
        <v>182</v>
      </c>
      <c r="BX14" s="23">
        <f t="shared" si="15"/>
        <v>40269</v>
      </c>
      <c r="BY14" s="5">
        <f t="shared" si="16"/>
        <v>711</v>
      </c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5.75" thickBot="1">
      <c r="A15" s="5"/>
      <c r="B15" s="5"/>
      <c r="C15" s="12"/>
      <c r="D15" s="139" t="str">
        <f>IF(Inputs!B13="Equity","","Total tax with LTCG indexation")</f>
        <v/>
      </c>
      <c r="E15" s="128">
        <f>E10+E12</f>
        <v>581.98538314264977</v>
      </c>
      <c r="F15" s="12"/>
      <c r="G15" s="18" t="s">
        <v>69</v>
      </c>
      <c r="H15" s="19">
        <f>H3*(IF(Inputs!B16=10%,10.3%,IF(Inputs!B16=20%,20.6%,IF(Inputs!B16=30%,30.9%,0))))</f>
        <v>1163.9707662852995</v>
      </c>
      <c r="I15" s="12"/>
      <c r="J15" s="14">
        <v>33329</v>
      </c>
      <c r="K15" s="14">
        <v>33695</v>
      </c>
      <c r="L15" s="20">
        <v>199</v>
      </c>
      <c r="M15" s="12"/>
      <c r="S15" s="5"/>
      <c r="T15" s="5">
        <f>IF(Inputs!F19="",0,IF(Inputs!G19="Purchase",Inputs!H19,IF(Inputs!G19="Redemption",-Inputs!H19,IF(Inputs!G19="Dividend",0,0)))/Inputs!I19)</f>
        <v>399.16972696790674</v>
      </c>
      <c r="U15" s="5">
        <f>IF(Inputs!F19="",0,(datecg-Inputs!F19))</f>
        <v>1893</v>
      </c>
      <c r="V15" s="5">
        <f>IF(Inputs!F19="",0,SUM($T$5:T15))</f>
        <v>4579.0104716177839</v>
      </c>
      <c r="W15" s="5">
        <f>SUM($X$5:X14)</f>
        <v>4179.8407446498768</v>
      </c>
      <c r="X15" s="5">
        <f t="shared" si="17"/>
        <v>399.16972696790674</v>
      </c>
      <c r="Y15" s="5">
        <f t="shared" si="1"/>
        <v>399.16972696790674</v>
      </c>
      <c r="Z15" s="5">
        <f t="shared" si="2"/>
        <v>399.16972696790674</v>
      </c>
      <c r="AA15" s="5">
        <f t="shared" si="3"/>
        <v>399.16972696790674</v>
      </c>
      <c r="AB15" s="5">
        <f t="shared" si="4"/>
        <v>0</v>
      </c>
      <c r="AC15" s="5">
        <f t="shared" si="5"/>
        <v>0</v>
      </c>
      <c r="AD15" s="94">
        <f>IF(U15&lt;=IF(Inputs!$C$22="",lockin,Inputs!$C$22),Inputs!$D$22,IF(U15&lt;=IF(Inputs!$C$23="",lockin,Inputs!$C$23),Inputs!$D$23,IF(U15&lt;=IF(Inputs!$C$24="",lockin,Inputs!$C$24),Inputs!$D$24,IF(U15&lt;=IF(Inputs!$C$25="",lockin,Inputs!$C$25),Inputs!$D$25,IF(U15&lt;=IF(Inputs!$C$26="",lockin,Inputs!$C$26),Inputs!$D$26,IF(U15&lt;=IF(Inputs!$C$27="",lockin,Inputs!$C$27),Inputs!$D$27,IF(U15&lt;=IF(Inputs!$C$28="",lockin,Inputs!$C$28),Inputs!$D$28,IF(U15&lt;=IF(Inputs!$C$29="",lockin,Inputs!$C$29),Inputs!$D$29,IF(U15&lt;=IF(Inputs!$C$30="",lockin,Inputs!$C$30),Inputs!$D$30,IF(U15&lt;=IF(Inputs!$C$31="",lockin,Inputs!$C$31),Inputs!$D$31,0%))))))))))</f>
        <v>0</v>
      </c>
      <c r="AE15" s="5">
        <f t="shared" si="6"/>
        <v>399.16972696790674</v>
      </c>
      <c r="AF15" s="5">
        <f>AB15*Inputs!I19</f>
        <v>0</v>
      </c>
      <c r="AG15" s="5">
        <f t="shared" si="7"/>
        <v>0</v>
      </c>
      <c r="AH15" s="5">
        <f t="shared" si="18"/>
        <v>0</v>
      </c>
      <c r="AI15" s="5">
        <f>AA15*Inputs!I19</f>
        <v>5000</v>
      </c>
      <c r="AJ15" s="5">
        <f t="shared" si="8"/>
        <v>10463.43605300974</v>
      </c>
      <c r="AK15" s="5">
        <f t="shared" si="19"/>
        <v>5463.4360530097401</v>
      </c>
      <c r="AL15" s="5">
        <f>AA15*Inputs!I19</f>
        <v>5000</v>
      </c>
      <c r="AM15" s="5">
        <f t="shared" ca="1" si="9"/>
        <v>7601.9690576652602</v>
      </c>
      <c r="AN15" s="5">
        <f t="shared" si="10"/>
        <v>10463.43605300974</v>
      </c>
      <c r="AO15" s="5">
        <f t="shared" ca="1" si="11"/>
        <v>2861.46699534448</v>
      </c>
      <c r="AP15" s="5"/>
      <c r="AQ15" s="5">
        <f>AA15*Inputs!I19</f>
        <v>5000</v>
      </c>
      <c r="AR15" s="5">
        <f t="shared" si="12"/>
        <v>10463.43605300974</v>
      </c>
      <c r="AS15" s="5"/>
      <c r="AT15" s="5">
        <f t="shared" ca="1" si="13"/>
        <v>2861.46699534448</v>
      </c>
      <c r="AU15" s="5"/>
      <c r="AV15" s="5"/>
      <c r="AW15" s="5"/>
      <c r="AX15" s="5"/>
      <c r="AY15" s="18"/>
      <c r="AZ15" s="18"/>
      <c r="BA15" s="23"/>
      <c r="BB15" s="5"/>
      <c r="BC15" s="5"/>
      <c r="BD15" s="5"/>
      <c r="BE15" s="5"/>
      <c r="BF15" s="5"/>
      <c r="BG15" s="18">
        <f>IF(Inputs!F19="","",YEAR(Inputs!F19))</f>
        <v>2010</v>
      </c>
      <c r="BH15" s="18">
        <f>IF(Inputs!F19="","",DAY(Inputs!F19))</f>
        <v>1</v>
      </c>
      <c r="BI15" s="18">
        <f>IF(Inputs!F19="","",MONTH(Inputs!F19))</f>
        <v>6</v>
      </c>
      <c r="BJ15" s="26">
        <f>IF(Inputs!F19="","",IF(Inputs!F19&gt;DATE(BG15,4,1),DATE(BG15,4,1),DATE(BG15-1,4,1)))</f>
        <v>40269</v>
      </c>
      <c r="BK15" s="5"/>
      <c r="BL15" s="5"/>
      <c r="BM15" s="5"/>
      <c r="BN15" s="23">
        <f t="shared" si="14"/>
        <v>33329</v>
      </c>
      <c r="BO15" s="23">
        <f t="shared" si="14"/>
        <v>33695</v>
      </c>
      <c r="BP15" s="5">
        <v>199</v>
      </c>
      <c r="BQ15" s="5" t="s">
        <v>84</v>
      </c>
      <c r="BR15" s="5">
        <v>199</v>
      </c>
      <c r="BS15" s="5">
        <v>1991</v>
      </c>
      <c r="BT15" s="28">
        <v>1992</v>
      </c>
      <c r="BU15" s="5">
        <v>1991</v>
      </c>
      <c r="BV15" s="28">
        <v>1992</v>
      </c>
      <c r="BW15" s="5">
        <v>199</v>
      </c>
      <c r="BX15" s="23">
        <f t="shared" si="15"/>
        <v>40269</v>
      </c>
      <c r="BY15" s="5">
        <f t="shared" si="16"/>
        <v>711</v>
      </c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5.75" thickBot="1">
      <c r="A16" s="5"/>
      <c r="B16" s="5"/>
      <c r="C16" s="12"/>
      <c r="D16" s="129" t="s">
        <v>137</v>
      </c>
      <c r="E16" s="130"/>
      <c r="F16" s="12"/>
      <c r="G16" s="158"/>
      <c r="H16" s="158"/>
      <c r="I16" s="12"/>
      <c r="J16" s="14">
        <v>33695</v>
      </c>
      <c r="K16" s="14">
        <v>34060</v>
      </c>
      <c r="L16" s="20">
        <v>223</v>
      </c>
      <c r="M16" s="12"/>
      <c r="S16" s="5"/>
      <c r="T16" s="5">
        <f>IF(Inputs!F20="",0,IF(Inputs!G20="Purchase",Inputs!H20,IF(Inputs!G20="Redemption",-Inputs!H20,IF(Inputs!G20="Dividend",0,0)))/Inputs!I20)</f>
        <v>378.90269778720824</v>
      </c>
      <c r="U16" s="5">
        <f>IF(Inputs!F20="",0,(datecg-Inputs!F20))</f>
        <v>1863</v>
      </c>
      <c r="V16" s="5">
        <f>IF(Inputs!F20="",0,SUM($T$5:T16))</f>
        <v>4957.913169404992</v>
      </c>
      <c r="W16" s="5">
        <f>SUM($X$5:X15)</f>
        <v>4579.0104716177839</v>
      </c>
      <c r="X16" s="5">
        <f t="shared" si="17"/>
        <v>378.90269778720824</v>
      </c>
      <c r="Y16" s="5">
        <f t="shared" si="1"/>
        <v>378.90269778720824</v>
      </c>
      <c r="Z16" s="5">
        <f t="shared" si="2"/>
        <v>378.90269778720824</v>
      </c>
      <c r="AA16" s="5">
        <f t="shared" si="3"/>
        <v>378.90269778720824</v>
      </c>
      <c r="AB16" s="5">
        <f t="shared" si="4"/>
        <v>0</v>
      </c>
      <c r="AC16" s="5">
        <f t="shared" si="5"/>
        <v>0</v>
      </c>
      <c r="AD16" s="94">
        <f>IF(U16&lt;=IF(Inputs!$C$22="",lockin,Inputs!$C$22),Inputs!$D$22,IF(U16&lt;=IF(Inputs!$C$23="",lockin,Inputs!$C$23),Inputs!$D$23,IF(U16&lt;=IF(Inputs!$C$24="",lockin,Inputs!$C$24),Inputs!$D$24,IF(U16&lt;=IF(Inputs!$C$25="",lockin,Inputs!$C$25),Inputs!$D$25,IF(U16&lt;=IF(Inputs!$C$26="",lockin,Inputs!$C$26),Inputs!$D$26,IF(U16&lt;=IF(Inputs!$C$27="",lockin,Inputs!$C$27),Inputs!$D$27,IF(U16&lt;=IF(Inputs!$C$28="",lockin,Inputs!$C$28),Inputs!$D$28,IF(U16&lt;=IF(Inputs!$C$29="",lockin,Inputs!$C$29),Inputs!$D$29,IF(U16&lt;=IF(Inputs!$C$30="",lockin,Inputs!$C$30),Inputs!$D$30,IF(U16&lt;=IF(Inputs!$C$31="",lockin,Inputs!$C$31),Inputs!$D$31,0%))))))))))</f>
        <v>0</v>
      </c>
      <c r="AE16" s="5">
        <f t="shared" si="6"/>
        <v>378.90269778720824</v>
      </c>
      <c r="AF16" s="5">
        <f>AB16*Inputs!I20</f>
        <v>0</v>
      </c>
      <c r="AG16" s="5">
        <f t="shared" si="7"/>
        <v>0</v>
      </c>
      <c r="AH16" s="5">
        <f t="shared" si="18"/>
        <v>0</v>
      </c>
      <c r="AI16" s="5">
        <f>AA16*Inputs!I20</f>
        <v>5000</v>
      </c>
      <c r="AJ16" s="5">
        <f t="shared" si="8"/>
        <v>9932.1764170960905</v>
      </c>
      <c r="AK16" s="5">
        <f t="shared" si="19"/>
        <v>4932.1764170960905</v>
      </c>
      <c r="AL16" s="5">
        <f>AA16*Inputs!I20</f>
        <v>5000</v>
      </c>
      <c r="AM16" s="5">
        <f t="shared" ca="1" si="9"/>
        <v>7601.9690576652602</v>
      </c>
      <c r="AN16" s="5">
        <f t="shared" si="10"/>
        <v>9932.1764170960905</v>
      </c>
      <c r="AO16" s="5">
        <f t="shared" ca="1" si="11"/>
        <v>2330.2073594308304</v>
      </c>
      <c r="AP16" s="5"/>
      <c r="AQ16" s="5">
        <f>AA16*Inputs!I20</f>
        <v>5000</v>
      </c>
      <c r="AR16" s="5">
        <f t="shared" si="12"/>
        <v>9932.1764170960905</v>
      </c>
      <c r="AS16" s="5"/>
      <c r="AT16" s="5">
        <f t="shared" ca="1" si="13"/>
        <v>2330.2073594308304</v>
      </c>
      <c r="AU16" s="5"/>
      <c r="AV16" s="5"/>
      <c r="AW16" s="5"/>
      <c r="AX16" s="5"/>
      <c r="AY16" s="18"/>
      <c r="AZ16" s="18"/>
      <c r="BA16" s="23"/>
      <c r="BB16" s="5"/>
      <c r="BC16" s="5"/>
      <c r="BD16" s="5"/>
      <c r="BE16" s="5"/>
      <c r="BF16" s="5"/>
      <c r="BG16" s="18">
        <f>IF(Inputs!F20="","",YEAR(Inputs!F20))</f>
        <v>2010</v>
      </c>
      <c r="BH16" s="18">
        <f>IF(Inputs!F20="","",DAY(Inputs!F20))</f>
        <v>1</v>
      </c>
      <c r="BI16" s="18">
        <f>IF(Inputs!F20="","",MONTH(Inputs!F20))</f>
        <v>7</v>
      </c>
      <c r="BJ16" s="26">
        <f>IF(Inputs!F20="","",IF(Inputs!F20&gt;DATE(BG16,4,1),DATE(BG16,4,1),DATE(BG16-1,4,1)))</f>
        <v>40269</v>
      </c>
      <c r="BK16" s="5"/>
      <c r="BL16" s="5"/>
      <c r="BM16" s="5"/>
      <c r="BN16" s="23">
        <f t="shared" si="14"/>
        <v>33695</v>
      </c>
      <c r="BO16" s="23">
        <f t="shared" si="14"/>
        <v>34060</v>
      </c>
      <c r="BP16" s="5">
        <v>223</v>
      </c>
      <c r="BQ16" s="5" t="s">
        <v>85</v>
      </c>
      <c r="BR16" s="5">
        <v>223</v>
      </c>
      <c r="BS16" s="5">
        <v>1992</v>
      </c>
      <c r="BT16" s="28">
        <v>1993</v>
      </c>
      <c r="BU16" s="5">
        <v>1992</v>
      </c>
      <c r="BV16" s="28">
        <v>1993</v>
      </c>
      <c r="BW16" s="5">
        <v>223</v>
      </c>
      <c r="BX16" s="23">
        <f t="shared" si="15"/>
        <v>40269</v>
      </c>
      <c r="BY16" s="5">
        <f t="shared" si="16"/>
        <v>711</v>
      </c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>
      <c r="A17" s="5"/>
      <c r="B17" s="5"/>
      <c r="C17" s="12"/>
      <c r="D17" s="131" t="s">
        <v>136</v>
      </c>
      <c r="E17" s="132">
        <f>H3+H5+(AI1+AF1)*IF(Inputs!B13="Equity",(1-'Tax Rates'!B13),1)</f>
        <v>641222.04180631833</v>
      </c>
      <c r="F17" s="12"/>
      <c r="G17" s="25" t="s">
        <v>62</v>
      </c>
      <c r="H17" s="150"/>
      <c r="I17" s="12"/>
      <c r="J17" s="14">
        <v>34060</v>
      </c>
      <c r="K17" s="14">
        <v>34425</v>
      </c>
      <c r="L17" s="20">
        <v>244</v>
      </c>
      <c r="M17" s="12"/>
      <c r="S17" s="5"/>
      <c r="T17" s="5">
        <f>IF(Inputs!F21="",0,IF(Inputs!G21="Purchase",Inputs!H21,IF(Inputs!G21="Redemption",-Inputs!H21,IF(Inputs!G21="Dividend",0,0)))/Inputs!I21)</f>
        <v>363.95399621487843</v>
      </c>
      <c r="U17" s="5">
        <f>IF(Inputs!F21="",0,(datecg-Inputs!F21))</f>
        <v>1831</v>
      </c>
      <c r="V17" s="5">
        <f>IF(Inputs!F21="",0,SUM($T$5:T17))</f>
        <v>5321.8671656198703</v>
      </c>
      <c r="W17" s="5">
        <f>SUM($X$5:X16)</f>
        <v>4957.913169404992</v>
      </c>
      <c r="X17" s="5">
        <f t="shared" si="17"/>
        <v>363.95399621487843</v>
      </c>
      <c r="Y17" s="5">
        <f t="shared" si="1"/>
        <v>363.95399621487843</v>
      </c>
      <c r="Z17" s="5">
        <f t="shared" si="2"/>
        <v>363.95399621487843</v>
      </c>
      <c r="AA17" s="5">
        <f t="shared" si="3"/>
        <v>363.95399621487843</v>
      </c>
      <c r="AB17" s="5">
        <f t="shared" si="4"/>
        <v>0</v>
      </c>
      <c r="AC17" s="5">
        <f t="shared" si="5"/>
        <v>0</v>
      </c>
      <c r="AD17" s="94">
        <f>IF(U17&lt;=IF(Inputs!$C$22="",lockin,Inputs!$C$22),Inputs!$D$22,IF(U17&lt;=IF(Inputs!$C$23="",lockin,Inputs!$C$23),Inputs!$D$23,IF(U17&lt;=IF(Inputs!$C$24="",lockin,Inputs!$C$24),Inputs!$D$24,IF(U17&lt;=IF(Inputs!$C$25="",lockin,Inputs!$C$25),Inputs!$D$25,IF(U17&lt;=IF(Inputs!$C$26="",lockin,Inputs!$C$26),Inputs!$D$26,IF(U17&lt;=IF(Inputs!$C$27="",lockin,Inputs!$C$27),Inputs!$D$27,IF(U17&lt;=IF(Inputs!$C$28="",lockin,Inputs!$C$28),Inputs!$D$28,IF(U17&lt;=IF(Inputs!$C$29="",lockin,Inputs!$C$29),Inputs!$D$29,IF(U17&lt;=IF(Inputs!$C$30="",lockin,Inputs!$C$30),Inputs!$D$30,IF(U17&lt;=IF(Inputs!$C$31="",lockin,Inputs!$C$31),Inputs!$D$31,0%))))))))))</f>
        <v>0</v>
      </c>
      <c r="AE17" s="5">
        <f t="shared" si="6"/>
        <v>363.95399621487843</v>
      </c>
      <c r="AF17" s="5">
        <f>AB17*Inputs!I21</f>
        <v>0</v>
      </c>
      <c r="AG17" s="5">
        <f t="shared" si="7"/>
        <v>0</v>
      </c>
      <c r="AH17" s="5">
        <f t="shared" si="18"/>
        <v>0</v>
      </c>
      <c r="AI17" s="5">
        <f>AA17*Inputs!I21</f>
        <v>5000</v>
      </c>
      <c r="AJ17" s="5">
        <f t="shared" si="8"/>
        <v>9540.3261027806093</v>
      </c>
      <c r="AK17" s="5">
        <f t="shared" si="19"/>
        <v>4540.3261027806093</v>
      </c>
      <c r="AL17" s="5">
        <f>AA17*Inputs!I21</f>
        <v>5000</v>
      </c>
      <c r="AM17" s="5">
        <f t="shared" ca="1" si="9"/>
        <v>7601.9690576652602</v>
      </c>
      <c r="AN17" s="5">
        <f t="shared" si="10"/>
        <v>9540.3261027806093</v>
      </c>
      <c r="AO17" s="5">
        <f t="shared" ca="1" si="11"/>
        <v>1938.3570451153491</v>
      </c>
      <c r="AP17" s="5"/>
      <c r="AQ17" s="5">
        <f>AA17*Inputs!I21</f>
        <v>5000</v>
      </c>
      <c r="AR17" s="5">
        <f t="shared" si="12"/>
        <v>9540.3261027806093</v>
      </c>
      <c r="AS17" s="5"/>
      <c r="AT17" s="5">
        <f t="shared" ca="1" si="13"/>
        <v>1938.3570451153491</v>
      </c>
      <c r="AU17" s="5"/>
      <c r="AV17" s="5"/>
      <c r="AW17" s="5"/>
      <c r="AX17" s="5"/>
      <c r="AY17" s="18"/>
      <c r="AZ17" s="18"/>
      <c r="BA17" s="23"/>
      <c r="BB17" s="5"/>
      <c r="BC17" s="5"/>
      <c r="BD17" s="5"/>
      <c r="BE17" s="5"/>
      <c r="BF17" s="5"/>
      <c r="BG17" s="18">
        <f>IF(Inputs!F21="","",YEAR(Inputs!F21))</f>
        <v>2010</v>
      </c>
      <c r="BH17" s="18">
        <f>IF(Inputs!F21="","",DAY(Inputs!F21))</f>
        <v>2</v>
      </c>
      <c r="BI17" s="18">
        <f>IF(Inputs!F21="","",MONTH(Inputs!F21))</f>
        <v>8</v>
      </c>
      <c r="BJ17" s="26">
        <f>IF(Inputs!F21="","",IF(Inputs!F21&gt;DATE(BG17,4,1),DATE(BG17,4,1),DATE(BG17-1,4,1)))</f>
        <v>40269</v>
      </c>
      <c r="BK17" s="5"/>
      <c r="BL17" s="5"/>
      <c r="BM17" s="5"/>
      <c r="BN17" s="23">
        <f t="shared" si="14"/>
        <v>34060</v>
      </c>
      <c r="BO17" s="23">
        <f t="shared" si="14"/>
        <v>34425</v>
      </c>
      <c r="BP17" s="5">
        <v>244</v>
      </c>
      <c r="BQ17" s="5" t="s">
        <v>86</v>
      </c>
      <c r="BR17" s="5">
        <v>244</v>
      </c>
      <c r="BS17" s="5">
        <v>1993</v>
      </c>
      <c r="BT17" s="28">
        <v>1994</v>
      </c>
      <c r="BU17" s="5">
        <v>1993</v>
      </c>
      <c r="BV17" s="28">
        <v>1994</v>
      </c>
      <c r="BW17" s="5">
        <v>244</v>
      </c>
      <c r="BX17" s="23">
        <f t="shared" si="15"/>
        <v>40269</v>
      </c>
      <c r="BY17" s="5">
        <f t="shared" si="16"/>
        <v>711</v>
      </c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>
      <c r="A18" s="5"/>
      <c r="B18" s="5"/>
      <c r="C18" s="12"/>
      <c r="D18" s="161"/>
      <c r="E18" s="162"/>
      <c r="F18" s="12"/>
      <c r="G18" s="36" t="s">
        <v>67</v>
      </c>
      <c r="H18" s="151"/>
      <c r="I18" s="12"/>
      <c r="J18" s="14">
        <v>34425</v>
      </c>
      <c r="K18" s="14">
        <v>34790</v>
      </c>
      <c r="L18" s="20">
        <v>259</v>
      </c>
      <c r="M18" s="12"/>
      <c r="S18" s="5"/>
      <c r="T18" s="5">
        <f>IF(Inputs!F22="",0,IF(Inputs!G22="Purchase",Inputs!H22,IF(Inputs!G22="Redemption",-Inputs!H22,IF(Inputs!G22="Dividend",0,0)))/Inputs!I22)</f>
        <v>354.03242937053034</v>
      </c>
      <c r="U18" s="5">
        <f>IF(Inputs!F22="",0,(datecg-Inputs!F22))</f>
        <v>1801</v>
      </c>
      <c r="V18" s="5">
        <f>IF(Inputs!F22="",0,SUM($T$5:T18))</f>
        <v>5675.8995949904011</v>
      </c>
      <c r="W18" s="5">
        <f>SUM($X$5:X17)</f>
        <v>5321.8671656198703</v>
      </c>
      <c r="X18" s="5">
        <f t="shared" si="17"/>
        <v>354.03242937053034</v>
      </c>
      <c r="Y18" s="5">
        <f t="shared" si="1"/>
        <v>354.03242937053034</v>
      </c>
      <c r="Z18" s="5">
        <f t="shared" si="2"/>
        <v>354.03242937053034</v>
      </c>
      <c r="AA18" s="5">
        <f t="shared" si="3"/>
        <v>354.03242937053034</v>
      </c>
      <c r="AB18" s="5">
        <f t="shared" si="4"/>
        <v>0</v>
      </c>
      <c r="AC18" s="5">
        <f t="shared" si="5"/>
        <v>0</v>
      </c>
      <c r="AD18" s="94">
        <f>IF(U18&lt;=IF(Inputs!$C$22="",lockin,Inputs!$C$22),Inputs!$D$22,IF(U18&lt;=IF(Inputs!$C$23="",lockin,Inputs!$C$23),Inputs!$D$23,IF(U18&lt;=IF(Inputs!$C$24="",lockin,Inputs!$C$24),Inputs!$D$24,IF(U18&lt;=IF(Inputs!$C$25="",lockin,Inputs!$C$25),Inputs!$D$25,IF(U18&lt;=IF(Inputs!$C$26="",lockin,Inputs!$C$26),Inputs!$D$26,IF(U18&lt;=IF(Inputs!$C$27="",lockin,Inputs!$C$27),Inputs!$D$27,IF(U18&lt;=IF(Inputs!$C$28="",lockin,Inputs!$C$28),Inputs!$D$28,IF(U18&lt;=IF(Inputs!$C$29="",lockin,Inputs!$C$29),Inputs!$D$29,IF(U18&lt;=IF(Inputs!$C$30="",lockin,Inputs!$C$30),Inputs!$D$30,IF(U18&lt;=IF(Inputs!$C$31="",lockin,Inputs!$C$31),Inputs!$D$31,0%))))))))))</f>
        <v>0</v>
      </c>
      <c r="AE18" s="5">
        <f t="shared" si="6"/>
        <v>354.03242937053034</v>
      </c>
      <c r="AF18" s="5">
        <f>AB18*Inputs!I22</f>
        <v>0</v>
      </c>
      <c r="AG18" s="5">
        <f t="shared" si="7"/>
        <v>0</v>
      </c>
      <c r="AH18" s="5">
        <f t="shared" si="18"/>
        <v>0</v>
      </c>
      <c r="AI18" s="5">
        <f>AA18*Inputs!I22</f>
        <v>5000</v>
      </c>
      <c r="AJ18" s="5">
        <f t="shared" si="8"/>
        <v>9280.2520710897115</v>
      </c>
      <c r="AK18" s="5">
        <f t="shared" si="19"/>
        <v>4280.2520710897115</v>
      </c>
      <c r="AL18" s="5">
        <f>AA18*Inputs!I22</f>
        <v>5000</v>
      </c>
      <c r="AM18" s="5">
        <f t="shared" ca="1" si="9"/>
        <v>7601.9690576652602</v>
      </c>
      <c r="AN18" s="5">
        <f t="shared" si="10"/>
        <v>9280.2520710897115</v>
      </c>
      <c r="AO18" s="5">
        <f t="shared" ca="1" si="11"/>
        <v>1678.2830134244514</v>
      </c>
      <c r="AP18" s="5"/>
      <c r="AQ18" s="5">
        <f>AA18*Inputs!I22</f>
        <v>5000</v>
      </c>
      <c r="AR18" s="5">
        <f t="shared" si="12"/>
        <v>9280.2520710897115</v>
      </c>
      <c r="AS18" s="5"/>
      <c r="AT18" s="5">
        <f t="shared" ca="1" si="13"/>
        <v>1678.2830134244514</v>
      </c>
      <c r="AU18" s="5"/>
      <c r="AV18" s="5"/>
      <c r="AW18" s="5"/>
      <c r="AX18" s="5"/>
      <c r="AY18" s="18"/>
      <c r="AZ18" s="18"/>
      <c r="BA18" s="23"/>
      <c r="BB18" s="5"/>
      <c r="BC18" s="5"/>
      <c r="BD18" s="5"/>
      <c r="BE18" s="5"/>
      <c r="BF18" s="5"/>
      <c r="BG18" s="18">
        <f>IF(Inputs!F22="","",YEAR(Inputs!F22))</f>
        <v>2010</v>
      </c>
      <c r="BH18" s="18">
        <f>IF(Inputs!F22="","",DAY(Inputs!F22))</f>
        <v>1</v>
      </c>
      <c r="BI18" s="18">
        <f>IF(Inputs!F22="","",MONTH(Inputs!F22))</f>
        <v>9</v>
      </c>
      <c r="BJ18" s="26">
        <f>IF(Inputs!F22="","",IF(Inputs!F22&gt;DATE(BG18,4,1),DATE(BG18,4,1),DATE(BG18-1,4,1)))</f>
        <v>40269</v>
      </c>
      <c r="BK18" s="5"/>
      <c r="BL18" s="5"/>
      <c r="BM18" s="5"/>
      <c r="BN18" s="23">
        <f t="shared" si="14"/>
        <v>34425</v>
      </c>
      <c r="BO18" s="23">
        <f t="shared" si="14"/>
        <v>34790</v>
      </c>
      <c r="BP18" s="5">
        <v>259</v>
      </c>
      <c r="BQ18" s="5" t="s">
        <v>87</v>
      </c>
      <c r="BR18" s="5">
        <v>259</v>
      </c>
      <c r="BS18" s="5">
        <v>1994</v>
      </c>
      <c r="BT18" s="28">
        <v>1995</v>
      </c>
      <c r="BU18" s="5">
        <v>1994</v>
      </c>
      <c r="BV18" s="28">
        <v>1995</v>
      </c>
      <c r="BW18" s="5">
        <v>259</v>
      </c>
      <c r="BX18" s="23">
        <f t="shared" si="15"/>
        <v>40269</v>
      </c>
      <c r="BY18" s="5">
        <f t="shared" si="16"/>
        <v>711</v>
      </c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>
      <c r="A19" s="5"/>
      <c r="B19" s="5"/>
      <c r="C19" s="12"/>
      <c r="D19" s="133" t="s">
        <v>140</v>
      </c>
      <c r="E19" s="133">
        <f xml:space="preserve">  IF(Inputs!B13="Equity",E17-E14,E17-MIN(E14:E15) )</f>
        <v>640640.05642317573</v>
      </c>
      <c r="F19" s="12"/>
      <c r="G19" s="152" t="s">
        <v>72</v>
      </c>
      <c r="H19" s="152"/>
      <c r="I19" s="12"/>
      <c r="J19" s="14">
        <v>34790</v>
      </c>
      <c r="K19" s="14">
        <v>35156</v>
      </c>
      <c r="L19" s="20">
        <v>281</v>
      </c>
      <c r="M19" s="12"/>
      <c r="S19" s="5"/>
      <c r="T19" s="5">
        <f>IF(Inputs!F23="",0,IF(Inputs!G23="Purchase",Inputs!H23,IF(Inputs!G23="Redemption",-Inputs!H23,IF(Inputs!G23="Dividend",0,0)))/Inputs!I23)</f>
        <v>328.96901111915258</v>
      </c>
      <c r="U19" s="5">
        <f>IF(Inputs!F23="",0,(datecg-Inputs!F23))</f>
        <v>1771</v>
      </c>
      <c r="V19" s="5">
        <f>IF(Inputs!F23="",0,SUM($T$5:T19))</f>
        <v>6004.8686061095541</v>
      </c>
      <c r="W19" s="5">
        <f>SUM($X$5:X18)</f>
        <v>5675.8995949904011</v>
      </c>
      <c r="X19" s="5">
        <f t="shared" si="17"/>
        <v>328.96901111915258</v>
      </c>
      <c r="Y19" s="5">
        <f t="shared" si="1"/>
        <v>328.96901111915258</v>
      </c>
      <c r="Z19" s="5">
        <f t="shared" si="2"/>
        <v>328.96901111915258</v>
      </c>
      <c r="AA19" s="5">
        <f t="shared" si="3"/>
        <v>328.96901111915258</v>
      </c>
      <c r="AB19" s="5">
        <f t="shared" si="4"/>
        <v>0</v>
      </c>
      <c r="AC19" s="5">
        <f t="shared" si="5"/>
        <v>0</v>
      </c>
      <c r="AD19" s="94">
        <f>IF(U19&lt;=IF(Inputs!$C$22="",lockin,Inputs!$C$22),Inputs!$D$22,IF(U19&lt;=IF(Inputs!$C$23="",lockin,Inputs!$C$23),Inputs!$D$23,IF(U19&lt;=IF(Inputs!$C$24="",lockin,Inputs!$C$24),Inputs!$D$24,IF(U19&lt;=IF(Inputs!$C$25="",lockin,Inputs!$C$25),Inputs!$D$25,IF(U19&lt;=IF(Inputs!$C$26="",lockin,Inputs!$C$26),Inputs!$D$26,IF(U19&lt;=IF(Inputs!$C$27="",lockin,Inputs!$C$27),Inputs!$D$27,IF(U19&lt;=IF(Inputs!$C$28="",lockin,Inputs!$C$28),Inputs!$D$28,IF(U19&lt;=IF(Inputs!$C$29="",lockin,Inputs!$C$29),Inputs!$D$29,IF(U19&lt;=IF(Inputs!$C$30="",lockin,Inputs!$C$30),Inputs!$D$30,IF(U19&lt;=IF(Inputs!$C$31="",lockin,Inputs!$C$31),Inputs!$D$31,0%))))))))))</f>
        <v>0</v>
      </c>
      <c r="AE19" s="5">
        <f t="shared" si="6"/>
        <v>328.96901111915258</v>
      </c>
      <c r="AF19" s="5">
        <f>AB19*Inputs!I23</f>
        <v>0</v>
      </c>
      <c r="AG19" s="5">
        <f t="shared" si="7"/>
        <v>0</v>
      </c>
      <c r="AH19" s="5">
        <f t="shared" si="18"/>
        <v>0</v>
      </c>
      <c r="AI19" s="5">
        <f>AA19*Inputs!I23</f>
        <v>5000</v>
      </c>
      <c r="AJ19" s="5">
        <f t="shared" si="8"/>
        <v>8623.2646884663463</v>
      </c>
      <c r="AK19" s="5">
        <f t="shared" si="19"/>
        <v>3623.2646884663463</v>
      </c>
      <c r="AL19" s="5">
        <f>AA19*Inputs!I23</f>
        <v>5000</v>
      </c>
      <c r="AM19" s="5">
        <f t="shared" ca="1" si="9"/>
        <v>7601.9690576652602</v>
      </c>
      <c r="AN19" s="5">
        <f t="shared" si="10"/>
        <v>8623.2646884663463</v>
      </c>
      <c r="AO19" s="5">
        <f t="shared" ca="1" si="11"/>
        <v>1021.2956308010862</v>
      </c>
      <c r="AP19" s="5"/>
      <c r="AQ19" s="5">
        <f>AA19*Inputs!I23</f>
        <v>5000</v>
      </c>
      <c r="AR19" s="5">
        <f t="shared" si="12"/>
        <v>8623.2646884663463</v>
      </c>
      <c r="AS19" s="5"/>
      <c r="AT19" s="5">
        <f t="shared" ca="1" si="13"/>
        <v>1021.2956308010862</v>
      </c>
      <c r="AU19" s="5"/>
      <c r="AV19" s="5"/>
      <c r="AW19" s="5"/>
      <c r="AX19" s="5"/>
      <c r="AY19" s="18"/>
      <c r="AZ19" s="18"/>
      <c r="BA19" s="23"/>
      <c r="BB19" s="5"/>
      <c r="BC19" s="5"/>
      <c r="BD19" s="5"/>
      <c r="BE19" s="5"/>
      <c r="BF19" s="5"/>
      <c r="BG19" s="18">
        <f>IF(Inputs!F23="","",YEAR(Inputs!F23))</f>
        <v>2010</v>
      </c>
      <c r="BH19" s="18">
        <f>IF(Inputs!F23="","",DAY(Inputs!F23))</f>
        <v>1</v>
      </c>
      <c r="BI19" s="18">
        <f>IF(Inputs!F23="","",MONTH(Inputs!F23))</f>
        <v>10</v>
      </c>
      <c r="BJ19" s="26">
        <f>IF(Inputs!F23="","",IF(Inputs!F23&gt;DATE(BG19,4,1),DATE(BG19,4,1),DATE(BG19-1,4,1)))</f>
        <v>40269</v>
      </c>
      <c r="BK19" s="5"/>
      <c r="BL19" s="5"/>
      <c r="BM19" s="5"/>
      <c r="BN19" s="23">
        <f t="shared" si="14"/>
        <v>34790</v>
      </c>
      <c r="BO19" s="23">
        <f t="shared" si="14"/>
        <v>35156</v>
      </c>
      <c r="BP19" s="5">
        <v>281</v>
      </c>
      <c r="BQ19" s="5" t="s">
        <v>88</v>
      </c>
      <c r="BR19" s="5">
        <v>281</v>
      </c>
      <c r="BS19" s="5">
        <v>1995</v>
      </c>
      <c r="BT19" s="28">
        <v>1996</v>
      </c>
      <c r="BU19" s="5">
        <v>1995</v>
      </c>
      <c r="BV19" s="28">
        <v>1996</v>
      </c>
      <c r="BW19" s="5">
        <v>281</v>
      </c>
      <c r="BX19" s="23">
        <f t="shared" si="15"/>
        <v>40269</v>
      </c>
      <c r="BY19" s="5">
        <f t="shared" si="16"/>
        <v>711</v>
      </c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>
      <c r="A20" s="5"/>
      <c r="B20" s="5"/>
      <c r="C20" s="5"/>
      <c r="D20" s="119"/>
      <c r="E20" s="5"/>
      <c r="F20" s="5"/>
      <c r="G20" s="5"/>
      <c r="H20" s="5"/>
      <c r="I20" s="5"/>
      <c r="J20" s="14">
        <v>35156</v>
      </c>
      <c r="K20" s="14">
        <v>35521</v>
      </c>
      <c r="L20" s="20">
        <v>305</v>
      </c>
      <c r="M20" s="12"/>
      <c r="S20" s="5"/>
      <c r="T20" s="5">
        <f>IF(Inputs!F24="",0,IF(Inputs!G24="Purchase",Inputs!H24,IF(Inputs!G24="Redemption",-Inputs!H24,IF(Inputs!G24="Dividend",0,0)))/Inputs!I24)</f>
        <v>324.35939020434643</v>
      </c>
      <c r="U20" s="5">
        <f>IF(Inputs!F24="",0,(datecg-Inputs!F24))</f>
        <v>1740</v>
      </c>
      <c r="V20" s="5">
        <f>IF(Inputs!F24="",0,SUM($T$5:T20))</f>
        <v>6329.2279963139008</v>
      </c>
      <c r="W20" s="5">
        <f>SUM($X$5:X19)</f>
        <v>6004.8686061095541</v>
      </c>
      <c r="X20" s="5">
        <f t="shared" si="17"/>
        <v>324.35939020434643</v>
      </c>
      <c r="Y20" s="5">
        <f t="shared" si="1"/>
        <v>324.35939020434643</v>
      </c>
      <c r="Z20" s="5">
        <f t="shared" si="2"/>
        <v>324.35939020434643</v>
      </c>
      <c r="AA20" s="5">
        <f t="shared" si="3"/>
        <v>324.35939020434643</v>
      </c>
      <c r="AB20" s="5">
        <f t="shared" si="4"/>
        <v>0</v>
      </c>
      <c r="AC20" s="5">
        <f t="shared" si="5"/>
        <v>0</v>
      </c>
      <c r="AD20" s="94">
        <f>IF(U20&lt;=IF(Inputs!$C$22="",lockin,Inputs!$C$22),Inputs!$D$22,IF(U20&lt;=IF(Inputs!$C$23="",lockin,Inputs!$C$23),Inputs!$D$23,IF(U20&lt;=IF(Inputs!$C$24="",lockin,Inputs!$C$24),Inputs!$D$24,IF(U20&lt;=IF(Inputs!$C$25="",lockin,Inputs!$C$25),Inputs!$D$25,IF(U20&lt;=IF(Inputs!$C$26="",lockin,Inputs!$C$26),Inputs!$D$26,IF(U20&lt;=IF(Inputs!$C$27="",lockin,Inputs!$C$27),Inputs!$D$27,IF(U20&lt;=IF(Inputs!$C$28="",lockin,Inputs!$C$28),Inputs!$D$28,IF(U20&lt;=IF(Inputs!$C$29="",lockin,Inputs!$C$29),Inputs!$D$29,IF(U20&lt;=IF(Inputs!$C$30="",lockin,Inputs!$C$30),Inputs!$D$30,IF(U20&lt;=IF(Inputs!$C$31="",lockin,Inputs!$C$31),Inputs!$D$31,0%))))))))))</f>
        <v>0</v>
      </c>
      <c r="AE20" s="5">
        <f t="shared" si="6"/>
        <v>324.35939020434643</v>
      </c>
      <c r="AF20" s="5">
        <f>AB20*Inputs!I24</f>
        <v>0</v>
      </c>
      <c r="AG20" s="5">
        <f t="shared" si="7"/>
        <v>0</v>
      </c>
      <c r="AH20" s="5">
        <f t="shared" si="18"/>
        <v>0</v>
      </c>
      <c r="AI20" s="5">
        <f>AA20*Inputs!I24</f>
        <v>5000</v>
      </c>
      <c r="AJ20" s="5">
        <f t="shared" si="8"/>
        <v>8502.4326954265325</v>
      </c>
      <c r="AK20" s="5">
        <f t="shared" si="19"/>
        <v>3502.4326954265325</v>
      </c>
      <c r="AL20" s="5">
        <f>AA20*Inputs!I24</f>
        <v>5000</v>
      </c>
      <c r="AM20" s="5">
        <f t="shared" ca="1" si="9"/>
        <v>7601.9690576652602</v>
      </c>
      <c r="AN20" s="5">
        <f t="shared" si="10"/>
        <v>8502.4326954265325</v>
      </c>
      <c r="AO20" s="5">
        <f t="shared" ca="1" si="11"/>
        <v>900.46363776127237</v>
      </c>
      <c r="AP20" s="5"/>
      <c r="AQ20" s="5">
        <f>AA20*Inputs!I24</f>
        <v>5000</v>
      </c>
      <c r="AR20" s="5">
        <f t="shared" si="12"/>
        <v>8502.4326954265325</v>
      </c>
      <c r="AS20" s="5"/>
      <c r="AT20" s="5">
        <f t="shared" ca="1" si="13"/>
        <v>900.46363776127237</v>
      </c>
      <c r="AU20" s="5"/>
      <c r="AV20" s="5"/>
      <c r="AW20" s="5"/>
      <c r="AX20" s="5"/>
      <c r="AY20" s="18"/>
      <c r="AZ20" s="18"/>
      <c r="BA20" s="23"/>
      <c r="BB20" s="5"/>
      <c r="BC20" s="5"/>
      <c r="BD20" s="5"/>
      <c r="BE20" s="5"/>
      <c r="BF20" s="5"/>
      <c r="BG20" s="18">
        <f>IF(Inputs!F24="","",YEAR(Inputs!F24))</f>
        <v>2010</v>
      </c>
      <c r="BH20" s="18">
        <f>IF(Inputs!F24="","",DAY(Inputs!F24))</f>
        <v>1</v>
      </c>
      <c r="BI20" s="18">
        <f>IF(Inputs!F24="","",MONTH(Inputs!F24))</f>
        <v>11</v>
      </c>
      <c r="BJ20" s="26">
        <f>IF(Inputs!F24="","",IF(Inputs!F24&gt;DATE(BG20,4,1),DATE(BG20,4,1),DATE(BG20-1,4,1)))</f>
        <v>40269</v>
      </c>
      <c r="BK20" s="5"/>
      <c r="BL20" s="5"/>
      <c r="BM20" s="5"/>
      <c r="BN20" s="23">
        <f t="shared" si="14"/>
        <v>35156</v>
      </c>
      <c r="BO20" s="23">
        <f t="shared" si="14"/>
        <v>35521</v>
      </c>
      <c r="BP20" s="5">
        <v>305</v>
      </c>
      <c r="BQ20" s="5" t="s">
        <v>89</v>
      </c>
      <c r="BR20" s="5">
        <v>305</v>
      </c>
      <c r="BS20" s="5">
        <v>1996</v>
      </c>
      <c r="BT20" s="28">
        <v>1997</v>
      </c>
      <c r="BU20" s="5">
        <v>1996</v>
      </c>
      <c r="BV20" s="28">
        <v>1997</v>
      </c>
      <c r="BW20" s="5">
        <v>305</v>
      </c>
      <c r="BX20" s="23">
        <f t="shared" si="15"/>
        <v>40269</v>
      </c>
      <c r="BY20" s="5">
        <f t="shared" si="16"/>
        <v>711</v>
      </c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>
      <c r="A21" s="5"/>
      <c r="B21" s="5"/>
      <c r="C21" s="5"/>
      <c r="D21" s="5"/>
      <c r="E21" s="119"/>
      <c r="F21" s="5"/>
      <c r="G21" s="119"/>
      <c r="H21" s="5"/>
      <c r="I21" s="5"/>
      <c r="J21" s="14">
        <v>35521</v>
      </c>
      <c r="K21" s="14">
        <v>35886</v>
      </c>
      <c r="L21" s="20">
        <v>331</v>
      </c>
      <c r="M21" s="12"/>
      <c r="S21" s="5"/>
      <c r="T21" s="5">
        <f>IF(Inputs!F25="",0,IF(Inputs!G25="Purchase",Inputs!H25,IF(Inputs!G25="Redemption",-Inputs!H25,IF(Inputs!G25="Dividend",0,0)))/Inputs!I25)</f>
        <v>333.42224593224859</v>
      </c>
      <c r="U21" s="5">
        <f>IF(Inputs!F25="",0,(datecg-Inputs!F25))</f>
        <v>1710</v>
      </c>
      <c r="V21" s="5">
        <f>IF(Inputs!F25="",0,SUM($T$5:T21))</f>
        <v>6662.650242246149</v>
      </c>
      <c r="W21" s="5">
        <f>SUM($X$5:X20)</f>
        <v>6329.2279963139008</v>
      </c>
      <c r="X21" s="5">
        <f t="shared" si="17"/>
        <v>333.42224593224859</v>
      </c>
      <c r="Y21" s="5">
        <f t="shared" si="1"/>
        <v>333.42224593224859</v>
      </c>
      <c r="Z21" s="5">
        <f t="shared" si="2"/>
        <v>333.42224593224859</v>
      </c>
      <c r="AA21" s="5">
        <f t="shared" si="3"/>
        <v>333.42224593224859</v>
      </c>
      <c r="AB21" s="5">
        <f t="shared" si="4"/>
        <v>0</v>
      </c>
      <c r="AC21" s="5">
        <f t="shared" si="5"/>
        <v>0</v>
      </c>
      <c r="AD21" s="94">
        <f>IF(U21&lt;=IF(Inputs!$C$22="",lockin,Inputs!$C$22),Inputs!$D$22,IF(U21&lt;=IF(Inputs!$C$23="",lockin,Inputs!$C$23),Inputs!$D$23,IF(U21&lt;=IF(Inputs!$C$24="",lockin,Inputs!$C$24),Inputs!$D$24,IF(U21&lt;=IF(Inputs!$C$25="",lockin,Inputs!$C$25),Inputs!$D$25,IF(U21&lt;=IF(Inputs!$C$26="",lockin,Inputs!$C$26),Inputs!$D$26,IF(U21&lt;=IF(Inputs!$C$27="",lockin,Inputs!$C$27),Inputs!$D$27,IF(U21&lt;=IF(Inputs!$C$28="",lockin,Inputs!$C$28),Inputs!$D$28,IF(U21&lt;=IF(Inputs!$C$29="",lockin,Inputs!$C$29),Inputs!$D$29,IF(U21&lt;=IF(Inputs!$C$30="",lockin,Inputs!$C$30),Inputs!$D$30,IF(U21&lt;=IF(Inputs!$C$31="",lockin,Inputs!$C$31),Inputs!$D$31,0%))))))))))</f>
        <v>0</v>
      </c>
      <c r="AE21" s="5">
        <f t="shared" si="6"/>
        <v>333.42224593224859</v>
      </c>
      <c r="AF21" s="5">
        <f>AB21*Inputs!I25</f>
        <v>0</v>
      </c>
      <c r="AG21" s="5">
        <f t="shared" si="7"/>
        <v>0</v>
      </c>
      <c r="AH21" s="5">
        <f t="shared" si="18"/>
        <v>0</v>
      </c>
      <c r="AI21" s="5">
        <f>AA21*Inputs!I25</f>
        <v>5000</v>
      </c>
      <c r="AJ21" s="5">
        <f t="shared" si="8"/>
        <v>8739.9973326220334</v>
      </c>
      <c r="AK21" s="5">
        <f t="shared" si="19"/>
        <v>3739.9973326220334</v>
      </c>
      <c r="AL21" s="5">
        <f>AA21*Inputs!I25</f>
        <v>5000</v>
      </c>
      <c r="AM21" s="5">
        <f t="shared" ca="1" si="9"/>
        <v>7601.9690576652602</v>
      </c>
      <c r="AN21" s="5">
        <f t="shared" si="10"/>
        <v>8739.9973326220334</v>
      </c>
      <c r="AO21" s="5">
        <f t="shared" ca="1" si="11"/>
        <v>1138.0282749567732</v>
      </c>
      <c r="AP21" s="5"/>
      <c r="AQ21" s="5">
        <f>AA21*Inputs!I25</f>
        <v>5000</v>
      </c>
      <c r="AR21" s="5">
        <f t="shared" si="12"/>
        <v>8739.9973326220334</v>
      </c>
      <c r="AS21" s="5"/>
      <c r="AT21" s="5">
        <f t="shared" ca="1" si="13"/>
        <v>1138.0282749567732</v>
      </c>
      <c r="AU21" s="5"/>
      <c r="AV21" s="5"/>
      <c r="AW21" s="5"/>
      <c r="AX21" s="5"/>
      <c r="AY21" s="18"/>
      <c r="AZ21" s="18"/>
      <c r="BA21" s="23"/>
      <c r="BB21" s="5"/>
      <c r="BC21" s="5"/>
      <c r="BD21" s="5"/>
      <c r="BE21" s="5"/>
      <c r="BF21" s="5"/>
      <c r="BG21" s="18">
        <f>IF(Inputs!F25="","",YEAR(Inputs!F25))</f>
        <v>2010</v>
      </c>
      <c r="BH21" s="18">
        <f>IF(Inputs!F25="","",DAY(Inputs!F25))</f>
        <v>1</v>
      </c>
      <c r="BI21" s="18">
        <f>IF(Inputs!F25="","",MONTH(Inputs!F25))</f>
        <v>12</v>
      </c>
      <c r="BJ21" s="26">
        <f>IF(Inputs!F25="","",IF(Inputs!F25&gt;DATE(BG21,4,1),DATE(BG21,4,1),DATE(BG21-1,4,1)))</f>
        <v>40269</v>
      </c>
      <c r="BK21" s="5"/>
      <c r="BL21" s="5"/>
      <c r="BM21" s="5"/>
      <c r="BN21" s="23">
        <f t="shared" si="14"/>
        <v>35521</v>
      </c>
      <c r="BO21" s="23">
        <f t="shared" si="14"/>
        <v>35886</v>
      </c>
      <c r="BP21" s="5">
        <v>331</v>
      </c>
      <c r="BQ21" s="5" t="s">
        <v>91</v>
      </c>
      <c r="BR21" s="5">
        <v>331</v>
      </c>
      <c r="BS21" s="5">
        <v>1997</v>
      </c>
      <c r="BT21" s="28">
        <v>1998</v>
      </c>
      <c r="BU21" s="5">
        <v>1997</v>
      </c>
      <c r="BV21" s="28">
        <v>1998</v>
      </c>
      <c r="BW21" s="5">
        <v>331</v>
      </c>
      <c r="BX21" s="23">
        <f t="shared" si="15"/>
        <v>40269</v>
      </c>
      <c r="BY21" s="5">
        <f t="shared" si="16"/>
        <v>711</v>
      </c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>
      <c r="A22" s="5"/>
      <c r="B22" s="5"/>
      <c r="C22" s="5"/>
      <c r="D22" s="121"/>
      <c r="E22" s="5"/>
      <c r="F22" s="5"/>
      <c r="G22" s="119"/>
      <c r="H22" s="5"/>
      <c r="I22" s="5"/>
      <c r="J22" s="14">
        <v>35886</v>
      </c>
      <c r="K22" s="14">
        <v>36251</v>
      </c>
      <c r="L22" s="20">
        <v>351</v>
      </c>
      <c r="M22" s="12"/>
      <c r="S22" s="5"/>
      <c r="T22" s="5">
        <f>IF(Inputs!F26="",0,IF(Inputs!G26="Purchase",Inputs!H26,IF(Inputs!G26="Redemption",-Inputs!H26,IF(Inputs!G26="Dividend",0,0)))/Inputs!I26)</f>
        <v>331.36722115448339</v>
      </c>
      <c r="U22" s="5">
        <f>IF(Inputs!F26="",0,(datecg-Inputs!F26))</f>
        <v>1677</v>
      </c>
      <c r="V22" s="5">
        <f>IF(Inputs!F26="",0,SUM($T$5:T22))</f>
        <v>6994.0174634006326</v>
      </c>
      <c r="W22" s="5">
        <f>SUM($X$5:X21)</f>
        <v>6662.650242246149</v>
      </c>
      <c r="X22" s="5">
        <f t="shared" si="17"/>
        <v>331.36722115448339</v>
      </c>
      <c r="Y22" s="5">
        <f t="shared" si="1"/>
        <v>331.36722115448339</v>
      </c>
      <c r="Z22" s="5">
        <f t="shared" si="2"/>
        <v>331.36722115448339</v>
      </c>
      <c r="AA22" s="5">
        <f t="shared" si="3"/>
        <v>331.36722115448339</v>
      </c>
      <c r="AB22" s="5">
        <f t="shared" si="4"/>
        <v>0</v>
      </c>
      <c r="AC22" s="5">
        <f t="shared" si="5"/>
        <v>0</v>
      </c>
      <c r="AD22" s="94">
        <f>IF(U22&lt;=IF(Inputs!$C$22="",lockin,Inputs!$C$22),Inputs!$D$22,IF(U22&lt;=IF(Inputs!$C$23="",lockin,Inputs!$C$23),Inputs!$D$23,IF(U22&lt;=IF(Inputs!$C$24="",lockin,Inputs!$C$24),Inputs!$D$24,IF(U22&lt;=IF(Inputs!$C$25="",lockin,Inputs!$C$25),Inputs!$D$25,IF(U22&lt;=IF(Inputs!$C$26="",lockin,Inputs!$C$26),Inputs!$D$26,IF(U22&lt;=IF(Inputs!$C$27="",lockin,Inputs!$C$27),Inputs!$D$27,IF(U22&lt;=IF(Inputs!$C$28="",lockin,Inputs!$C$28),Inputs!$D$28,IF(U22&lt;=IF(Inputs!$C$29="",lockin,Inputs!$C$29),Inputs!$D$29,IF(U22&lt;=IF(Inputs!$C$30="",lockin,Inputs!$C$30),Inputs!$D$30,IF(U22&lt;=IF(Inputs!$C$31="",lockin,Inputs!$C$31),Inputs!$D$31,0%))))))))))</f>
        <v>0</v>
      </c>
      <c r="AE22" s="5">
        <f t="shared" si="6"/>
        <v>331.36722115448339</v>
      </c>
      <c r="AF22" s="5">
        <f>AB22*Inputs!I26</f>
        <v>0</v>
      </c>
      <c r="AG22" s="5">
        <f t="shared" si="7"/>
        <v>0</v>
      </c>
      <c r="AH22" s="5">
        <f t="shared" si="18"/>
        <v>0</v>
      </c>
      <c r="AI22" s="5">
        <f>AA22*Inputs!I26</f>
        <v>5000</v>
      </c>
      <c r="AJ22" s="5">
        <f t="shared" si="8"/>
        <v>8686.1289681224735</v>
      </c>
      <c r="AK22" s="5">
        <f t="shared" si="19"/>
        <v>3686.1289681224735</v>
      </c>
      <c r="AL22" s="5">
        <f>AA22*Inputs!I26</f>
        <v>5000</v>
      </c>
      <c r="AM22" s="5">
        <f t="shared" ca="1" si="9"/>
        <v>7601.9690576652602</v>
      </c>
      <c r="AN22" s="5">
        <f t="shared" si="10"/>
        <v>8686.1289681224735</v>
      </c>
      <c r="AO22" s="5">
        <f t="shared" ca="1" si="11"/>
        <v>1084.1599104572133</v>
      </c>
      <c r="AP22" s="5"/>
      <c r="AQ22" s="5">
        <f>AA22*Inputs!I26</f>
        <v>5000</v>
      </c>
      <c r="AR22" s="5">
        <f t="shared" si="12"/>
        <v>8686.1289681224735</v>
      </c>
      <c r="AS22" s="5"/>
      <c r="AT22" s="5">
        <f t="shared" ca="1" si="13"/>
        <v>1084.1599104572133</v>
      </c>
      <c r="AU22" s="5"/>
      <c r="AV22" s="5"/>
      <c r="AW22" s="5"/>
      <c r="AX22" s="5"/>
      <c r="AY22" s="18"/>
      <c r="AZ22" s="18"/>
      <c r="BA22" s="23"/>
      <c r="BB22" s="5"/>
      <c r="BC22" s="5"/>
      <c r="BD22" s="5"/>
      <c r="BE22" s="5"/>
      <c r="BF22" s="5"/>
      <c r="BG22" s="18">
        <f>IF(Inputs!F26="","",YEAR(Inputs!F26))</f>
        <v>2011</v>
      </c>
      <c r="BH22" s="18">
        <f>IF(Inputs!F26="","",DAY(Inputs!F26))</f>
        <v>3</v>
      </c>
      <c r="BI22" s="18">
        <f>IF(Inputs!F26="","",MONTH(Inputs!F26))</f>
        <v>1</v>
      </c>
      <c r="BJ22" s="26">
        <f>IF(Inputs!F26="","",IF(Inputs!F26&gt;DATE(BG22,4,1),DATE(BG22,4,1),DATE(BG22-1,4,1)))</f>
        <v>40269</v>
      </c>
      <c r="BK22" s="5"/>
      <c r="BL22" s="5"/>
      <c r="BM22" s="5"/>
      <c r="BN22" s="23">
        <f t="shared" si="14"/>
        <v>35886</v>
      </c>
      <c r="BO22" s="23">
        <f t="shared" si="14"/>
        <v>36251</v>
      </c>
      <c r="BP22" s="5">
        <v>351</v>
      </c>
      <c r="BQ22" s="5" t="s">
        <v>92</v>
      </c>
      <c r="BR22" s="5">
        <v>351</v>
      </c>
      <c r="BS22" s="5">
        <v>1998</v>
      </c>
      <c r="BT22" s="28">
        <v>1999</v>
      </c>
      <c r="BU22" s="5">
        <v>1998</v>
      </c>
      <c r="BV22" s="28">
        <v>1999</v>
      </c>
      <c r="BW22" s="5">
        <v>351</v>
      </c>
      <c r="BX22" s="23">
        <f t="shared" si="15"/>
        <v>40269</v>
      </c>
      <c r="BY22" s="5">
        <f t="shared" si="16"/>
        <v>711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>
      <c r="A23" s="5"/>
      <c r="B23" s="5"/>
      <c r="C23" s="5"/>
      <c r="D23" s="5"/>
      <c r="E23" s="5"/>
      <c r="F23" s="5"/>
      <c r="G23" s="5"/>
      <c r="H23" s="5"/>
      <c r="I23" s="5"/>
      <c r="J23" s="14">
        <v>36251</v>
      </c>
      <c r="K23" s="14">
        <v>36617</v>
      </c>
      <c r="L23" s="20">
        <v>389</v>
      </c>
      <c r="M23" s="12"/>
      <c r="S23" s="5"/>
      <c r="T23" s="5">
        <f>IF(Inputs!F27="",0,IF(Inputs!G27="Purchase",Inputs!H27,IF(Inputs!G27="Redemption",-Inputs!H27,IF(Inputs!G27="Dividend",0,0)))/Inputs!I27)</f>
        <v>369.00369003690037</v>
      </c>
      <c r="U23" s="5">
        <f>IF(Inputs!F27="",0,(datecg-Inputs!F27))</f>
        <v>1648</v>
      </c>
      <c r="V23" s="5">
        <f>IF(Inputs!F27="",0,SUM($T$5:T23))</f>
        <v>7363.021153437533</v>
      </c>
      <c r="W23" s="5">
        <f>SUM($X$5:X22)</f>
        <v>6994.0174634006326</v>
      </c>
      <c r="X23" s="5">
        <f t="shared" si="17"/>
        <v>369.00369003690037</v>
      </c>
      <c r="Y23" s="5">
        <f t="shared" si="1"/>
        <v>369.00369003690037</v>
      </c>
      <c r="Z23" s="5">
        <f t="shared" si="2"/>
        <v>369.00369003690037</v>
      </c>
      <c r="AA23" s="5">
        <f t="shared" si="3"/>
        <v>369.00369003690037</v>
      </c>
      <c r="AB23" s="5">
        <f t="shared" si="4"/>
        <v>0</v>
      </c>
      <c r="AC23" s="5">
        <f t="shared" si="5"/>
        <v>0</v>
      </c>
      <c r="AD23" s="94">
        <f>IF(U23&lt;=IF(Inputs!$C$22="",lockin,Inputs!$C$22),Inputs!$D$22,IF(U23&lt;=IF(Inputs!$C$23="",lockin,Inputs!$C$23),Inputs!$D$23,IF(U23&lt;=IF(Inputs!$C$24="",lockin,Inputs!$C$24),Inputs!$D$24,IF(U23&lt;=IF(Inputs!$C$25="",lockin,Inputs!$C$25),Inputs!$D$25,IF(U23&lt;=IF(Inputs!$C$26="",lockin,Inputs!$C$26),Inputs!$D$26,IF(U23&lt;=IF(Inputs!$C$27="",lockin,Inputs!$C$27),Inputs!$D$27,IF(U23&lt;=IF(Inputs!$C$28="",lockin,Inputs!$C$28),Inputs!$D$28,IF(U23&lt;=IF(Inputs!$C$29="",lockin,Inputs!$C$29),Inputs!$D$29,IF(U23&lt;=IF(Inputs!$C$30="",lockin,Inputs!$C$30),Inputs!$D$30,IF(U23&lt;=IF(Inputs!$C$31="",lockin,Inputs!$C$31),Inputs!$D$31,0%))))))))))</f>
        <v>0</v>
      </c>
      <c r="AE23" s="5">
        <f t="shared" si="6"/>
        <v>369.00369003690037</v>
      </c>
      <c r="AF23" s="5">
        <f>AB23*Inputs!I27</f>
        <v>0</v>
      </c>
      <c r="AG23" s="5">
        <f t="shared" si="7"/>
        <v>0</v>
      </c>
      <c r="AH23" s="5">
        <f t="shared" si="18"/>
        <v>0</v>
      </c>
      <c r="AI23" s="5">
        <f>AA23*Inputs!I27</f>
        <v>5000</v>
      </c>
      <c r="AJ23" s="5">
        <f t="shared" si="8"/>
        <v>9672.6937269372702</v>
      </c>
      <c r="AK23" s="5">
        <f t="shared" si="19"/>
        <v>4672.6937269372702</v>
      </c>
      <c r="AL23" s="5">
        <f>AA23*Inputs!I27</f>
        <v>5000</v>
      </c>
      <c r="AM23" s="5">
        <f t="shared" ca="1" si="9"/>
        <v>7601.9690576652602</v>
      </c>
      <c r="AN23" s="5">
        <f t="shared" si="10"/>
        <v>9672.6937269372702</v>
      </c>
      <c r="AO23" s="5">
        <f t="shared" ca="1" si="11"/>
        <v>2070.72466927201</v>
      </c>
      <c r="AP23" s="5"/>
      <c r="AQ23" s="5">
        <f>AA23*Inputs!I27</f>
        <v>5000</v>
      </c>
      <c r="AR23" s="5">
        <f t="shared" si="12"/>
        <v>9672.6937269372702</v>
      </c>
      <c r="AS23" s="5"/>
      <c r="AT23" s="5">
        <f t="shared" ca="1" si="13"/>
        <v>2070.72466927201</v>
      </c>
      <c r="AU23" s="5"/>
      <c r="AV23" s="5"/>
      <c r="AW23" s="5"/>
      <c r="AX23" s="5"/>
      <c r="AY23" s="18"/>
      <c r="AZ23" s="18"/>
      <c r="BA23" s="23"/>
      <c r="BB23" s="5"/>
      <c r="BC23" s="5"/>
      <c r="BD23" s="5"/>
      <c r="BE23" s="5"/>
      <c r="BF23" s="5"/>
      <c r="BG23" s="18">
        <f>IF(Inputs!F27="","",YEAR(Inputs!F27))</f>
        <v>2011</v>
      </c>
      <c r="BH23" s="18">
        <f>IF(Inputs!F27="","",DAY(Inputs!F27))</f>
        <v>1</v>
      </c>
      <c r="BI23" s="18">
        <f>IF(Inputs!F27="","",MONTH(Inputs!F27))</f>
        <v>2</v>
      </c>
      <c r="BJ23" s="26">
        <f>IF(Inputs!F27="","",IF(Inputs!F27&gt;DATE(BG23,4,1),DATE(BG23,4,1),DATE(BG23-1,4,1)))</f>
        <v>40269</v>
      </c>
      <c r="BK23" s="5"/>
      <c r="BL23" s="5"/>
      <c r="BM23" s="5"/>
      <c r="BN23" s="23">
        <f t="shared" si="14"/>
        <v>36251</v>
      </c>
      <c r="BO23" s="23">
        <f t="shared" si="14"/>
        <v>36617</v>
      </c>
      <c r="BP23" s="5">
        <v>389</v>
      </c>
      <c r="BQ23" s="5" t="s">
        <v>93</v>
      </c>
      <c r="BR23" s="5">
        <v>389</v>
      </c>
      <c r="BS23" s="5">
        <v>1999</v>
      </c>
      <c r="BT23" s="28">
        <v>2000</v>
      </c>
      <c r="BU23" s="5">
        <v>1999</v>
      </c>
      <c r="BV23" s="28">
        <v>2000</v>
      </c>
      <c r="BW23" s="5">
        <v>389</v>
      </c>
      <c r="BX23" s="23">
        <f t="shared" si="15"/>
        <v>40269</v>
      </c>
      <c r="BY23" s="5">
        <f t="shared" si="16"/>
        <v>711</v>
      </c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>
      <c r="A24" s="5"/>
      <c r="B24" s="5"/>
      <c r="C24" s="5"/>
      <c r="D24" s="5"/>
      <c r="E24" s="5"/>
      <c r="F24" s="5"/>
      <c r="G24" s="5"/>
      <c r="H24" s="5"/>
      <c r="I24" s="5"/>
      <c r="J24" s="14">
        <v>36617</v>
      </c>
      <c r="K24" s="14">
        <v>36982</v>
      </c>
      <c r="L24" s="20">
        <v>406</v>
      </c>
      <c r="M24" s="12"/>
      <c r="S24" s="5"/>
      <c r="T24" s="5">
        <f>IF(Inputs!F28="",0,IF(Inputs!G28="Purchase",Inputs!H28,IF(Inputs!G28="Redemption",-Inputs!H28,IF(Inputs!G28="Dividend",0,0)))/Inputs!I28)</f>
        <v>369.79513349604315</v>
      </c>
      <c r="U24" s="5">
        <f>IF(Inputs!F28="",0,(datecg-Inputs!F28))</f>
        <v>1620</v>
      </c>
      <c r="V24" s="5">
        <f>IF(Inputs!F28="",0,SUM($T$5:T24))</f>
        <v>7732.8162869335765</v>
      </c>
      <c r="W24" s="5">
        <f>SUM($X$5:X23)</f>
        <v>7363.021153437533</v>
      </c>
      <c r="X24" s="5">
        <f t="shared" si="17"/>
        <v>369.79513349604315</v>
      </c>
      <c r="Y24" s="5">
        <f t="shared" si="1"/>
        <v>369.79513349604315</v>
      </c>
      <c r="Z24" s="5">
        <f t="shared" si="2"/>
        <v>369.79513349604315</v>
      </c>
      <c r="AA24" s="5">
        <f t="shared" si="3"/>
        <v>369.79513349604315</v>
      </c>
      <c r="AB24" s="5">
        <f t="shared" si="4"/>
        <v>0</v>
      </c>
      <c r="AC24" s="5">
        <f t="shared" si="5"/>
        <v>0</v>
      </c>
      <c r="AD24" s="94">
        <f>IF(U24&lt;=IF(Inputs!$C$22="",lockin,Inputs!$C$22),Inputs!$D$22,IF(U24&lt;=IF(Inputs!$C$23="",lockin,Inputs!$C$23),Inputs!$D$23,IF(U24&lt;=IF(Inputs!$C$24="",lockin,Inputs!$C$24),Inputs!$D$24,IF(U24&lt;=IF(Inputs!$C$25="",lockin,Inputs!$C$25),Inputs!$D$25,IF(U24&lt;=IF(Inputs!$C$26="",lockin,Inputs!$C$26),Inputs!$D$26,IF(U24&lt;=IF(Inputs!$C$27="",lockin,Inputs!$C$27),Inputs!$D$27,IF(U24&lt;=IF(Inputs!$C$28="",lockin,Inputs!$C$28),Inputs!$D$28,IF(U24&lt;=IF(Inputs!$C$29="",lockin,Inputs!$C$29),Inputs!$D$29,IF(U24&lt;=IF(Inputs!$C$30="",lockin,Inputs!$C$30),Inputs!$D$30,IF(U24&lt;=IF(Inputs!$C$31="",lockin,Inputs!$C$31),Inputs!$D$31,0%))))))))))</f>
        <v>0</v>
      </c>
      <c r="AE24" s="5">
        <f t="shared" si="6"/>
        <v>369.79513349604315</v>
      </c>
      <c r="AF24" s="5">
        <f>AB24*Inputs!I28</f>
        <v>0</v>
      </c>
      <c r="AG24" s="5">
        <f t="shared" si="7"/>
        <v>0</v>
      </c>
      <c r="AH24" s="5">
        <f t="shared" si="18"/>
        <v>0</v>
      </c>
      <c r="AI24" s="5">
        <f>AA24*Inputs!I28</f>
        <v>5000</v>
      </c>
      <c r="AJ24" s="5">
        <f t="shared" si="8"/>
        <v>9693.4398343317789</v>
      </c>
      <c r="AK24" s="5">
        <f t="shared" si="19"/>
        <v>4693.4398343317789</v>
      </c>
      <c r="AL24" s="5">
        <f>AA24*Inputs!I28</f>
        <v>5000</v>
      </c>
      <c r="AM24" s="5">
        <f t="shared" ca="1" si="9"/>
        <v>7601.9690576652602</v>
      </c>
      <c r="AN24" s="5">
        <f t="shared" si="10"/>
        <v>9693.4398343317789</v>
      </c>
      <c r="AO24" s="5">
        <f t="shared" ca="1" si="11"/>
        <v>2091.4707766665188</v>
      </c>
      <c r="AP24" s="5"/>
      <c r="AQ24" s="5">
        <f>AA24*Inputs!I28</f>
        <v>5000</v>
      </c>
      <c r="AR24" s="5">
        <f t="shared" si="12"/>
        <v>9693.4398343317789</v>
      </c>
      <c r="AS24" s="5"/>
      <c r="AT24" s="5">
        <f t="shared" ca="1" si="13"/>
        <v>2091.4707766665188</v>
      </c>
      <c r="AU24" s="5"/>
      <c r="AV24" s="5"/>
      <c r="AW24" s="5"/>
      <c r="AX24" s="5"/>
      <c r="AY24" s="18"/>
      <c r="AZ24" s="18"/>
      <c r="BA24" s="23"/>
      <c r="BB24" s="5"/>
      <c r="BC24" s="5"/>
      <c r="BD24" s="5"/>
      <c r="BE24" s="5"/>
      <c r="BF24" s="5"/>
      <c r="BG24" s="18">
        <f>IF(Inputs!F28="","",YEAR(Inputs!F28))</f>
        <v>2011</v>
      </c>
      <c r="BH24" s="18">
        <f>IF(Inputs!F28="","",DAY(Inputs!F28))</f>
        <v>1</v>
      </c>
      <c r="BI24" s="18">
        <f>IF(Inputs!F28="","",MONTH(Inputs!F28))</f>
        <v>3</v>
      </c>
      <c r="BJ24" s="26">
        <f>IF(Inputs!F28="","",IF(Inputs!F28&gt;DATE(BG24,4,1),DATE(BG24,4,1),DATE(BG24-1,4,1)))</f>
        <v>40269</v>
      </c>
      <c r="BK24" s="5"/>
      <c r="BL24" s="5"/>
      <c r="BM24" s="5"/>
      <c r="BN24" s="23">
        <f t="shared" si="14"/>
        <v>36617</v>
      </c>
      <c r="BO24" s="23">
        <f t="shared" si="14"/>
        <v>36982</v>
      </c>
      <c r="BP24" s="5">
        <v>406</v>
      </c>
      <c r="BQ24" s="5" t="s">
        <v>94</v>
      </c>
      <c r="BR24" s="5">
        <v>406</v>
      </c>
      <c r="BS24" s="5">
        <v>2000</v>
      </c>
      <c r="BT24" s="28">
        <v>2001</v>
      </c>
      <c r="BU24" s="5">
        <v>2000</v>
      </c>
      <c r="BV24" s="28">
        <v>2001</v>
      </c>
      <c r="BW24" s="5">
        <v>406</v>
      </c>
      <c r="BX24" s="23">
        <f t="shared" si="15"/>
        <v>40269</v>
      </c>
      <c r="BY24" s="5">
        <f t="shared" si="16"/>
        <v>711</v>
      </c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>
      <c r="A25" s="44"/>
      <c r="B25" s="44"/>
      <c r="C25" s="44"/>
      <c r="D25" s="44"/>
      <c r="E25" s="44"/>
      <c r="F25" s="44"/>
      <c r="G25" s="44"/>
      <c r="H25" s="5"/>
      <c r="I25" s="5"/>
      <c r="J25" s="14">
        <v>36982</v>
      </c>
      <c r="K25" s="14">
        <v>37347</v>
      </c>
      <c r="L25" s="20">
        <v>426</v>
      </c>
      <c r="M25" s="12"/>
      <c r="S25" s="5"/>
      <c r="T25" s="5">
        <f>IF(Inputs!F29="",0,IF(Inputs!G29="Purchase",Inputs!H29,IF(Inputs!G29="Redemption",-Inputs!H29,IF(Inputs!G29="Dividend",0,0)))/Inputs!I29)</f>
        <v>352.53472467038006</v>
      </c>
      <c r="U25" s="5">
        <f>IF(Inputs!F29="",0,(datecg-Inputs!F29))</f>
        <v>1589</v>
      </c>
      <c r="V25" s="5">
        <f>IF(Inputs!F29="",0,SUM($T$5:T25))</f>
        <v>8085.351011603957</v>
      </c>
      <c r="W25" s="5">
        <f>SUM($X$5:X24)</f>
        <v>7732.8162869335765</v>
      </c>
      <c r="X25" s="5">
        <f t="shared" si="17"/>
        <v>352.53472467038006</v>
      </c>
      <c r="Y25" s="5">
        <f t="shared" si="1"/>
        <v>352.53472467038006</v>
      </c>
      <c r="Z25" s="5">
        <f t="shared" si="2"/>
        <v>352.53472467038006</v>
      </c>
      <c r="AA25" s="5">
        <f t="shared" si="3"/>
        <v>352.53472467038006</v>
      </c>
      <c r="AB25" s="5">
        <f t="shared" si="4"/>
        <v>0</v>
      </c>
      <c r="AC25" s="5">
        <f t="shared" si="5"/>
        <v>0</v>
      </c>
      <c r="AD25" s="94">
        <f>IF(U25&lt;=IF(Inputs!$C$22="",lockin,Inputs!$C$22),Inputs!$D$22,IF(U25&lt;=IF(Inputs!$C$23="",lockin,Inputs!$C$23),Inputs!$D$23,IF(U25&lt;=IF(Inputs!$C$24="",lockin,Inputs!$C$24),Inputs!$D$24,IF(U25&lt;=IF(Inputs!$C$25="",lockin,Inputs!$C$25),Inputs!$D$25,IF(U25&lt;=IF(Inputs!$C$26="",lockin,Inputs!$C$26),Inputs!$D$26,IF(U25&lt;=IF(Inputs!$C$27="",lockin,Inputs!$C$27),Inputs!$D$27,IF(U25&lt;=IF(Inputs!$C$28="",lockin,Inputs!$C$28),Inputs!$D$28,IF(U25&lt;=IF(Inputs!$C$29="",lockin,Inputs!$C$29),Inputs!$D$29,IF(U25&lt;=IF(Inputs!$C$30="",lockin,Inputs!$C$30),Inputs!$D$30,IF(U25&lt;=IF(Inputs!$C$31="",lockin,Inputs!$C$31),Inputs!$D$31,0%))))))))))</f>
        <v>0</v>
      </c>
      <c r="AE25" s="5">
        <f t="shared" si="6"/>
        <v>352.53472467038006</v>
      </c>
      <c r="AF25" s="5">
        <f>AB25*Inputs!I29</f>
        <v>0</v>
      </c>
      <c r="AG25" s="5">
        <f t="shared" si="7"/>
        <v>0</v>
      </c>
      <c r="AH25" s="5">
        <f t="shared" si="18"/>
        <v>0</v>
      </c>
      <c r="AI25" s="5">
        <f>AA25*Inputs!I29</f>
        <v>5000</v>
      </c>
      <c r="AJ25" s="5">
        <f t="shared" si="8"/>
        <v>9240.9927377846725</v>
      </c>
      <c r="AK25" s="5">
        <f t="shared" si="19"/>
        <v>4240.9927377846725</v>
      </c>
      <c r="AL25" s="5">
        <f>AA25*Inputs!I29</f>
        <v>5000</v>
      </c>
      <c r="AM25" s="5">
        <f t="shared" ca="1" si="9"/>
        <v>7601.9690576652602</v>
      </c>
      <c r="AN25" s="5">
        <f t="shared" si="10"/>
        <v>9240.9927377846725</v>
      </c>
      <c r="AO25" s="5">
        <f t="shared" ca="1" si="11"/>
        <v>1639.0236801194123</v>
      </c>
      <c r="AP25" s="5"/>
      <c r="AQ25" s="5">
        <f>AA25*Inputs!I29</f>
        <v>5000</v>
      </c>
      <c r="AR25" s="5">
        <f t="shared" si="12"/>
        <v>9240.9927377846725</v>
      </c>
      <c r="AS25" s="5"/>
      <c r="AT25" s="5">
        <f t="shared" ca="1" si="13"/>
        <v>1639.0236801194123</v>
      </c>
      <c r="AU25" s="5"/>
      <c r="AV25" s="5"/>
      <c r="AW25" s="5"/>
      <c r="AX25" s="5"/>
      <c r="AY25" s="18"/>
      <c r="AZ25" s="18"/>
      <c r="BA25" s="23"/>
      <c r="BB25" s="5"/>
      <c r="BC25" s="5"/>
      <c r="BD25" s="5"/>
      <c r="BE25" s="5"/>
      <c r="BF25" s="5"/>
      <c r="BG25" s="18">
        <f>IF(Inputs!F29="","",YEAR(Inputs!F29))</f>
        <v>2011</v>
      </c>
      <c r="BH25" s="18">
        <f>IF(Inputs!F29="","",DAY(Inputs!F29))</f>
        <v>1</v>
      </c>
      <c r="BI25" s="18">
        <f>IF(Inputs!F29="","",MONTH(Inputs!F29))</f>
        <v>4</v>
      </c>
      <c r="BJ25" s="26">
        <f>IF(Inputs!F29="","",IF(Inputs!F29&gt;DATE(BG25,4,1),DATE(BG25,4,1),DATE(BG25-1,4,1)))</f>
        <v>40269</v>
      </c>
      <c r="BK25" s="5"/>
      <c r="BL25" s="5"/>
      <c r="BM25" s="5"/>
      <c r="BN25" s="23">
        <f t="shared" si="14"/>
        <v>36982</v>
      </c>
      <c r="BO25" s="23">
        <f t="shared" si="14"/>
        <v>37347</v>
      </c>
      <c r="BP25" s="5">
        <v>426</v>
      </c>
      <c r="BQ25" s="5" t="s">
        <v>95</v>
      </c>
      <c r="BR25" s="5">
        <v>426</v>
      </c>
      <c r="BS25" s="5">
        <v>2001</v>
      </c>
      <c r="BT25" s="28">
        <v>2002</v>
      </c>
      <c r="BU25" s="5">
        <v>2001</v>
      </c>
      <c r="BV25" s="28">
        <v>2002</v>
      </c>
      <c r="BW25" s="5">
        <v>426</v>
      </c>
      <c r="BX25" s="23">
        <f t="shared" si="15"/>
        <v>40269</v>
      </c>
      <c r="BY25" s="5">
        <f t="shared" si="16"/>
        <v>711</v>
      </c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>
      <c r="A26" s="44"/>
      <c r="B26" s="44"/>
      <c r="C26" s="44"/>
      <c r="D26" s="44"/>
      <c r="E26" s="44"/>
      <c r="F26" s="44"/>
      <c r="G26" s="44"/>
      <c r="H26" s="5"/>
      <c r="I26" s="5"/>
      <c r="J26" s="14">
        <v>37347</v>
      </c>
      <c r="K26" s="14">
        <v>37712</v>
      </c>
      <c r="L26" s="20">
        <v>447</v>
      </c>
      <c r="M26" s="12"/>
      <c r="S26" s="5"/>
      <c r="T26" s="5">
        <f>IF(Inputs!F30="",0,IF(Inputs!G30="Purchase",Inputs!H30,IF(Inputs!G30="Redemption",-Inputs!H30,IF(Inputs!G30="Dividend",0,0)))/Inputs!I30)</f>
        <v>352.36081747709653</v>
      </c>
      <c r="U26" s="5">
        <f>IF(Inputs!F30="",0,(datecg-Inputs!F30))</f>
        <v>1558</v>
      </c>
      <c r="V26" s="5">
        <f>IF(Inputs!F30="",0,SUM($T$5:T26))</f>
        <v>8437.711829081054</v>
      </c>
      <c r="W26" s="5">
        <f>SUM($X$5:X25)</f>
        <v>8085.351011603957</v>
      </c>
      <c r="X26" s="5">
        <f t="shared" si="17"/>
        <v>352.36081747709653</v>
      </c>
      <c r="Y26" s="5">
        <f t="shared" si="1"/>
        <v>352.36081747709653</v>
      </c>
      <c r="Z26" s="5">
        <f t="shared" si="2"/>
        <v>352.36081747709653</v>
      </c>
      <c r="AA26" s="5">
        <f t="shared" si="3"/>
        <v>352.36081747709653</v>
      </c>
      <c r="AB26" s="5">
        <f t="shared" si="4"/>
        <v>0</v>
      </c>
      <c r="AC26" s="5">
        <f t="shared" si="5"/>
        <v>0</v>
      </c>
      <c r="AD26" s="94">
        <f>IF(U26&lt;=IF(Inputs!$C$22="",lockin,Inputs!$C$22),Inputs!$D$22,IF(U26&lt;=IF(Inputs!$C$23="",lockin,Inputs!$C$23),Inputs!$D$23,IF(U26&lt;=IF(Inputs!$C$24="",lockin,Inputs!$C$24),Inputs!$D$24,IF(U26&lt;=IF(Inputs!$C$25="",lockin,Inputs!$C$25),Inputs!$D$25,IF(U26&lt;=IF(Inputs!$C$26="",lockin,Inputs!$C$26),Inputs!$D$26,IF(U26&lt;=IF(Inputs!$C$27="",lockin,Inputs!$C$27),Inputs!$D$27,IF(U26&lt;=IF(Inputs!$C$28="",lockin,Inputs!$C$28),Inputs!$D$28,IF(U26&lt;=IF(Inputs!$C$29="",lockin,Inputs!$C$29),Inputs!$D$29,IF(U26&lt;=IF(Inputs!$C$30="",lockin,Inputs!$C$30),Inputs!$D$30,IF(U26&lt;=IF(Inputs!$C$31="",lockin,Inputs!$C$31),Inputs!$D$31,0%))))))))))</f>
        <v>0</v>
      </c>
      <c r="AE26" s="5">
        <f t="shared" si="6"/>
        <v>352.36081747709653</v>
      </c>
      <c r="AF26" s="5">
        <f>AB26*Inputs!I30</f>
        <v>0</v>
      </c>
      <c r="AG26" s="5">
        <f t="shared" si="7"/>
        <v>0</v>
      </c>
      <c r="AH26" s="5">
        <f t="shared" si="18"/>
        <v>0</v>
      </c>
      <c r="AI26" s="5">
        <f>AA26*Inputs!I30</f>
        <v>5000</v>
      </c>
      <c r="AJ26" s="5">
        <f t="shared" si="8"/>
        <v>9236.4341085271317</v>
      </c>
      <c r="AK26" s="5">
        <f t="shared" si="19"/>
        <v>4236.4341085271317</v>
      </c>
      <c r="AL26" s="5">
        <f>AA26*Inputs!I30</f>
        <v>5000</v>
      </c>
      <c r="AM26" s="5">
        <f t="shared" ca="1" si="9"/>
        <v>6885.3503184713372</v>
      </c>
      <c r="AN26" s="5">
        <f t="shared" si="10"/>
        <v>9236.4341085271317</v>
      </c>
      <c r="AO26" s="5">
        <f t="shared" ca="1" si="11"/>
        <v>2351.0837900557945</v>
      </c>
      <c r="AP26" s="5"/>
      <c r="AQ26" s="5">
        <f>AA26*Inputs!I30</f>
        <v>5000</v>
      </c>
      <c r="AR26" s="5">
        <f t="shared" si="12"/>
        <v>9236.4341085271317</v>
      </c>
      <c r="AS26" s="5"/>
      <c r="AT26" s="5">
        <f t="shared" ca="1" si="13"/>
        <v>2351.0837900557945</v>
      </c>
      <c r="AU26" s="5"/>
      <c r="AV26" s="5"/>
      <c r="AW26" s="5"/>
      <c r="AX26" s="5"/>
      <c r="AY26" s="18"/>
      <c r="AZ26" s="18"/>
      <c r="BA26" s="23"/>
      <c r="BB26" s="5"/>
      <c r="BC26" s="5"/>
      <c r="BD26" s="5"/>
      <c r="BE26" s="5"/>
      <c r="BF26" s="5"/>
      <c r="BG26" s="18">
        <f>IF(Inputs!F30="","",YEAR(Inputs!F30))</f>
        <v>2011</v>
      </c>
      <c r="BH26" s="18">
        <f>IF(Inputs!F30="","",DAY(Inputs!F30))</f>
        <v>2</v>
      </c>
      <c r="BI26" s="18">
        <f>IF(Inputs!F30="","",MONTH(Inputs!F30))</f>
        <v>5</v>
      </c>
      <c r="BJ26" s="26">
        <f>IF(Inputs!F30="","",IF(Inputs!F30&gt;DATE(BG26,4,1),DATE(BG26,4,1),DATE(BG26-1,4,1)))</f>
        <v>40634</v>
      </c>
      <c r="BK26" s="5"/>
      <c r="BL26" s="5"/>
      <c r="BM26" s="5"/>
      <c r="BN26" s="23">
        <f t="shared" si="14"/>
        <v>37347</v>
      </c>
      <c r="BO26" s="23">
        <f t="shared" si="14"/>
        <v>37712</v>
      </c>
      <c r="BP26" s="5">
        <v>447</v>
      </c>
      <c r="BQ26" s="5" t="s">
        <v>97</v>
      </c>
      <c r="BR26" s="5">
        <v>447</v>
      </c>
      <c r="BS26" s="5">
        <v>2002</v>
      </c>
      <c r="BT26" s="28">
        <v>2003</v>
      </c>
      <c r="BU26" s="5">
        <v>2002</v>
      </c>
      <c r="BV26" s="28">
        <v>2003</v>
      </c>
      <c r="BW26" s="5">
        <v>447</v>
      </c>
      <c r="BX26" s="23">
        <f t="shared" si="15"/>
        <v>40634</v>
      </c>
      <c r="BY26" s="5">
        <f t="shared" si="16"/>
        <v>785</v>
      </c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>
      <c r="A27" s="44"/>
      <c r="B27" s="44"/>
      <c r="C27" s="44"/>
      <c r="D27" s="44"/>
      <c r="E27" s="44"/>
      <c r="F27" s="44"/>
      <c r="G27" s="44"/>
      <c r="H27" s="5"/>
      <c r="I27" s="5"/>
      <c r="J27" s="14">
        <v>37712</v>
      </c>
      <c r="K27" s="14">
        <v>38078</v>
      </c>
      <c r="L27" s="20">
        <v>463</v>
      </c>
      <c r="M27" s="5"/>
      <c r="S27" s="5"/>
      <c r="T27" s="5">
        <f>IF(Inputs!F31="",0,IF(Inputs!G31="Purchase",Inputs!H31,IF(Inputs!G31="Redemption",-Inputs!H31,IF(Inputs!G31="Dividend",0,0)))/Inputs!I31)</f>
        <v>355.74528637495553</v>
      </c>
      <c r="U27" s="5">
        <f>IF(Inputs!F31="",0,(datecg-Inputs!F31))</f>
        <v>1528</v>
      </c>
      <c r="V27" s="5">
        <f>IF(Inputs!F31="",0,SUM($T$5:T27))</f>
        <v>8793.457115456009</v>
      </c>
      <c r="W27" s="5">
        <f>SUM($X$5:X26)</f>
        <v>8437.711829081054</v>
      </c>
      <c r="X27" s="5">
        <f t="shared" si="17"/>
        <v>355.74528637495553</v>
      </c>
      <c r="Y27" s="5">
        <f t="shared" si="1"/>
        <v>355.74528637495553</v>
      </c>
      <c r="Z27" s="5">
        <f t="shared" si="2"/>
        <v>355.74528637495553</v>
      </c>
      <c r="AA27" s="5">
        <f t="shared" si="3"/>
        <v>355.74528637495553</v>
      </c>
      <c r="AB27" s="5">
        <f t="shared" si="4"/>
        <v>0</v>
      </c>
      <c r="AC27" s="5">
        <f t="shared" si="5"/>
        <v>0</v>
      </c>
      <c r="AD27" s="94">
        <f>IF(U27&lt;=IF(Inputs!$C$22="",lockin,Inputs!$C$22),Inputs!$D$22,IF(U27&lt;=IF(Inputs!$C$23="",lockin,Inputs!$C$23),Inputs!$D$23,IF(U27&lt;=IF(Inputs!$C$24="",lockin,Inputs!$C$24),Inputs!$D$24,IF(U27&lt;=IF(Inputs!$C$25="",lockin,Inputs!$C$25),Inputs!$D$25,IF(U27&lt;=IF(Inputs!$C$26="",lockin,Inputs!$C$26),Inputs!$D$26,IF(U27&lt;=IF(Inputs!$C$27="",lockin,Inputs!$C$27),Inputs!$D$27,IF(U27&lt;=IF(Inputs!$C$28="",lockin,Inputs!$C$28),Inputs!$D$28,IF(U27&lt;=IF(Inputs!$C$29="",lockin,Inputs!$C$29),Inputs!$D$29,IF(U27&lt;=IF(Inputs!$C$30="",lockin,Inputs!$C$30),Inputs!$D$30,IF(U27&lt;=IF(Inputs!$C$31="",lockin,Inputs!$C$31),Inputs!$D$31,0%))))))))))</f>
        <v>0</v>
      </c>
      <c r="AE27" s="5">
        <f t="shared" si="6"/>
        <v>355.74528637495553</v>
      </c>
      <c r="AF27" s="5">
        <f>AB27*Inputs!I31</f>
        <v>0</v>
      </c>
      <c r="AG27" s="5">
        <f t="shared" si="7"/>
        <v>0</v>
      </c>
      <c r="AH27" s="5">
        <f t="shared" si="18"/>
        <v>0</v>
      </c>
      <c r="AI27" s="5">
        <f>AA27*Inputs!I31</f>
        <v>5000</v>
      </c>
      <c r="AJ27" s="5">
        <f t="shared" si="8"/>
        <v>9325.1511917467087</v>
      </c>
      <c r="AK27" s="5">
        <f t="shared" si="19"/>
        <v>4325.1511917467087</v>
      </c>
      <c r="AL27" s="5">
        <f>AA27*Inputs!I31</f>
        <v>5000</v>
      </c>
      <c r="AM27" s="5">
        <f t="shared" ca="1" si="9"/>
        <v>6885.3503184713372</v>
      </c>
      <c r="AN27" s="5">
        <f t="shared" si="10"/>
        <v>9325.1511917467087</v>
      </c>
      <c r="AO27" s="5">
        <f t="shared" ca="1" si="11"/>
        <v>2439.8008732753715</v>
      </c>
      <c r="AP27" s="5"/>
      <c r="AQ27" s="5">
        <f>AA27*Inputs!I31</f>
        <v>5000</v>
      </c>
      <c r="AR27" s="5">
        <f t="shared" si="12"/>
        <v>9325.1511917467087</v>
      </c>
      <c r="AS27" s="5"/>
      <c r="AT27" s="5">
        <f t="shared" ca="1" si="13"/>
        <v>2439.8008732753715</v>
      </c>
      <c r="AU27" s="5"/>
      <c r="AV27" s="5"/>
      <c r="AW27" s="5"/>
      <c r="AX27" s="5"/>
      <c r="AY27" s="18"/>
      <c r="AZ27" s="18"/>
      <c r="BA27" s="23"/>
      <c r="BB27" s="5"/>
      <c r="BC27" s="5"/>
      <c r="BD27" s="5"/>
      <c r="BE27" s="5"/>
      <c r="BF27" s="5"/>
      <c r="BG27" s="18">
        <f>IF(Inputs!F31="","",YEAR(Inputs!F31))</f>
        <v>2011</v>
      </c>
      <c r="BH27" s="18">
        <f>IF(Inputs!F31="","",DAY(Inputs!F31))</f>
        <v>1</v>
      </c>
      <c r="BI27" s="18">
        <f>IF(Inputs!F31="","",MONTH(Inputs!F31))</f>
        <v>6</v>
      </c>
      <c r="BJ27" s="26">
        <f>IF(Inputs!F31="","",IF(Inputs!F31&gt;DATE(BG27,4,1),DATE(BG27,4,1),DATE(BG27-1,4,1)))</f>
        <v>40634</v>
      </c>
      <c r="BK27" s="5"/>
      <c r="BL27" s="5"/>
      <c r="BM27" s="5"/>
      <c r="BN27" s="23">
        <f t="shared" si="14"/>
        <v>37712</v>
      </c>
      <c r="BO27" s="23">
        <f t="shared" si="14"/>
        <v>38078</v>
      </c>
      <c r="BP27" s="5">
        <v>463</v>
      </c>
      <c r="BQ27" s="5" t="s">
        <v>98</v>
      </c>
      <c r="BR27" s="5">
        <v>463</v>
      </c>
      <c r="BS27" s="5">
        <v>2003</v>
      </c>
      <c r="BT27" s="28">
        <v>2004</v>
      </c>
      <c r="BU27" s="5">
        <v>2003</v>
      </c>
      <c r="BV27" s="28">
        <v>2004</v>
      </c>
      <c r="BW27" s="5">
        <v>463</v>
      </c>
      <c r="BX27" s="23">
        <f t="shared" si="15"/>
        <v>40634</v>
      </c>
      <c r="BY27" s="5">
        <f t="shared" si="16"/>
        <v>785</v>
      </c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>
      <c r="A28" s="44"/>
      <c r="B28" s="44"/>
      <c r="C28" s="44"/>
      <c r="D28" s="44"/>
      <c r="E28" s="102"/>
      <c r="F28" s="44"/>
      <c r="G28" s="44"/>
      <c r="H28" s="5"/>
      <c r="I28" s="5"/>
      <c r="J28" s="14">
        <v>38078</v>
      </c>
      <c r="K28" s="14">
        <v>38443</v>
      </c>
      <c r="L28" s="20">
        <v>480</v>
      </c>
      <c r="M28" s="5"/>
      <c r="S28" s="5"/>
      <c r="T28" s="5">
        <f>IF(Inputs!F32="",0,IF(Inputs!G32="Purchase",Inputs!H32,IF(Inputs!G32="Redemption",-Inputs!H32,IF(Inputs!G32="Dividend",0,0)))/Inputs!I32)</f>
        <v>354.25818336403569</v>
      </c>
      <c r="U28" s="5">
        <f>IF(Inputs!F32="",0,(datecg-Inputs!F32))</f>
        <v>1498</v>
      </c>
      <c r="V28" s="5">
        <f>IF(Inputs!F32="",0,SUM($T$5:T28))</f>
        <v>9147.7152988200451</v>
      </c>
      <c r="W28" s="5">
        <f>SUM($X$5:X27)</f>
        <v>8793.457115456009</v>
      </c>
      <c r="X28" s="5">
        <f t="shared" si="17"/>
        <v>354.25818336403569</v>
      </c>
      <c r="Y28" s="5">
        <f t="shared" si="1"/>
        <v>354.25818336403569</v>
      </c>
      <c r="Z28" s="5">
        <f t="shared" si="2"/>
        <v>354.25818336403569</v>
      </c>
      <c r="AA28" s="5">
        <f t="shared" si="3"/>
        <v>354.25818336403569</v>
      </c>
      <c r="AB28" s="5">
        <f t="shared" si="4"/>
        <v>0</v>
      </c>
      <c r="AC28" s="5">
        <f t="shared" si="5"/>
        <v>0</v>
      </c>
      <c r="AD28" s="94">
        <f>IF(U28&lt;=IF(Inputs!$C$22="",lockin,Inputs!$C$22),Inputs!$D$22,IF(U28&lt;=IF(Inputs!$C$23="",lockin,Inputs!$C$23),Inputs!$D$23,IF(U28&lt;=IF(Inputs!$C$24="",lockin,Inputs!$C$24),Inputs!$D$24,IF(U28&lt;=IF(Inputs!$C$25="",lockin,Inputs!$C$25),Inputs!$D$25,IF(U28&lt;=IF(Inputs!$C$26="",lockin,Inputs!$C$26),Inputs!$D$26,IF(U28&lt;=IF(Inputs!$C$27="",lockin,Inputs!$C$27),Inputs!$D$27,IF(U28&lt;=IF(Inputs!$C$28="",lockin,Inputs!$C$28),Inputs!$D$28,IF(U28&lt;=IF(Inputs!$C$29="",lockin,Inputs!$C$29),Inputs!$D$29,IF(U28&lt;=IF(Inputs!$C$30="",lockin,Inputs!$C$30),Inputs!$D$30,IF(U28&lt;=IF(Inputs!$C$31="",lockin,Inputs!$C$31),Inputs!$D$31,0%))))))))))</f>
        <v>0</v>
      </c>
      <c r="AE28" s="5">
        <f t="shared" si="6"/>
        <v>354.25818336403569</v>
      </c>
      <c r="AF28" s="5">
        <f>AB28*Inputs!I32</f>
        <v>0</v>
      </c>
      <c r="AG28" s="5">
        <f t="shared" si="7"/>
        <v>0</v>
      </c>
      <c r="AH28" s="5">
        <f t="shared" si="18"/>
        <v>0</v>
      </c>
      <c r="AI28" s="5">
        <f>AA28*Inputs!I32</f>
        <v>5000</v>
      </c>
      <c r="AJ28" s="5">
        <f t="shared" si="8"/>
        <v>9286.1697605214686</v>
      </c>
      <c r="AK28" s="5">
        <f t="shared" si="19"/>
        <v>4286.1697605214686</v>
      </c>
      <c r="AL28" s="5">
        <f>AA28*Inputs!I32</f>
        <v>5000</v>
      </c>
      <c r="AM28" s="5">
        <f t="shared" ca="1" si="9"/>
        <v>6885.3503184713372</v>
      </c>
      <c r="AN28" s="5">
        <f t="shared" si="10"/>
        <v>9286.1697605214686</v>
      </c>
      <c r="AO28" s="5">
        <f t="shared" ca="1" si="11"/>
        <v>2400.8194420501313</v>
      </c>
      <c r="AP28" s="5"/>
      <c r="AQ28" s="5">
        <f>AA28*Inputs!I32</f>
        <v>5000</v>
      </c>
      <c r="AR28" s="5">
        <f t="shared" si="12"/>
        <v>9286.1697605214686</v>
      </c>
      <c r="AS28" s="5"/>
      <c r="AT28" s="5">
        <f t="shared" ca="1" si="13"/>
        <v>2400.8194420501313</v>
      </c>
      <c r="AU28" s="5"/>
      <c r="AV28" s="5"/>
      <c r="AW28" s="5"/>
      <c r="AX28" s="5"/>
      <c r="AY28" s="18"/>
      <c r="AZ28" s="18"/>
      <c r="BA28" s="23"/>
      <c r="BB28" s="5"/>
      <c r="BC28" s="5"/>
      <c r="BD28" s="5"/>
      <c r="BE28" s="5"/>
      <c r="BF28" s="5"/>
      <c r="BG28" s="18">
        <f>IF(Inputs!F32="","",YEAR(Inputs!F32))</f>
        <v>2011</v>
      </c>
      <c r="BH28" s="18">
        <f>IF(Inputs!F32="","",DAY(Inputs!F32))</f>
        <v>1</v>
      </c>
      <c r="BI28" s="18">
        <f>IF(Inputs!F32="","",MONTH(Inputs!F32))</f>
        <v>7</v>
      </c>
      <c r="BJ28" s="26">
        <f>IF(Inputs!F32="","",IF(Inputs!F32&gt;DATE(BG28,4,1),DATE(BG28,4,1),DATE(BG28-1,4,1)))</f>
        <v>40634</v>
      </c>
      <c r="BK28" s="5"/>
      <c r="BL28" s="5"/>
      <c r="BM28" s="5"/>
      <c r="BN28" s="23">
        <f t="shared" si="14"/>
        <v>38078</v>
      </c>
      <c r="BO28" s="23">
        <f t="shared" si="14"/>
        <v>38443</v>
      </c>
      <c r="BP28" s="5">
        <v>480</v>
      </c>
      <c r="BQ28" s="5" t="s">
        <v>99</v>
      </c>
      <c r="BR28" s="5">
        <v>480</v>
      </c>
      <c r="BS28" s="5">
        <v>2004</v>
      </c>
      <c r="BT28" s="28">
        <v>2005</v>
      </c>
      <c r="BU28" s="5">
        <v>2004</v>
      </c>
      <c r="BV28" s="28">
        <v>2005</v>
      </c>
      <c r="BW28" s="5">
        <v>480</v>
      </c>
      <c r="BX28" s="23">
        <f t="shared" si="15"/>
        <v>40634</v>
      </c>
      <c r="BY28" s="5">
        <f t="shared" si="16"/>
        <v>785</v>
      </c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>
      <c r="A29" s="44"/>
      <c r="B29" s="44"/>
      <c r="C29" s="44"/>
      <c r="D29" s="44"/>
      <c r="E29" s="102"/>
      <c r="F29" s="44"/>
      <c r="G29" s="44"/>
      <c r="H29" s="44"/>
      <c r="I29" s="5"/>
      <c r="J29" s="14">
        <v>38443</v>
      </c>
      <c r="K29" s="14">
        <v>38808</v>
      </c>
      <c r="L29" s="20">
        <v>497</v>
      </c>
      <c r="M29" s="5"/>
      <c r="S29" s="5"/>
      <c r="T29" s="5">
        <f>IF(Inputs!F33="",0,IF(Inputs!G33="Purchase",Inputs!H33,IF(Inputs!G33="Redemption",-Inputs!H33,IF(Inputs!G33="Dividend",0,0)))/Inputs!I33)</f>
        <v>356.63338088445079</v>
      </c>
      <c r="U29" s="5">
        <f>IF(Inputs!F33="",0,(datecg-Inputs!F33))</f>
        <v>1467</v>
      </c>
      <c r="V29" s="5">
        <f>IF(Inputs!F33="",0,SUM($T$5:T29))</f>
        <v>9504.3486797044952</v>
      </c>
      <c r="W29" s="5">
        <f>SUM($X$5:X28)</f>
        <v>9147.7152988200451</v>
      </c>
      <c r="X29" s="5">
        <f t="shared" si="17"/>
        <v>356.63338088445079</v>
      </c>
      <c r="Y29" s="5">
        <f t="shared" si="1"/>
        <v>356.63338088445079</v>
      </c>
      <c r="Z29" s="5">
        <f t="shared" si="2"/>
        <v>356.63338088445079</v>
      </c>
      <c r="AA29" s="5">
        <f t="shared" si="3"/>
        <v>356.63338088445079</v>
      </c>
      <c r="AB29" s="5">
        <f t="shared" si="4"/>
        <v>0</v>
      </c>
      <c r="AC29" s="5">
        <f t="shared" si="5"/>
        <v>0</v>
      </c>
      <c r="AD29" s="94">
        <f>IF(U29&lt;=IF(Inputs!$C$22="",lockin,Inputs!$C$22),Inputs!$D$22,IF(U29&lt;=IF(Inputs!$C$23="",lockin,Inputs!$C$23),Inputs!$D$23,IF(U29&lt;=IF(Inputs!$C$24="",lockin,Inputs!$C$24),Inputs!$D$24,IF(U29&lt;=IF(Inputs!$C$25="",lockin,Inputs!$C$25),Inputs!$D$25,IF(U29&lt;=IF(Inputs!$C$26="",lockin,Inputs!$C$26),Inputs!$D$26,IF(U29&lt;=IF(Inputs!$C$27="",lockin,Inputs!$C$27),Inputs!$D$27,IF(U29&lt;=IF(Inputs!$C$28="",lockin,Inputs!$C$28),Inputs!$D$28,IF(U29&lt;=IF(Inputs!$C$29="",lockin,Inputs!$C$29),Inputs!$D$29,IF(U29&lt;=IF(Inputs!$C$30="",lockin,Inputs!$C$30),Inputs!$D$30,IF(U29&lt;=IF(Inputs!$C$31="",lockin,Inputs!$C$31),Inputs!$D$31,0%))))))))))</f>
        <v>0</v>
      </c>
      <c r="AE29" s="5">
        <f t="shared" si="6"/>
        <v>356.63338088445079</v>
      </c>
      <c r="AF29" s="5">
        <f>AB29*Inputs!I33</f>
        <v>0</v>
      </c>
      <c r="AG29" s="5">
        <f t="shared" si="7"/>
        <v>0</v>
      </c>
      <c r="AH29" s="5">
        <f t="shared" si="18"/>
        <v>0</v>
      </c>
      <c r="AI29" s="5">
        <f>AA29*Inputs!I33</f>
        <v>5000</v>
      </c>
      <c r="AJ29" s="5">
        <f t="shared" si="8"/>
        <v>9348.4308131241087</v>
      </c>
      <c r="AK29" s="5">
        <f t="shared" si="19"/>
        <v>4348.4308131241087</v>
      </c>
      <c r="AL29" s="5">
        <f>AA29*Inputs!I33</f>
        <v>5000</v>
      </c>
      <c r="AM29" s="5">
        <f t="shared" ca="1" si="9"/>
        <v>6885.3503184713372</v>
      </c>
      <c r="AN29" s="5">
        <f t="shared" si="10"/>
        <v>9348.4308131241087</v>
      </c>
      <c r="AO29" s="5">
        <f t="shared" ca="1" si="11"/>
        <v>2463.0804946527714</v>
      </c>
      <c r="AP29" s="5"/>
      <c r="AQ29" s="5">
        <f>AA29*Inputs!I33</f>
        <v>5000</v>
      </c>
      <c r="AR29" s="5">
        <f t="shared" si="12"/>
        <v>9348.4308131241087</v>
      </c>
      <c r="AS29" s="5"/>
      <c r="AT29" s="5">
        <f t="shared" ca="1" si="13"/>
        <v>2463.0804946527714</v>
      </c>
      <c r="AU29" s="5"/>
      <c r="AV29" s="5"/>
      <c r="AW29" s="5"/>
      <c r="AX29" s="5"/>
      <c r="AY29" s="18"/>
      <c r="AZ29" s="18"/>
      <c r="BA29" s="23"/>
      <c r="BB29" s="5"/>
      <c r="BC29" s="5"/>
      <c r="BD29" s="5"/>
      <c r="BE29" s="5"/>
      <c r="BF29" s="5"/>
      <c r="BG29" s="18">
        <f>IF(Inputs!F33="","",YEAR(Inputs!F33))</f>
        <v>2011</v>
      </c>
      <c r="BH29" s="18">
        <f>IF(Inputs!F33="","",DAY(Inputs!F33))</f>
        <v>1</v>
      </c>
      <c r="BI29" s="18">
        <f>IF(Inputs!F33="","",MONTH(Inputs!F33))</f>
        <v>8</v>
      </c>
      <c r="BJ29" s="26">
        <f>IF(Inputs!F33="","",IF(Inputs!F33&gt;DATE(BG29,4,1),DATE(BG29,4,1),DATE(BG29-1,4,1)))</f>
        <v>40634</v>
      </c>
      <c r="BK29" s="5"/>
      <c r="BL29" s="5"/>
      <c r="BM29" s="5"/>
      <c r="BN29" s="23">
        <f t="shared" si="14"/>
        <v>38443</v>
      </c>
      <c r="BO29" s="23">
        <f t="shared" si="14"/>
        <v>38808</v>
      </c>
      <c r="BP29" s="5">
        <v>497</v>
      </c>
      <c r="BQ29" s="5" t="s">
        <v>100</v>
      </c>
      <c r="BR29" s="5">
        <v>497</v>
      </c>
      <c r="BS29" s="5">
        <v>2005</v>
      </c>
      <c r="BT29" s="28">
        <v>2006</v>
      </c>
      <c r="BU29" s="5">
        <v>2005</v>
      </c>
      <c r="BV29" s="28">
        <v>2006</v>
      </c>
      <c r="BW29" s="5">
        <v>497</v>
      </c>
      <c r="BX29" s="23">
        <f t="shared" si="15"/>
        <v>40634</v>
      </c>
      <c r="BY29" s="5">
        <f t="shared" si="16"/>
        <v>785</v>
      </c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>
      <c r="A30" s="44"/>
      <c r="B30" s="44"/>
      <c r="C30" s="44"/>
      <c r="D30" s="44"/>
      <c r="E30" s="44"/>
      <c r="F30" s="44"/>
      <c r="G30" s="44"/>
      <c r="H30" s="44"/>
      <c r="I30" s="5"/>
      <c r="J30" s="26">
        <v>38808</v>
      </c>
      <c r="K30" s="26">
        <v>39173</v>
      </c>
      <c r="L30" s="18">
        <v>519</v>
      </c>
      <c r="M30" s="5"/>
      <c r="S30" s="5"/>
      <c r="T30" s="5">
        <f>IF(Inputs!F34="",0,IF(Inputs!G34="Purchase",Inputs!H34,IF(Inputs!G34="Redemption",-Inputs!H34,IF(Inputs!G34="Dividend",0,0)))/Inputs!I34)</f>
        <v>386.10038610038612</v>
      </c>
      <c r="U30" s="5">
        <f>IF(Inputs!F34="",0,(datecg-Inputs!F34))</f>
        <v>1435</v>
      </c>
      <c r="V30" s="5">
        <f>IF(Inputs!F34="",0,SUM($T$5:T30))</f>
        <v>9890.4490658048817</v>
      </c>
      <c r="W30" s="5">
        <f>SUM($X$5:X29)</f>
        <v>9504.3486797044952</v>
      </c>
      <c r="X30" s="5">
        <f t="shared" si="17"/>
        <v>386.10038610038612</v>
      </c>
      <c r="Y30" s="5">
        <f t="shared" si="1"/>
        <v>386.10038610038612</v>
      </c>
      <c r="Z30" s="5">
        <f t="shared" si="2"/>
        <v>386.10038610038612</v>
      </c>
      <c r="AA30" s="5">
        <f t="shared" si="3"/>
        <v>386.10038610038612</v>
      </c>
      <c r="AB30" s="5">
        <f t="shared" si="4"/>
        <v>0</v>
      </c>
      <c r="AC30" s="5">
        <f t="shared" si="5"/>
        <v>0</v>
      </c>
      <c r="AD30" s="94">
        <f>IF(U30&lt;=IF(Inputs!$C$22="",lockin,Inputs!$C$22),Inputs!$D$22,IF(U30&lt;=IF(Inputs!$C$23="",lockin,Inputs!$C$23),Inputs!$D$23,IF(U30&lt;=IF(Inputs!$C$24="",lockin,Inputs!$C$24),Inputs!$D$24,IF(U30&lt;=IF(Inputs!$C$25="",lockin,Inputs!$C$25),Inputs!$D$25,IF(U30&lt;=IF(Inputs!$C$26="",lockin,Inputs!$C$26),Inputs!$D$26,IF(U30&lt;=IF(Inputs!$C$27="",lockin,Inputs!$C$27),Inputs!$D$27,IF(U30&lt;=IF(Inputs!$C$28="",lockin,Inputs!$C$28),Inputs!$D$28,IF(U30&lt;=IF(Inputs!$C$29="",lockin,Inputs!$C$29),Inputs!$D$29,IF(U30&lt;=IF(Inputs!$C$30="",lockin,Inputs!$C$30),Inputs!$D$30,IF(U30&lt;=IF(Inputs!$C$31="",lockin,Inputs!$C$31),Inputs!$D$31,0%))))))))))</f>
        <v>0</v>
      </c>
      <c r="AE30" s="5">
        <f t="shared" si="6"/>
        <v>386.10038610038612</v>
      </c>
      <c r="AF30" s="5">
        <f>AB30*Inputs!I34</f>
        <v>0</v>
      </c>
      <c r="AG30" s="5">
        <f t="shared" si="7"/>
        <v>0</v>
      </c>
      <c r="AH30" s="5">
        <f t="shared" si="18"/>
        <v>0</v>
      </c>
      <c r="AI30" s="5">
        <f>AA30*Inputs!I34</f>
        <v>5000</v>
      </c>
      <c r="AJ30" s="5">
        <f t="shared" si="8"/>
        <v>10120.849420849421</v>
      </c>
      <c r="AK30" s="5">
        <f t="shared" si="19"/>
        <v>5120.8494208494212</v>
      </c>
      <c r="AL30" s="5">
        <f>AA30*Inputs!I34</f>
        <v>5000</v>
      </c>
      <c r="AM30" s="5">
        <f t="shared" ca="1" si="9"/>
        <v>6885.3503184713372</v>
      </c>
      <c r="AN30" s="5">
        <f t="shared" si="10"/>
        <v>10120.849420849421</v>
      </c>
      <c r="AO30" s="5">
        <f t="shared" ca="1" si="11"/>
        <v>3235.499102378084</v>
      </c>
      <c r="AP30" s="5"/>
      <c r="AQ30" s="5">
        <f>AA30*Inputs!I34</f>
        <v>5000</v>
      </c>
      <c r="AR30" s="5">
        <f t="shared" si="12"/>
        <v>10120.849420849421</v>
      </c>
      <c r="AS30" s="5"/>
      <c r="AT30" s="5">
        <f t="shared" ca="1" si="13"/>
        <v>3235.499102378084</v>
      </c>
      <c r="AU30" s="5"/>
      <c r="AV30" s="5"/>
      <c r="AW30" s="5"/>
      <c r="AX30" s="5"/>
      <c r="AY30" s="18"/>
      <c r="AZ30" s="18"/>
      <c r="BA30" s="23"/>
      <c r="BB30" s="5"/>
      <c r="BC30" s="5"/>
      <c r="BD30" s="5"/>
      <c r="BE30" s="5"/>
      <c r="BF30" s="5"/>
      <c r="BG30" s="18">
        <f>IF(Inputs!F34="","",YEAR(Inputs!F34))</f>
        <v>2011</v>
      </c>
      <c r="BH30" s="18">
        <f>IF(Inputs!F34="","",DAY(Inputs!F34))</f>
        <v>2</v>
      </c>
      <c r="BI30" s="18">
        <f>IF(Inputs!F34="","",MONTH(Inputs!F34))</f>
        <v>9</v>
      </c>
      <c r="BJ30" s="26">
        <f>IF(Inputs!F34="","",IF(Inputs!F34&gt;DATE(BG30,4,1),DATE(BG30,4,1),DATE(BG30-1,4,1)))</f>
        <v>40634</v>
      </c>
      <c r="BK30" s="5"/>
      <c r="BL30" s="5"/>
      <c r="BM30" s="5"/>
      <c r="BN30" s="23">
        <f t="shared" si="14"/>
        <v>38808</v>
      </c>
      <c r="BO30" s="23">
        <f t="shared" si="14"/>
        <v>39173</v>
      </c>
      <c r="BP30" s="5">
        <v>519</v>
      </c>
      <c r="BQ30" s="5" t="s">
        <v>102</v>
      </c>
      <c r="BR30" s="5">
        <v>519</v>
      </c>
      <c r="BS30" s="5">
        <v>2006</v>
      </c>
      <c r="BT30" s="28">
        <v>2007</v>
      </c>
      <c r="BU30" s="5">
        <v>2006</v>
      </c>
      <c r="BV30" s="28">
        <v>2007</v>
      </c>
      <c r="BW30" s="5">
        <v>519</v>
      </c>
      <c r="BX30" s="23">
        <f t="shared" si="15"/>
        <v>40634</v>
      </c>
      <c r="BY30" s="5">
        <f t="shared" si="16"/>
        <v>785</v>
      </c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>
      <c r="A31" s="44"/>
      <c r="B31" s="44"/>
      <c r="C31" s="44"/>
      <c r="D31" s="44"/>
      <c r="E31" s="44"/>
      <c r="F31" s="44"/>
      <c r="G31" s="44"/>
      <c r="H31" s="44"/>
      <c r="I31" s="5"/>
      <c r="J31" s="26">
        <v>39173</v>
      </c>
      <c r="K31" s="26">
        <v>39539</v>
      </c>
      <c r="L31" s="18">
        <v>551</v>
      </c>
      <c r="M31" s="5"/>
      <c r="S31" s="5"/>
      <c r="T31" s="5">
        <f>IF(Inputs!F35="",0,IF(Inputs!G35="Purchase",Inputs!H35,IF(Inputs!G35="Redemption",-Inputs!H35,IF(Inputs!G35="Dividend",0,0)))/Inputs!I35)</f>
        <v>400.60892556686161</v>
      </c>
      <c r="U31" s="5">
        <f>IF(Inputs!F35="",0,(datecg-Inputs!F35))</f>
        <v>1404</v>
      </c>
      <c r="V31" s="5">
        <f>IF(Inputs!F35="",0,SUM($T$5:T31))</f>
        <v>10291.057991371743</v>
      </c>
      <c r="W31" s="5">
        <f>SUM($X$5:X30)</f>
        <v>9890.4490658048817</v>
      </c>
      <c r="X31" s="5">
        <f t="shared" si="17"/>
        <v>400.60892556686161</v>
      </c>
      <c r="Y31" s="5">
        <f t="shared" si="1"/>
        <v>400.60892556686161</v>
      </c>
      <c r="Z31" s="5">
        <f t="shared" si="2"/>
        <v>400.60892556686161</v>
      </c>
      <c r="AA31" s="5">
        <f t="shared" si="3"/>
        <v>400.60892556686161</v>
      </c>
      <c r="AB31" s="5">
        <f t="shared" si="4"/>
        <v>0</v>
      </c>
      <c r="AC31" s="5">
        <f t="shared" si="5"/>
        <v>0</v>
      </c>
      <c r="AD31" s="94">
        <f>IF(U31&lt;=IF(Inputs!$C$22="",lockin,Inputs!$C$22),Inputs!$D$22,IF(U31&lt;=IF(Inputs!$C$23="",lockin,Inputs!$C$23),Inputs!$D$23,IF(U31&lt;=IF(Inputs!$C$24="",lockin,Inputs!$C$24),Inputs!$D$24,IF(U31&lt;=IF(Inputs!$C$25="",lockin,Inputs!$C$25),Inputs!$D$25,IF(U31&lt;=IF(Inputs!$C$26="",lockin,Inputs!$C$26),Inputs!$D$26,IF(U31&lt;=IF(Inputs!$C$27="",lockin,Inputs!$C$27),Inputs!$D$27,IF(U31&lt;=IF(Inputs!$C$28="",lockin,Inputs!$C$28),Inputs!$D$28,IF(U31&lt;=IF(Inputs!$C$29="",lockin,Inputs!$C$29),Inputs!$D$29,IF(U31&lt;=IF(Inputs!$C$30="",lockin,Inputs!$C$30),Inputs!$D$30,IF(U31&lt;=IF(Inputs!$C$31="",lockin,Inputs!$C$31),Inputs!$D$31,0%))))))))))</f>
        <v>0</v>
      </c>
      <c r="AE31" s="5">
        <f t="shared" si="6"/>
        <v>400.60892556686161</v>
      </c>
      <c r="AF31" s="5">
        <f>AB31*Inputs!I35</f>
        <v>0</v>
      </c>
      <c r="AG31" s="5">
        <f t="shared" si="7"/>
        <v>0</v>
      </c>
      <c r="AH31" s="5">
        <f t="shared" si="18"/>
        <v>0</v>
      </c>
      <c r="AI31" s="5">
        <f>AA31*Inputs!I35</f>
        <v>5000</v>
      </c>
      <c r="AJ31" s="5">
        <f t="shared" si="8"/>
        <v>10501.161765884144</v>
      </c>
      <c r="AK31" s="5">
        <f t="shared" si="19"/>
        <v>5501.1617658841442</v>
      </c>
      <c r="AL31" s="5">
        <f>AA31*Inputs!I35</f>
        <v>5000</v>
      </c>
      <c r="AM31" s="5">
        <f t="shared" ca="1" si="9"/>
        <v>6885.3503184713372</v>
      </c>
      <c r="AN31" s="5">
        <f t="shared" si="10"/>
        <v>10501.161765884144</v>
      </c>
      <c r="AO31" s="5">
        <f t="shared" ca="1" si="11"/>
        <v>3615.811447412807</v>
      </c>
      <c r="AP31" s="5"/>
      <c r="AQ31" s="5">
        <f>AA31*Inputs!I35</f>
        <v>5000</v>
      </c>
      <c r="AR31" s="5">
        <f t="shared" si="12"/>
        <v>10501.161765884144</v>
      </c>
      <c r="AS31" s="5"/>
      <c r="AT31" s="5">
        <f t="shared" ca="1" si="13"/>
        <v>3615.811447412807</v>
      </c>
      <c r="AU31" s="5"/>
      <c r="AV31" s="5"/>
      <c r="AW31" s="5"/>
      <c r="AX31" s="5"/>
      <c r="AY31" s="18"/>
      <c r="AZ31" s="18"/>
      <c r="BA31" s="23"/>
      <c r="BB31" s="5"/>
      <c r="BC31" s="5"/>
      <c r="BD31" s="5"/>
      <c r="BE31" s="5"/>
      <c r="BF31" s="5"/>
      <c r="BG31" s="18">
        <f>IF(Inputs!F35="","",YEAR(Inputs!F35))</f>
        <v>2011</v>
      </c>
      <c r="BH31" s="18">
        <f>IF(Inputs!F35="","",DAY(Inputs!F35))</f>
        <v>3</v>
      </c>
      <c r="BI31" s="18">
        <f>IF(Inputs!F35="","",MONTH(Inputs!F35))</f>
        <v>10</v>
      </c>
      <c r="BJ31" s="26">
        <f>IF(Inputs!F35="","",IF(Inputs!F35&gt;DATE(BG31,4,1),DATE(BG31,4,1),DATE(BG31-1,4,1)))</f>
        <v>40634</v>
      </c>
      <c r="BK31" s="5"/>
      <c r="BL31" s="5"/>
      <c r="BM31" s="5"/>
      <c r="BN31" s="23">
        <f t="shared" si="14"/>
        <v>39173</v>
      </c>
      <c r="BO31" s="23">
        <f t="shared" si="14"/>
        <v>39539</v>
      </c>
      <c r="BP31" s="5">
        <v>551</v>
      </c>
      <c r="BQ31" s="5" t="s">
        <v>103</v>
      </c>
      <c r="BR31" s="5">
        <v>551</v>
      </c>
      <c r="BS31" s="5">
        <v>2007</v>
      </c>
      <c r="BT31" s="28">
        <v>2008</v>
      </c>
      <c r="BU31" s="5">
        <v>2007</v>
      </c>
      <c r="BV31" s="28">
        <v>2008</v>
      </c>
      <c r="BW31" s="5">
        <v>551</v>
      </c>
      <c r="BX31" s="23">
        <f t="shared" si="15"/>
        <v>40634</v>
      </c>
      <c r="BY31" s="5">
        <f t="shared" si="16"/>
        <v>785</v>
      </c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>
      <c r="A32" s="44"/>
      <c r="B32" s="44"/>
      <c r="C32" s="44"/>
      <c r="D32" s="44"/>
      <c r="E32" s="44"/>
      <c r="F32" s="44"/>
      <c r="G32" s="44"/>
      <c r="H32" s="44"/>
      <c r="I32" s="5"/>
      <c r="J32" s="26">
        <v>39539</v>
      </c>
      <c r="K32" s="26">
        <v>39904</v>
      </c>
      <c r="L32" s="18">
        <v>582</v>
      </c>
      <c r="M32" s="5"/>
      <c r="S32" s="5"/>
      <c r="T32" s="5">
        <f>IF(Inputs!F36="",0,IF(Inputs!G36="Purchase",Inputs!H36,IF(Inputs!G36="Redemption",-Inputs!H36,IF(Inputs!G36="Dividend",0,0)))/Inputs!I36)</f>
        <v>382.20455587830605</v>
      </c>
      <c r="U32" s="5">
        <f>IF(Inputs!F36="",0,(datecg-Inputs!F36))</f>
        <v>1375</v>
      </c>
      <c r="V32" s="5">
        <f>IF(Inputs!F36="",0,SUM($T$5:T32))</f>
        <v>10673.262547250049</v>
      </c>
      <c r="W32" s="5">
        <f>SUM($X$5:X31)</f>
        <v>10291.057991371743</v>
      </c>
      <c r="X32" s="5">
        <f t="shared" si="17"/>
        <v>382.20455587830605</v>
      </c>
      <c r="Y32" s="5">
        <f t="shared" si="1"/>
        <v>382.20455587830605</v>
      </c>
      <c r="Z32" s="5">
        <f t="shared" si="2"/>
        <v>382.20455587830605</v>
      </c>
      <c r="AA32" s="5">
        <f t="shared" si="3"/>
        <v>382.20455587830605</v>
      </c>
      <c r="AB32" s="5">
        <f t="shared" si="4"/>
        <v>0</v>
      </c>
      <c r="AC32" s="5">
        <f t="shared" si="5"/>
        <v>0</v>
      </c>
      <c r="AD32" s="94">
        <f>IF(U32&lt;=IF(Inputs!$C$22="",lockin,Inputs!$C$22),Inputs!$D$22,IF(U32&lt;=IF(Inputs!$C$23="",lockin,Inputs!$C$23),Inputs!$D$23,IF(U32&lt;=IF(Inputs!$C$24="",lockin,Inputs!$C$24),Inputs!$D$24,IF(U32&lt;=IF(Inputs!$C$25="",lockin,Inputs!$C$25),Inputs!$D$25,IF(U32&lt;=IF(Inputs!$C$26="",lockin,Inputs!$C$26),Inputs!$D$26,IF(U32&lt;=IF(Inputs!$C$27="",lockin,Inputs!$C$27),Inputs!$D$27,IF(U32&lt;=IF(Inputs!$C$28="",lockin,Inputs!$C$28),Inputs!$D$28,IF(U32&lt;=IF(Inputs!$C$29="",lockin,Inputs!$C$29),Inputs!$D$29,IF(U32&lt;=IF(Inputs!$C$30="",lockin,Inputs!$C$30),Inputs!$D$30,IF(U32&lt;=IF(Inputs!$C$31="",lockin,Inputs!$C$31),Inputs!$D$31,0%))))))))))</f>
        <v>0</v>
      </c>
      <c r="AE32" s="5">
        <f t="shared" si="6"/>
        <v>382.20455587830605</v>
      </c>
      <c r="AF32" s="5">
        <f>AB32*Inputs!I36</f>
        <v>0</v>
      </c>
      <c r="AG32" s="5">
        <f t="shared" si="7"/>
        <v>0</v>
      </c>
      <c r="AH32" s="5">
        <f t="shared" si="18"/>
        <v>0</v>
      </c>
      <c r="AI32" s="5">
        <f>AA32*Inputs!I36</f>
        <v>5000</v>
      </c>
      <c r="AJ32" s="5">
        <f t="shared" si="8"/>
        <v>10018.728023238036</v>
      </c>
      <c r="AK32" s="5">
        <f t="shared" si="19"/>
        <v>5018.7280232380363</v>
      </c>
      <c r="AL32" s="5">
        <f>AA32*Inputs!I36</f>
        <v>5000</v>
      </c>
      <c r="AM32" s="5">
        <f t="shared" ca="1" si="9"/>
        <v>6885.3503184713372</v>
      </c>
      <c r="AN32" s="5">
        <f t="shared" si="10"/>
        <v>10018.728023238036</v>
      </c>
      <c r="AO32" s="5">
        <f t="shared" ca="1" si="11"/>
        <v>3133.377704766699</v>
      </c>
      <c r="AP32" s="5"/>
      <c r="AQ32" s="5">
        <f>AA32*Inputs!I36</f>
        <v>5000</v>
      </c>
      <c r="AR32" s="5">
        <f t="shared" si="12"/>
        <v>10018.728023238036</v>
      </c>
      <c r="AS32" s="5"/>
      <c r="AT32" s="5">
        <f t="shared" ca="1" si="13"/>
        <v>3133.377704766699</v>
      </c>
      <c r="AU32" s="5"/>
      <c r="AV32" s="5"/>
      <c r="AW32" s="5"/>
      <c r="AX32" s="5"/>
      <c r="AY32" s="18"/>
      <c r="AZ32" s="18"/>
      <c r="BA32" s="23"/>
      <c r="BB32" s="5"/>
      <c r="BC32" s="5"/>
      <c r="BD32" s="5"/>
      <c r="BE32" s="5"/>
      <c r="BF32" s="5"/>
      <c r="BG32" s="18">
        <f>IF(Inputs!F36="","",YEAR(Inputs!F36))</f>
        <v>2011</v>
      </c>
      <c r="BH32" s="18">
        <f>IF(Inputs!F36="","",DAY(Inputs!F36))</f>
        <v>1</v>
      </c>
      <c r="BI32" s="18">
        <f>IF(Inputs!F36="","",MONTH(Inputs!F36))</f>
        <v>11</v>
      </c>
      <c r="BJ32" s="26">
        <f>IF(Inputs!F36="","",IF(Inputs!F36&gt;DATE(BG32,4,1),DATE(BG32,4,1),DATE(BG32-1,4,1)))</f>
        <v>40634</v>
      </c>
      <c r="BK32" s="5"/>
      <c r="BL32" s="5"/>
      <c r="BM32" s="5"/>
      <c r="BN32" s="23">
        <f t="shared" si="14"/>
        <v>39539</v>
      </c>
      <c r="BO32" s="23">
        <f t="shared" si="14"/>
        <v>39904</v>
      </c>
      <c r="BP32" s="5">
        <v>582</v>
      </c>
      <c r="BQ32" s="5" t="s">
        <v>104</v>
      </c>
      <c r="BR32" s="5">
        <v>582</v>
      </c>
      <c r="BS32" s="5">
        <v>2008</v>
      </c>
      <c r="BT32" s="28">
        <v>2009</v>
      </c>
      <c r="BU32" s="5">
        <v>2008</v>
      </c>
      <c r="BV32" s="28">
        <v>2009</v>
      </c>
      <c r="BW32" s="5">
        <v>582</v>
      </c>
      <c r="BX32" s="23">
        <f t="shared" si="15"/>
        <v>40634</v>
      </c>
      <c r="BY32" s="5">
        <f t="shared" si="16"/>
        <v>785</v>
      </c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>
      <c r="A33" s="44"/>
      <c r="B33" s="103"/>
      <c r="C33" s="44"/>
      <c r="D33" s="44"/>
      <c r="E33" s="44"/>
      <c r="F33" s="44"/>
      <c r="G33" s="44"/>
      <c r="H33" s="44"/>
      <c r="I33" s="5"/>
      <c r="J33" s="26">
        <v>39904</v>
      </c>
      <c r="K33" s="26">
        <v>40269</v>
      </c>
      <c r="L33" s="18">
        <v>632</v>
      </c>
      <c r="M33" s="5"/>
      <c r="S33" s="5"/>
      <c r="T33" s="5">
        <f>IF(Inputs!F37="",0,IF(Inputs!G37="Purchase",Inputs!H37,IF(Inputs!G37="Redemption",-Inputs!H37,IF(Inputs!G37="Dividend",0,0)))/Inputs!I37)</f>
        <v>406.83482506102524</v>
      </c>
      <c r="U33" s="5">
        <f>IF(Inputs!F37="",0,(datecg-Inputs!F37))</f>
        <v>1345</v>
      </c>
      <c r="V33" s="5">
        <f>IF(Inputs!F37="",0,SUM($T$5:T33))</f>
        <v>11080.097372311075</v>
      </c>
      <c r="W33" s="5">
        <f>SUM($X$5:X32)</f>
        <v>10673.262547250049</v>
      </c>
      <c r="X33" s="5">
        <f t="shared" si="17"/>
        <v>406.83482506102524</v>
      </c>
      <c r="Y33" s="5">
        <f t="shared" si="1"/>
        <v>406.83482506102524</v>
      </c>
      <c r="Z33" s="5">
        <f t="shared" si="2"/>
        <v>406.83482506102524</v>
      </c>
      <c r="AA33" s="5">
        <f t="shared" si="3"/>
        <v>406.83482506102524</v>
      </c>
      <c r="AB33" s="5">
        <f t="shared" si="4"/>
        <v>0</v>
      </c>
      <c r="AC33" s="5">
        <f t="shared" si="5"/>
        <v>0</v>
      </c>
      <c r="AD33" s="94">
        <f>IF(U33&lt;=IF(Inputs!$C$22="",lockin,Inputs!$C$22),Inputs!$D$22,IF(U33&lt;=IF(Inputs!$C$23="",lockin,Inputs!$C$23),Inputs!$D$23,IF(U33&lt;=IF(Inputs!$C$24="",lockin,Inputs!$C$24),Inputs!$D$24,IF(U33&lt;=IF(Inputs!$C$25="",lockin,Inputs!$C$25),Inputs!$D$25,IF(U33&lt;=IF(Inputs!$C$26="",lockin,Inputs!$C$26),Inputs!$D$26,IF(U33&lt;=IF(Inputs!$C$27="",lockin,Inputs!$C$27),Inputs!$D$27,IF(U33&lt;=IF(Inputs!$C$28="",lockin,Inputs!$C$28),Inputs!$D$28,IF(U33&lt;=IF(Inputs!$C$29="",lockin,Inputs!$C$29),Inputs!$D$29,IF(U33&lt;=IF(Inputs!$C$30="",lockin,Inputs!$C$30),Inputs!$D$30,IF(U33&lt;=IF(Inputs!$C$31="",lockin,Inputs!$C$31),Inputs!$D$31,0%))))))))))</f>
        <v>0</v>
      </c>
      <c r="AE33" s="5">
        <f t="shared" si="6"/>
        <v>406.83482506102524</v>
      </c>
      <c r="AF33" s="5">
        <f>AB33*Inputs!I37</f>
        <v>0</v>
      </c>
      <c r="AG33" s="5">
        <f t="shared" si="7"/>
        <v>0</v>
      </c>
      <c r="AH33" s="5">
        <f t="shared" si="18"/>
        <v>0</v>
      </c>
      <c r="AI33" s="5">
        <f>AA33*Inputs!I37</f>
        <v>5000</v>
      </c>
      <c r="AJ33" s="5">
        <f t="shared" si="8"/>
        <v>10664.361269324656</v>
      </c>
      <c r="AK33" s="5">
        <f t="shared" si="19"/>
        <v>5664.361269324656</v>
      </c>
      <c r="AL33" s="5">
        <f>AA33*Inputs!I37</f>
        <v>5000</v>
      </c>
      <c r="AM33" s="5">
        <f t="shared" ca="1" si="9"/>
        <v>6885.3503184713372</v>
      </c>
      <c r="AN33" s="5">
        <f t="shared" si="10"/>
        <v>10664.361269324656</v>
      </c>
      <c r="AO33" s="5">
        <f t="shared" ca="1" si="11"/>
        <v>3779.0109508533187</v>
      </c>
      <c r="AP33" s="5"/>
      <c r="AQ33" s="5">
        <f>AA33*Inputs!I37</f>
        <v>5000</v>
      </c>
      <c r="AR33" s="5">
        <f t="shared" si="12"/>
        <v>10664.361269324656</v>
      </c>
      <c r="AS33" s="5"/>
      <c r="AT33" s="5">
        <f t="shared" ca="1" si="13"/>
        <v>3779.0109508533187</v>
      </c>
      <c r="AU33" s="5"/>
      <c r="AV33" s="5"/>
      <c r="AW33" s="5"/>
      <c r="AX33" s="5"/>
      <c r="AY33" s="18"/>
      <c r="AZ33" s="18"/>
      <c r="BA33" s="23"/>
      <c r="BB33" s="5"/>
      <c r="BC33" s="5"/>
      <c r="BD33" s="5"/>
      <c r="BE33" s="5"/>
      <c r="BF33" s="5"/>
      <c r="BG33" s="18">
        <f>IF(Inputs!F37="","",YEAR(Inputs!F37))</f>
        <v>2011</v>
      </c>
      <c r="BH33" s="18">
        <f>IF(Inputs!F37="","",DAY(Inputs!F37))</f>
        <v>1</v>
      </c>
      <c r="BI33" s="18">
        <f>IF(Inputs!F37="","",MONTH(Inputs!F37))</f>
        <v>12</v>
      </c>
      <c r="BJ33" s="26">
        <f>IF(Inputs!F37="","",IF(Inputs!F37&gt;DATE(BG33,4,1),DATE(BG33,4,1),DATE(BG33-1,4,1)))</f>
        <v>40634</v>
      </c>
      <c r="BK33" s="5"/>
      <c r="BL33" s="5"/>
      <c r="BM33" s="5"/>
      <c r="BN33" s="23">
        <f t="shared" si="14"/>
        <v>39904</v>
      </c>
      <c r="BO33" s="23">
        <f t="shared" si="14"/>
        <v>40269</v>
      </c>
      <c r="BP33" s="5">
        <v>632</v>
      </c>
      <c r="BQ33" s="5" t="s">
        <v>105</v>
      </c>
      <c r="BR33" s="5">
        <v>632</v>
      </c>
      <c r="BS33" s="5">
        <v>2009</v>
      </c>
      <c r="BT33" s="28">
        <v>2010</v>
      </c>
      <c r="BU33" s="5">
        <v>2009</v>
      </c>
      <c r="BV33" s="28">
        <v>2010</v>
      </c>
      <c r="BW33" s="5">
        <v>632</v>
      </c>
      <c r="BX33" s="23">
        <f t="shared" si="15"/>
        <v>40634</v>
      </c>
      <c r="BY33" s="5">
        <f t="shared" si="16"/>
        <v>785</v>
      </c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>
      <c r="A34" s="44"/>
      <c r="B34" s="44"/>
      <c r="C34" s="44"/>
      <c r="D34" s="44"/>
      <c r="E34" s="44"/>
      <c r="F34" s="44"/>
      <c r="G34" s="44"/>
      <c r="H34" s="44"/>
      <c r="I34" s="5"/>
      <c r="J34" s="26">
        <v>40269</v>
      </c>
      <c r="K34" s="26">
        <v>40634</v>
      </c>
      <c r="L34" s="18">
        <v>711</v>
      </c>
      <c r="M34" s="5"/>
      <c r="S34" s="5"/>
      <c r="T34" s="5">
        <f>IF(Inputs!F38="",0,IF(Inputs!G38="Purchase",Inputs!H38,IF(Inputs!G38="Redemption",-Inputs!H38,IF(Inputs!G38="Dividend",0,0)))/Inputs!I38)</f>
        <v>435.6539165287096</v>
      </c>
      <c r="U34" s="5">
        <f>IF(Inputs!F38="",0,(datecg-Inputs!F38))</f>
        <v>1313</v>
      </c>
      <c r="V34" s="5">
        <f>IF(Inputs!F38="",0,SUM($T$5:T34))</f>
        <v>11515.751288839785</v>
      </c>
      <c r="W34" s="5">
        <f>SUM($X$5:X33)</f>
        <v>11080.097372311075</v>
      </c>
      <c r="X34" s="5">
        <f t="shared" si="17"/>
        <v>435.6539165287096</v>
      </c>
      <c r="Y34" s="5">
        <f t="shared" si="1"/>
        <v>435.6539165287096</v>
      </c>
      <c r="Z34" s="5">
        <f t="shared" si="2"/>
        <v>435.6539165287096</v>
      </c>
      <c r="AA34" s="5">
        <f t="shared" si="3"/>
        <v>435.6539165287096</v>
      </c>
      <c r="AB34" s="5">
        <f t="shared" si="4"/>
        <v>0</v>
      </c>
      <c r="AC34" s="5">
        <f t="shared" si="5"/>
        <v>0</v>
      </c>
      <c r="AD34" s="94">
        <f>IF(U34&lt;=IF(Inputs!$C$22="",lockin,Inputs!$C$22),Inputs!$D$22,IF(U34&lt;=IF(Inputs!$C$23="",lockin,Inputs!$C$23),Inputs!$D$23,IF(U34&lt;=IF(Inputs!$C$24="",lockin,Inputs!$C$24),Inputs!$D$24,IF(U34&lt;=IF(Inputs!$C$25="",lockin,Inputs!$C$25),Inputs!$D$25,IF(U34&lt;=IF(Inputs!$C$26="",lockin,Inputs!$C$26),Inputs!$D$26,IF(U34&lt;=IF(Inputs!$C$27="",lockin,Inputs!$C$27),Inputs!$D$27,IF(U34&lt;=IF(Inputs!$C$28="",lockin,Inputs!$C$28),Inputs!$D$28,IF(U34&lt;=IF(Inputs!$C$29="",lockin,Inputs!$C$29),Inputs!$D$29,IF(U34&lt;=IF(Inputs!$C$30="",lockin,Inputs!$C$30),Inputs!$D$30,IF(U34&lt;=IF(Inputs!$C$31="",lockin,Inputs!$C$31),Inputs!$D$31,0%))))))))))</f>
        <v>0</v>
      </c>
      <c r="AE34" s="5">
        <f t="shared" si="6"/>
        <v>435.6539165287096</v>
      </c>
      <c r="AF34" s="5">
        <f>AB34*Inputs!I38</f>
        <v>0</v>
      </c>
      <c r="AG34" s="5">
        <f t="shared" si="7"/>
        <v>0</v>
      </c>
      <c r="AH34" s="5">
        <f t="shared" si="18"/>
        <v>0</v>
      </c>
      <c r="AI34" s="5">
        <f>AA34*Inputs!I38</f>
        <v>5000</v>
      </c>
      <c r="AJ34" s="5">
        <f t="shared" si="8"/>
        <v>11419.796113967066</v>
      </c>
      <c r="AK34" s="5">
        <f t="shared" si="19"/>
        <v>6419.796113967066</v>
      </c>
      <c r="AL34" s="5">
        <f>AA34*Inputs!I38</f>
        <v>5000</v>
      </c>
      <c r="AM34" s="5">
        <f t="shared" ca="1" si="9"/>
        <v>6885.3503184713372</v>
      </c>
      <c r="AN34" s="5">
        <f t="shared" si="10"/>
        <v>11419.796113967066</v>
      </c>
      <c r="AO34" s="5">
        <f t="shared" ca="1" si="11"/>
        <v>4534.4457954957288</v>
      </c>
      <c r="AP34" s="5"/>
      <c r="AQ34" s="5">
        <f>AA34*Inputs!I38</f>
        <v>5000</v>
      </c>
      <c r="AR34" s="5">
        <f t="shared" si="12"/>
        <v>11419.796113967066</v>
      </c>
      <c r="AS34" s="5"/>
      <c r="AT34" s="5">
        <f t="shared" ca="1" si="13"/>
        <v>4534.4457954957288</v>
      </c>
      <c r="AU34" s="5"/>
      <c r="AV34" s="5"/>
      <c r="AW34" s="5"/>
      <c r="AX34" s="5"/>
      <c r="AY34" s="18"/>
      <c r="AZ34" s="18"/>
      <c r="BA34" s="23"/>
      <c r="BB34" s="5"/>
      <c r="BC34" s="5"/>
      <c r="BD34" s="5"/>
      <c r="BE34" s="5"/>
      <c r="BF34" s="5"/>
      <c r="BG34" s="18">
        <f>IF(Inputs!F38="","",YEAR(Inputs!F38))</f>
        <v>2012</v>
      </c>
      <c r="BH34" s="18">
        <f>IF(Inputs!F38="","",DAY(Inputs!F38))</f>
        <v>2</v>
      </c>
      <c r="BI34" s="18">
        <f>IF(Inputs!F38="","",MONTH(Inputs!F38))</f>
        <v>1</v>
      </c>
      <c r="BJ34" s="26">
        <f>IF(Inputs!F38="","",IF(Inputs!F38&gt;DATE(BG34,4,1),DATE(BG34,4,1),DATE(BG34-1,4,1)))</f>
        <v>40634</v>
      </c>
      <c r="BK34" s="5"/>
      <c r="BL34" s="5"/>
      <c r="BM34" s="5"/>
      <c r="BN34" s="23">
        <f t="shared" si="14"/>
        <v>40269</v>
      </c>
      <c r="BO34" s="23">
        <f t="shared" si="14"/>
        <v>40634</v>
      </c>
      <c r="BP34" s="5">
        <v>711</v>
      </c>
      <c r="BQ34" s="5" t="s">
        <v>106</v>
      </c>
      <c r="BR34" s="5">
        <v>711</v>
      </c>
      <c r="BS34" s="5">
        <v>2010</v>
      </c>
      <c r="BT34" s="28">
        <v>2011</v>
      </c>
      <c r="BU34" s="5">
        <v>2010</v>
      </c>
      <c r="BV34" s="28">
        <v>2011</v>
      </c>
      <c r="BW34" s="5">
        <v>711</v>
      </c>
      <c r="BX34" s="23">
        <f t="shared" si="15"/>
        <v>40634</v>
      </c>
      <c r="BY34" s="5">
        <f t="shared" si="16"/>
        <v>785</v>
      </c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>
      <c r="A35" s="101"/>
      <c r="B35" s="101"/>
      <c r="C35" s="44"/>
      <c r="D35" s="44"/>
      <c r="E35" s="44"/>
      <c r="F35" s="44"/>
      <c r="G35" s="44"/>
      <c r="H35" s="44"/>
      <c r="I35" s="5"/>
      <c r="J35" s="26">
        <v>40634</v>
      </c>
      <c r="K35" s="26">
        <v>41000</v>
      </c>
      <c r="L35" s="18">
        <v>785</v>
      </c>
      <c r="M35" s="5"/>
      <c r="S35" s="5"/>
      <c r="T35" s="5">
        <f>IF(Inputs!F39="",0,IF(Inputs!G39="Purchase",Inputs!H39,IF(Inputs!G39="Redemption",-Inputs!H39,IF(Inputs!G39="Dividend",0,0)))/Inputs!I39)</f>
        <v>386.57801144270917</v>
      </c>
      <c r="U35" s="5">
        <f>IF(Inputs!F39="",0,(datecg-Inputs!F39))</f>
        <v>1283</v>
      </c>
      <c r="V35" s="5">
        <f>IF(Inputs!F39="",0,SUM($T$5:T35))</f>
        <v>11902.329300282494</v>
      </c>
      <c r="W35" s="5">
        <f>SUM($X$5:X34)</f>
        <v>11515.751288839785</v>
      </c>
      <c r="X35" s="5">
        <f t="shared" si="17"/>
        <v>386.57801144270917</v>
      </c>
      <c r="Y35" s="5">
        <f t="shared" si="1"/>
        <v>386.57801144270917</v>
      </c>
      <c r="Z35" s="5">
        <f t="shared" si="2"/>
        <v>386.57801144270917</v>
      </c>
      <c r="AA35" s="5">
        <f t="shared" si="3"/>
        <v>386.57801144270917</v>
      </c>
      <c r="AB35" s="5">
        <f t="shared" si="4"/>
        <v>0</v>
      </c>
      <c r="AC35" s="5">
        <f t="shared" si="5"/>
        <v>0</v>
      </c>
      <c r="AD35" s="94">
        <f>IF(U35&lt;=IF(Inputs!$C$22="",lockin,Inputs!$C$22),Inputs!$D$22,IF(U35&lt;=IF(Inputs!$C$23="",lockin,Inputs!$C$23),Inputs!$D$23,IF(U35&lt;=IF(Inputs!$C$24="",lockin,Inputs!$C$24),Inputs!$D$24,IF(U35&lt;=IF(Inputs!$C$25="",lockin,Inputs!$C$25),Inputs!$D$25,IF(U35&lt;=IF(Inputs!$C$26="",lockin,Inputs!$C$26),Inputs!$D$26,IF(U35&lt;=IF(Inputs!$C$27="",lockin,Inputs!$C$27),Inputs!$D$27,IF(U35&lt;=IF(Inputs!$C$28="",lockin,Inputs!$C$28),Inputs!$D$28,IF(U35&lt;=IF(Inputs!$C$29="",lockin,Inputs!$C$29),Inputs!$D$29,IF(U35&lt;=IF(Inputs!$C$30="",lockin,Inputs!$C$30),Inputs!$D$30,IF(U35&lt;=IF(Inputs!$C$31="",lockin,Inputs!$C$31),Inputs!$D$31,0%))))))))))</f>
        <v>0</v>
      </c>
      <c r="AE35" s="5">
        <f t="shared" si="6"/>
        <v>386.57801144270917</v>
      </c>
      <c r="AF35" s="5">
        <f>AB35*Inputs!I39</f>
        <v>0</v>
      </c>
      <c r="AG35" s="5">
        <f t="shared" si="7"/>
        <v>0</v>
      </c>
      <c r="AH35" s="5">
        <f t="shared" si="18"/>
        <v>0</v>
      </c>
      <c r="AI35" s="5">
        <f>AA35*Inputs!I39</f>
        <v>5000</v>
      </c>
      <c r="AJ35" s="5">
        <f t="shared" si="8"/>
        <v>10133.369413947736</v>
      </c>
      <c r="AK35" s="5">
        <f t="shared" si="19"/>
        <v>5133.3694139477357</v>
      </c>
      <c r="AL35" s="5">
        <f>AA35*Inputs!I39</f>
        <v>5000</v>
      </c>
      <c r="AM35" s="5">
        <f t="shared" ca="1" si="9"/>
        <v>6885.3503184713372</v>
      </c>
      <c r="AN35" s="5">
        <f t="shared" si="10"/>
        <v>10133.369413947736</v>
      </c>
      <c r="AO35" s="5">
        <f t="shared" ca="1" si="11"/>
        <v>3248.0190954763984</v>
      </c>
      <c r="AP35" s="5"/>
      <c r="AQ35" s="5">
        <f>AA35*Inputs!I39</f>
        <v>5000</v>
      </c>
      <c r="AR35" s="5">
        <f t="shared" si="12"/>
        <v>10133.369413947736</v>
      </c>
      <c r="AS35" s="5"/>
      <c r="AT35" s="5">
        <f t="shared" ca="1" si="13"/>
        <v>3248.0190954763984</v>
      </c>
      <c r="AU35" s="5"/>
      <c r="AV35" s="5"/>
      <c r="AW35" s="5"/>
      <c r="AX35" s="5"/>
      <c r="AY35" s="18"/>
      <c r="AZ35" s="18"/>
      <c r="BA35" s="23"/>
      <c r="BB35" s="5"/>
      <c r="BC35" s="5"/>
      <c r="BD35" s="5"/>
      <c r="BE35" s="5"/>
      <c r="BF35" s="5"/>
      <c r="BG35" s="18">
        <f>IF(Inputs!F39="","",YEAR(Inputs!F39))</f>
        <v>2012</v>
      </c>
      <c r="BH35" s="18">
        <f>IF(Inputs!F39="","",DAY(Inputs!F39))</f>
        <v>1</v>
      </c>
      <c r="BI35" s="18">
        <f>IF(Inputs!F39="","",MONTH(Inputs!F39))</f>
        <v>2</v>
      </c>
      <c r="BJ35" s="26">
        <f>IF(Inputs!F39="","",IF(Inputs!F39&gt;DATE(BG35,4,1),DATE(BG35,4,1),DATE(BG35-1,4,1)))</f>
        <v>40634</v>
      </c>
      <c r="BK35" s="5"/>
      <c r="BL35" s="5"/>
      <c r="BM35" s="5"/>
      <c r="BN35" s="23">
        <f t="shared" si="14"/>
        <v>40634</v>
      </c>
      <c r="BO35" s="23">
        <f t="shared" si="14"/>
        <v>41000</v>
      </c>
      <c r="BP35" s="5">
        <v>785</v>
      </c>
      <c r="BQ35" s="5" t="s">
        <v>107</v>
      </c>
      <c r="BR35" s="5">
        <v>785</v>
      </c>
      <c r="BS35" s="5">
        <v>2011</v>
      </c>
      <c r="BT35" s="28">
        <v>2012</v>
      </c>
      <c r="BU35" s="5">
        <v>2011</v>
      </c>
      <c r="BV35" s="28">
        <v>2012</v>
      </c>
      <c r="BW35" s="5">
        <v>785</v>
      </c>
      <c r="BX35" s="23">
        <f t="shared" si="15"/>
        <v>40634</v>
      </c>
      <c r="BY35" s="5">
        <f t="shared" si="16"/>
        <v>785</v>
      </c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>
      <c r="A36" s="43"/>
      <c r="B36" s="44"/>
      <c r="C36" s="44"/>
      <c r="D36" s="44"/>
      <c r="E36" s="44"/>
      <c r="F36" s="44"/>
      <c r="G36" s="44"/>
      <c r="H36" s="44"/>
      <c r="I36" s="5"/>
      <c r="J36" s="26">
        <v>41000</v>
      </c>
      <c r="K36" s="26">
        <v>41365</v>
      </c>
      <c r="L36" s="18">
        <v>852</v>
      </c>
      <c r="M36" s="5"/>
      <c r="S36" s="5"/>
      <c r="T36" s="5">
        <f>IF(Inputs!F40="",0,IF(Inputs!G40="Purchase",Inputs!H40,IF(Inputs!G40="Redemption",-Inputs!H40,IF(Inputs!G40="Dividend",0,0)))/Inputs!I40)</f>
        <v>373.35722819593786</v>
      </c>
      <c r="U36" s="5">
        <f>IF(Inputs!F40="",0,(datecg-Inputs!F40))</f>
        <v>1254</v>
      </c>
      <c r="V36" s="5">
        <f>IF(Inputs!F40="",0,SUM($T$5:T36))</f>
        <v>12275.686528478433</v>
      </c>
      <c r="W36" s="5">
        <f>SUM($X$5:X35)</f>
        <v>11902.329300282494</v>
      </c>
      <c r="X36" s="5">
        <f t="shared" si="17"/>
        <v>373.35722819593786</v>
      </c>
      <c r="Y36" s="5">
        <f t="shared" si="1"/>
        <v>373.35722819593786</v>
      </c>
      <c r="Z36" s="5">
        <f t="shared" si="2"/>
        <v>373.35722819593786</v>
      </c>
      <c r="AA36" s="5">
        <f t="shared" si="3"/>
        <v>373.35722819593786</v>
      </c>
      <c r="AB36" s="5">
        <f t="shared" si="4"/>
        <v>0</v>
      </c>
      <c r="AC36" s="5">
        <f t="shared" si="5"/>
        <v>0</v>
      </c>
      <c r="AD36" s="94">
        <f>IF(U36&lt;=IF(Inputs!$C$22="",lockin,Inputs!$C$22),Inputs!$D$22,IF(U36&lt;=IF(Inputs!$C$23="",lockin,Inputs!$C$23),Inputs!$D$23,IF(U36&lt;=IF(Inputs!$C$24="",lockin,Inputs!$C$24),Inputs!$D$24,IF(U36&lt;=IF(Inputs!$C$25="",lockin,Inputs!$C$25),Inputs!$D$25,IF(U36&lt;=IF(Inputs!$C$26="",lockin,Inputs!$C$26),Inputs!$D$26,IF(U36&lt;=IF(Inputs!$C$27="",lockin,Inputs!$C$27),Inputs!$D$27,IF(U36&lt;=IF(Inputs!$C$28="",lockin,Inputs!$C$28),Inputs!$D$28,IF(U36&lt;=IF(Inputs!$C$29="",lockin,Inputs!$C$29),Inputs!$D$29,IF(U36&lt;=IF(Inputs!$C$30="",lockin,Inputs!$C$30),Inputs!$D$30,IF(U36&lt;=IF(Inputs!$C$31="",lockin,Inputs!$C$31),Inputs!$D$31,0%))))))))))</f>
        <v>0</v>
      </c>
      <c r="AE36" s="5">
        <f t="shared" si="6"/>
        <v>373.35722819593786</v>
      </c>
      <c r="AF36" s="5">
        <f>AB36*Inputs!I40</f>
        <v>0</v>
      </c>
      <c r="AG36" s="5">
        <f t="shared" si="7"/>
        <v>0</v>
      </c>
      <c r="AH36" s="5">
        <f t="shared" si="18"/>
        <v>0</v>
      </c>
      <c r="AI36" s="5">
        <f>AA36*Inputs!I40</f>
        <v>5000</v>
      </c>
      <c r="AJ36" s="5">
        <f t="shared" si="8"/>
        <v>9786.8130227001202</v>
      </c>
      <c r="AK36" s="5">
        <f t="shared" si="19"/>
        <v>4786.8130227001202</v>
      </c>
      <c r="AL36" s="5">
        <f>AA36*Inputs!I40</f>
        <v>5000</v>
      </c>
      <c r="AM36" s="5">
        <f t="shared" ca="1" si="9"/>
        <v>6885.3503184713372</v>
      </c>
      <c r="AN36" s="5">
        <f t="shared" si="10"/>
        <v>9786.8130227001202</v>
      </c>
      <c r="AO36" s="5">
        <f t="shared" ca="1" si="11"/>
        <v>2901.462704228783</v>
      </c>
      <c r="AP36" s="5"/>
      <c r="AQ36" s="5">
        <f>AA36*Inputs!I40</f>
        <v>5000</v>
      </c>
      <c r="AR36" s="5">
        <f t="shared" si="12"/>
        <v>9786.8130227001202</v>
      </c>
      <c r="AS36" s="5"/>
      <c r="AT36" s="5">
        <f t="shared" ca="1" si="13"/>
        <v>2901.462704228783</v>
      </c>
      <c r="AU36" s="5"/>
      <c r="AV36" s="5"/>
      <c r="AW36" s="5"/>
      <c r="AX36" s="5"/>
      <c r="AY36" s="18"/>
      <c r="AZ36" s="18"/>
      <c r="BA36" s="23"/>
      <c r="BB36" s="5"/>
      <c r="BC36" s="5"/>
      <c r="BD36" s="5"/>
      <c r="BE36" s="5"/>
      <c r="BF36" s="5"/>
      <c r="BG36" s="18">
        <f>IF(Inputs!F40="","",YEAR(Inputs!F40))</f>
        <v>2012</v>
      </c>
      <c r="BH36" s="18">
        <f>IF(Inputs!F40="","",DAY(Inputs!F40))</f>
        <v>1</v>
      </c>
      <c r="BI36" s="18">
        <f>IF(Inputs!F40="","",MONTH(Inputs!F40))</f>
        <v>3</v>
      </c>
      <c r="BJ36" s="26">
        <f>IF(Inputs!F40="","",IF(Inputs!F40&gt;DATE(BG36,4,1),DATE(BG36,4,1),DATE(BG36-1,4,1)))</f>
        <v>40634</v>
      </c>
      <c r="BK36" s="5"/>
      <c r="BL36" s="5"/>
      <c r="BM36" s="5"/>
      <c r="BN36" s="23">
        <f t="shared" si="14"/>
        <v>41000</v>
      </c>
      <c r="BO36" s="23">
        <f t="shared" si="14"/>
        <v>41365</v>
      </c>
      <c r="BP36" s="5">
        <v>852</v>
      </c>
      <c r="BQ36" s="5" t="s">
        <v>108</v>
      </c>
      <c r="BR36" s="5">
        <v>852</v>
      </c>
      <c r="BS36" s="5">
        <v>2012</v>
      </c>
      <c r="BT36" s="28">
        <v>2013</v>
      </c>
      <c r="BU36" s="5">
        <v>2012</v>
      </c>
      <c r="BV36" s="28">
        <v>2013</v>
      </c>
      <c r="BW36" s="5">
        <v>852</v>
      </c>
      <c r="BX36" s="23">
        <f t="shared" si="15"/>
        <v>40634</v>
      </c>
      <c r="BY36" s="5">
        <f t="shared" si="16"/>
        <v>785</v>
      </c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>
      <c r="A37" s="52"/>
      <c r="B37" s="44"/>
      <c r="C37" s="44"/>
      <c r="D37" s="44"/>
      <c r="E37" s="44"/>
      <c r="F37" s="44"/>
      <c r="G37" s="44"/>
      <c r="H37" s="53"/>
      <c r="I37" s="5"/>
      <c r="J37" s="26">
        <v>41365</v>
      </c>
      <c r="K37" s="26">
        <v>41730</v>
      </c>
      <c r="L37" s="18">
        <v>939</v>
      </c>
      <c r="M37" s="5"/>
      <c r="S37" s="5"/>
      <c r="T37" s="5">
        <f>IF(Inputs!F41="",0,IF(Inputs!G41="Purchase",Inputs!H41,IF(Inputs!G41="Redemption",-Inputs!H41,IF(Inputs!G41="Dividend",0,0)))/Inputs!I41)</f>
        <v>371.41583717129697</v>
      </c>
      <c r="U37" s="5">
        <f>IF(Inputs!F41="",0,(datecg-Inputs!F41))</f>
        <v>1222</v>
      </c>
      <c r="V37" s="5">
        <f>IF(Inputs!F41="",0,SUM($T$5:T37))</f>
        <v>12647.102365649729</v>
      </c>
      <c r="W37" s="5">
        <f>SUM($X$5:X36)</f>
        <v>12275.686528478433</v>
      </c>
      <c r="X37" s="5">
        <f t="shared" si="17"/>
        <v>371.41583717129697</v>
      </c>
      <c r="Y37" s="5">
        <f t="shared" si="1"/>
        <v>371.41583717129697</v>
      </c>
      <c r="Z37" s="5">
        <f t="shared" si="2"/>
        <v>371.41583717129697</v>
      </c>
      <c r="AA37" s="5">
        <f t="shared" si="3"/>
        <v>371.41583717129697</v>
      </c>
      <c r="AB37" s="5">
        <f t="shared" si="4"/>
        <v>0</v>
      </c>
      <c r="AC37" s="5">
        <f t="shared" si="5"/>
        <v>0</v>
      </c>
      <c r="AD37" s="94">
        <f>IF(U37&lt;=IF(Inputs!$C$22="",lockin,Inputs!$C$22),Inputs!$D$22,IF(U37&lt;=IF(Inputs!$C$23="",lockin,Inputs!$C$23),Inputs!$D$23,IF(U37&lt;=IF(Inputs!$C$24="",lockin,Inputs!$C$24),Inputs!$D$24,IF(U37&lt;=IF(Inputs!$C$25="",lockin,Inputs!$C$25),Inputs!$D$25,IF(U37&lt;=IF(Inputs!$C$26="",lockin,Inputs!$C$26),Inputs!$D$26,IF(U37&lt;=IF(Inputs!$C$27="",lockin,Inputs!$C$27),Inputs!$D$27,IF(U37&lt;=IF(Inputs!$C$28="",lockin,Inputs!$C$28),Inputs!$D$28,IF(U37&lt;=IF(Inputs!$C$29="",lockin,Inputs!$C$29),Inputs!$D$29,IF(U37&lt;=IF(Inputs!$C$30="",lockin,Inputs!$C$30),Inputs!$D$30,IF(U37&lt;=IF(Inputs!$C$31="",lockin,Inputs!$C$31),Inputs!$D$31,0%))))))))))</f>
        <v>0</v>
      </c>
      <c r="AE37" s="5">
        <f t="shared" si="6"/>
        <v>371.41583717129697</v>
      </c>
      <c r="AF37" s="5">
        <f>AB37*Inputs!I41</f>
        <v>0</v>
      </c>
      <c r="AG37" s="5">
        <f t="shared" si="7"/>
        <v>0</v>
      </c>
      <c r="AH37" s="5">
        <f t="shared" si="18"/>
        <v>0</v>
      </c>
      <c r="AI37" s="5">
        <f>AA37*Inputs!I41</f>
        <v>5000</v>
      </c>
      <c r="AJ37" s="5">
        <f t="shared" si="8"/>
        <v>9735.9233397712087</v>
      </c>
      <c r="AK37" s="5">
        <f t="shared" si="19"/>
        <v>4735.9233397712087</v>
      </c>
      <c r="AL37" s="5">
        <f>AA37*Inputs!I41</f>
        <v>5000</v>
      </c>
      <c r="AM37" s="5">
        <f t="shared" ca="1" si="9"/>
        <v>6343.8967136150231</v>
      </c>
      <c r="AN37" s="5">
        <f t="shared" si="10"/>
        <v>9735.9233397712087</v>
      </c>
      <c r="AO37" s="5">
        <f t="shared" ca="1" si="11"/>
        <v>3392.0266261561856</v>
      </c>
      <c r="AP37" s="5"/>
      <c r="AQ37" s="5">
        <f>AA37*Inputs!I41</f>
        <v>5000</v>
      </c>
      <c r="AR37" s="5">
        <f t="shared" si="12"/>
        <v>9735.9233397712087</v>
      </c>
      <c r="AS37" s="5"/>
      <c r="AT37" s="5">
        <f t="shared" ca="1" si="13"/>
        <v>3392.0266261561856</v>
      </c>
      <c r="AU37" s="5"/>
      <c r="AV37" s="5"/>
      <c r="AW37" s="5"/>
      <c r="AX37" s="5"/>
      <c r="AY37" s="18"/>
      <c r="AZ37" s="18"/>
      <c r="BA37" s="23"/>
      <c r="BB37" s="5"/>
      <c r="BC37" s="5"/>
      <c r="BD37" s="5"/>
      <c r="BE37" s="5"/>
      <c r="BF37" s="5"/>
      <c r="BG37" s="18">
        <f>IF(Inputs!F41="","",YEAR(Inputs!F41))</f>
        <v>2012</v>
      </c>
      <c r="BH37" s="18">
        <f>IF(Inputs!F41="","",DAY(Inputs!F41))</f>
        <v>2</v>
      </c>
      <c r="BI37" s="18">
        <f>IF(Inputs!F41="","",MONTH(Inputs!F41))</f>
        <v>4</v>
      </c>
      <c r="BJ37" s="26">
        <f>IF(Inputs!F41="","",IF(Inputs!F41&gt;DATE(BG37,4,1),DATE(BG37,4,1),DATE(BG37-1,4,1)))</f>
        <v>41000</v>
      </c>
      <c r="BK37" s="5"/>
      <c r="BL37" s="5"/>
      <c r="BM37" s="5"/>
      <c r="BN37" s="23">
        <f t="shared" si="14"/>
        <v>41365</v>
      </c>
      <c r="BO37" s="23">
        <f t="shared" si="14"/>
        <v>41730</v>
      </c>
      <c r="BP37" s="5">
        <v>939</v>
      </c>
      <c r="BQ37" s="5" t="s">
        <v>109</v>
      </c>
      <c r="BR37" s="5">
        <v>939</v>
      </c>
      <c r="BS37" s="5">
        <v>2013</v>
      </c>
      <c r="BT37" s="28">
        <v>2014</v>
      </c>
      <c r="BU37" s="5">
        <v>2013</v>
      </c>
      <c r="BV37" s="28">
        <v>2014</v>
      </c>
      <c r="BW37" s="5">
        <v>939</v>
      </c>
      <c r="BX37" s="23">
        <f t="shared" si="15"/>
        <v>41000</v>
      </c>
      <c r="BY37" s="5">
        <f t="shared" si="16"/>
        <v>852</v>
      </c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>
      <c r="A38" s="52"/>
      <c r="B38" s="44"/>
      <c r="C38" s="44"/>
      <c r="D38" s="44"/>
      <c r="E38" s="44"/>
      <c r="F38" s="44"/>
      <c r="G38" s="44"/>
      <c r="H38" s="44"/>
      <c r="I38" s="5"/>
      <c r="J38" s="26">
        <v>41730</v>
      </c>
      <c r="K38" s="26">
        <v>42095</v>
      </c>
      <c r="L38" s="31">
        <v>1024</v>
      </c>
      <c r="M38" s="5"/>
      <c r="S38" s="5"/>
      <c r="T38" s="5">
        <f>IF(Inputs!F42="",0,IF(Inputs!G42="Purchase",Inputs!H42,IF(Inputs!G42="Redemption",-Inputs!H42,IF(Inputs!G42="Dividend",0,0)))/Inputs!I42)</f>
        <v>377.01704117026088</v>
      </c>
      <c r="U38" s="5">
        <f>IF(Inputs!F42="",0,(datecg-Inputs!F42))</f>
        <v>1192</v>
      </c>
      <c r="V38" s="5">
        <f>IF(Inputs!F42="",0,SUM($T$5:T38))</f>
        <v>13024.119406819989</v>
      </c>
      <c r="W38" s="5">
        <f>SUM($X$5:X37)</f>
        <v>12647.102365649729</v>
      </c>
      <c r="X38" s="5">
        <f t="shared" si="17"/>
        <v>377.01704117026088</v>
      </c>
      <c r="Y38" s="5">
        <f t="shared" si="1"/>
        <v>377.01704117026088</v>
      </c>
      <c r="Z38" s="5">
        <f t="shared" si="2"/>
        <v>377.01704117026088</v>
      </c>
      <c r="AA38" s="5">
        <f t="shared" si="3"/>
        <v>377.01704117026088</v>
      </c>
      <c r="AB38" s="5">
        <f t="shared" si="4"/>
        <v>0</v>
      </c>
      <c r="AC38" s="5">
        <f t="shared" si="5"/>
        <v>0</v>
      </c>
      <c r="AD38" s="94">
        <f>IF(U38&lt;=IF(Inputs!$C$22="",lockin,Inputs!$C$22),Inputs!$D$22,IF(U38&lt;=IF(Inputs!$C$23="",lockin,Inputs!$C$23),Inputs!$D$23,IF(U38&lt;=IF(Inputs!$C$24="",lockin,Inputs!$C$24),Inputs!$D$24,IF(U38&lt;=IF(Inputs!$C$25="",lockin,Inputs!$C$25),Inputs!$D$25,IF(U38&lt;=IF(Inputs!$C$26="",lockin,Inputs!$C$26),Inputs!$D$26,IF(U38&lt;=IF(Inputs!$C$27="",lockin,Inputs!$C$27),Inputs!$D$27,IF(U38&lt;=IF(Inputs!$C$28="",lockin,Inputs!$C$28),Inputs!$D$28,IF(U38&lt;=IF(Inputs!$C$29="",lockin,Inputs!$C$29),Inputs!$D$29,IF(U38&lt;=IF(Inputs!$C$30="",lockin,Inputs!$C$30),Inputs!$D$30,IF(U38&lt;=IF(Inputs!$C$31="",lockin,Inputs!$C$31),Inputs!$D$31,0%))))))))))</f>
        <v>0</v>
      </c>
      <c r="AE38" s="5">
        <f t="shared" si="6"/>
        <v>377.01704117026088</v>
      </c>
      <c r="AF38" s="5">
        <f>AB38*Inputs!I42</f>
        <v>0</v>
      </c>
      <c r="AG38" s="5">
        <f t="shared" si="7"/>
        <v>0</v>
      </c>
      <c r="AH38" s="5">
        <f t="shared" si="18"/>
        <v>0</v>
      </c>
      <c r="AI38" s="5">
        <f>AA38*Inputs!I42</f>
        <v>5000</v>
      </c>
      <c r="AJ38" s="5">
        <f t="shared" si="8"/>
        <v>9882.7477001960488</v>
      </c>
      <c r="AK38" s="5">
        <f t="shared" si="19"/>
        <v>4882.7477001960488</v>
      </c>
      <c r="AL38" s="5">
        <f>AA38*Inputs!I42</f>
        <v>5000</v>
      </c>
      <c r="AM38" s="5">
        <f t="shared" ca="1" si="9"/>
        <v>6343.8967136150231</v>
      </c>
      <c r="AN38" s="5">
        <f t="shared" si="10"/>
        <v>9882.7477001960488</v>
      </c>
      <c r="AO38" s="5">
        <f t="shared" ca="1" si="11"/>
        <v>3538.8509865810256</v>
      </c>
      <c r="AP38" s="5"/>
      <c r="AQ38" s="5">
        <f>AA38*Inputs!I42</f>
        <v>5000</v>
      </c>
      <c r="AR38" s="5">
        <f t="shared" si="12"/>
        <v>9882.7477001960488</v>
      </c>
      <c r="AS38" s="5"/>
      <c r="AT38" s="5">
        <f t="shared" ca="1" si="13"/>
        <v>3538.8509865810256</v>
      </c>
      <c r="AU38" s="5"/>
      <c r="AV38" s="5"/>
      <c r="AW38" s="5"/>
      <c r="AX38" s="5"/>
      <c r="AY38" s="18"/>
      <c r="AZ38" s="18"/>
      <c r="BA38" s="23"/>
      <c r="BB38" s="5"/>
      <c r="BC38" s="5"/>
      <c r="BD38" s="5"/>
      <c r="BE38" s="5"/>
      <c r="BF38" s="5"/>
      <c r="BG38" s="18">
        <f>IF(Inputs!F42="","",YEAR(Inputs!F42))</f>
        <v>2012</v>
      </c>
      <c r="BH38" s="18">
        <f>IF(Inputs!F42="","",DAY(Inputs!F42))</f>
        <v>2</v>
      </c>
      <c r="BI38" s="18">
        <f>IF(Inputs!F42="","",MONTH(Inputs!F42))</f>
        <v>5</v>
      </c>
      <c r="BJ38" s="26">
        <f>IF(Inputs!F42="","",IF(Inputs!F42&gt;DATE(BG38,4,1),DATE(BG38,4,1),DATE(BG38-1,4,1)))</f>
        <v>41000</v>
      </c>
      <c r="BK38" s="5"/>
      <c r="BL38" s="5"/>
      <c r="BM38" s="5"/>
      <c r="BN38" s="23">
        <f t="shared" si="14"/>
        <v>41730</v>
      </c>
      <c r="BO38" s="23">
        <f t="shared" si="14"/>
        <v>42095</v>
      </c>
      <c r="BP38" s="5"/>
      <c r="BQ38" s="5"/>
      <c r="BR38" s="5"/>
      <c r="BS38" s="5">
        <f>BS37+1</f>
        <v>2014</v>
      </c>
      <c r="BT38" s="5">
        <f>BT37+1</f>
        <v>2015</v>
      </c>
      <c r="BU38" s="5"/>
      <c r="BV38" s="5"/>
      <c r="BW38" s="5"/>
      <c r="BX38" s="23">
        <f t="shared" si="15"/>
        <v>41000</v>
      </c>
      <c r="BY38" s="5">
        <f t="shared" si="16"/>
        <v>852</v>
      </c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>
      <c r="A39" s="44"/>
      <c r="B39" s="44"/>
      <c r="C39" s="44"/>
      <c r="D39" s="44"/>
      <c r="E39" s="44"/>
      <c r="F39" s="44"/>
      <c r="G39" s="44"/>
      <c r="H39" s="44"/>
      <c r="I39" s="5"/>
      <c r="J39" s="26">
        <v>42095</v>
      </c>
      <c r="K39" s="26">
        <v>42461</v>
      </c>
      <c r="L39" s="31">
        <v>1081</v>
      </c>
      <c r="M39" s="5"/>
      <c r="S39" s="5"/>
      <c r="T39" s="5">
        <f>IF(Inputs!F43="",0,IF(Inputs!G43="Purchase",Inputs!H43,IF(Inputs!G43="Redemption",-Inputs!H43,IF(Inputs!G43="Dividend",0,0)))/Inputs!I43)</f>
        <v>404.98947027377289</v>
      </c>
      <c r="U39" s="5">
        <f>IF(Inputs!F43="",0,(datecg-Inputs!F43))</f>
        <v>1162</v>
      </c>
      <c r="V39" s="5">
        <f>IF(Inputs!F43="",0,SUM($T$5:T39))</f>
        <v>13429.108877093762</v>
      </c>
      <c r="W39" s="5">
        <f>SUM($X$5:X38)</f>
        <v>13024.119406819989</v>
      </c>
      <c r="X39" s="5">
        <f t="shared" si="17"/>
        <v>404.98947027377289</v>
      </c>
      <c r="Y39" s="5">
        <f t="shared" si="1"/>
        <v>404.98947027377289</v>
      </c>
      <c r="Z39" s="5">
        <f t="shared" si="2"/>
        <v>404.98947027377289</v>
      </c>
      <c r="AA39" s="5">
        <f t="shared" si="3"/>
        <v>404.98947027377289</v>
      </c>
      <c r="AB39" s="5">
        <f t="shared" si="4"/>
        <v>0</v>
      </c>
      <c r="AC39" s="5">
        <f t="shared" si="5"/>
        <v>0</v>
      </c>
      <c r="AD39" s="94">
        <f>IF(U39&lt;=IF(Inputs!$C$22="",lockin,Inputs!$C$22),Inputs!$D$22,IF(U39&lt;=IF(Inputs!$C$23="",lockin,Inputs!$C$23),Inputs!$D$23,IF(U39&lt;=IF(Inputs!$C$24="",lockin,Inputs!$C$24),Inputs!$D$24,IF(U39&lt;=IF(Inputs!$C$25="",lockin,Inputs!$C$25),Inputs!$D$25,IF(U39&lt;=IF(Inputs!$C$26="",lockin,Inputs!$C$26),Inputs!$D$26,IF(U39&lt;=IF(Inputs!$C$27="",lockin,Inputs!$C$27),Inputs!$D$27,IF(U39&lt;=IF(Inputs!$C$28="",lockin,Inputs!$C$28),Inputs!$D$28,IF(U39&lt;=IF(Inputs!$C$29="",lockin,Inputs!$C$29),Inputs!$D$29,IF(U39&lt;=IF(Inputs!$C$30="",lockin,Inputs!$C$30),Inputs!$D$30,IF(U39&lt;=IF(Inputs!$C$31="",lockin,Inputs!$C$31),Inputs!$D$31,0%))))))))))</f>
        <v>0</v>
      </c>
      <c r="AE39" s="5">
        <f t="shared" si="6"/>
        <v>404.98947027377289</v>
      </c>
      <c r="AF39" s="5">
        <f>AB39*Inputs!I43</f>
        <v>0</v>
      </c>
      <c r="AG39" s="5">
        <f t="shared" si="7"/>
        <v>0</v>
      </c>
      <c r="AH39" s="5">
        <f t="shared" si="18"/>
        <v>0</v>
      </c>
      <c r="AI39" s="5">
        <f>AA39*Inputs!I43</f>
        <v>5000</v>
      </c>
      <c r="AJ39" s="5">
        <f t="shared" si="8"/>
        <v>10615.988984286409</v>
      </c>
      <c r="AK39" s="5">
        <f t="shared" si="19"/>
        <v>5615.9889842864086</v>
      </c>
      <c r="AL39" s="5">
        <f>AA39*Inputs!I43</f>
        <v>5000</v>
      </c>
      <c r="AM39" s="5">
        <f t="shared" ca="1" si="9"/>
        <v>6343.8967136150231</v>
      </c>
      <c r="AN39" s="5">
        <f t="shared" si="10"/>
        <v>10615.988984286409</v>
      </c>
      <c r="AO39" s="5">
        <f t="shared" ca="1" si="11"/>
        <v>4272.0922706713854</v>
      </c>
      <c r="AP39" s="5"/>
      <c r="AQ39" s="5">
        <f>AA39*Inputs!I43</f>
        <v>5000</v>
      </c>
      <c r="AR39" s="5">
        <f t="shared" si="12"/>
        <v>10615.988984286409</v>
      </c>
      <c r="AS39" s="5"/>
      <c r="AT39" s="5">
        <f t="shared" ca="1" si="13"/>
        <v>4272.0922706713854</v>
      </c>
      <c r="AU39" s="5"/>
      <c r="AV39" s="5"/>
      <c r="AW39" s="5"/>
      <c r="AX39" s="5"/>
      <c r="AY39" s="18"/>
      <c r="AZ39" s="18"/>
      <c r="BA39" s="23"/>
      <c r="BB39" s="5"/>
      <c r="BC39" s="5"/>
      <c r="BD39" s="5"/>
      <c r="BE39" s="5"/>
      <c r="BF39" s="5"/>
      <c r="BG39" s="18">
        <f>IF(Inputs!F43="","",YEAR(Inputs!F43))</f>
        <v>2012</v>
      </c>
      <c r="BH39" s="18">
        <f>IF(Inputs!F43="","",DAY(Inputs!F43))</f>
        <v>1</v>
      </c>
      <c r="BI39" s="18">
        <f>IF(Inputs!F43="","",MONTH(Inputs!F43))</f>
        <v>6</v>
      </c>
      <c r="BJ39" s="26">
        <f>IF(Inputs!F43="","",IF(Inputs!F43&gt;DATE(BG39,4,1),DATE(BG39,4,1),DATE(BG39-1,4,1)))</f>
        <v>41000</v>
      </c>
      <c r="BK39" s="5"/>
      <c r="BL39" s="5"/>
      <c r="BM39" s="5"/>
      <c r="BN39" s="23">
        <f t="shared" ref="BN39:BO74" si="20">VALUE(CONCATENATE("01-04-",BS39))</f>
        <v>42095</v>
      </c>
      <c r="BO39" s="23">
        <f t="shared" si="20"/>
        <v>42461</v>
      </c>
      <c r="BP39" s="5"/>
      <c r="BQ39" s="5"/>
      <c r="BR39" s="5"/>
      <c r="BS39" s="5">
        <f t="shared" ref="BS39:BT54" si="21">BS38+1</f>
        <v>2015</v>
      </c>
      <c r="BT39" s="5">
        <f t="shared" si="21"/>
        <v>2016</v>
      </c>
      <c r="BU39" s="5"/>
      <c r="BV39" s="5"/>
      <c r="BW39" s="5"/>
      <c r="BX39" s="23">
        <f t="shared" si="15"/>
        <v>41000</v>
      </c>
      <c r="BY39" s="5">
        <f t="shared" si="16"/>
        <v>852</v>
      </c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>
      <c r="A40" s="44"/>
      <c r="B40" s="44"/>
      <c r="C40" s="44"/>
      <c r="D40" s="44"/>
      <c r="E40" s="44"/>
      <c r="F40" s="44"/>
      <c r="G40" s="44"/>
      <c r="H40" s="44"/>
      <c r="I40" s="5"/>
      <c r="J40" s="26">
        <v>42461</v>
      </c>
      <c r="K40" s="26">
        <v>42826</v>
      </c>
      <c r="L40" s="31"/>
      <c r="M40" s="5"/>
      <c r="S40" s="5"/>
      <c r="T40" s="5">
        <f>IF(Inputs!F44="",0,IF(Inputs!G44="Purchase",Inputs!H44,IF(Inputs!G44="Redemption",-Inputs!H44,IF(Inputs!G44="Dividend",0,0)))/Inputs!I44)</f>
        <v>377.21614485099963</v>
      </c>
      <c r="U40" s="5">
        <f>IF(Inputs!F44="",0,(datecg-Inputs!F44))</f>
        <v>1131</v>
      </c>
      <c r="V40" s="5">
        <f>IF(Inputs!F44="",0,SUM($T$5:T40))</f>
        <v>13806.325021944762</v>
      </c>
      <c r="W40" s="5">
        <f>SUM($X$5:X39)</f>
        <v>13429.108877093762</v>
      </c>
      <c r="X40" s="5">
        <f t="shared" si="17"/>
        <v>377.21614485099963</v>
      </c>
      <c r="Y40" s="5">
        <f t="shared" si="1"/>
        <v>377.21614485099963</v>
      </c>
      <c r="Z40" s="5">
        <f t="shared" si="2"/>
        <v>377.21614485099963</v>
      </c>
      <c r="AA40" s="5">
        <f t="shared" si="3"/>
        <v>377.21614485099963</v>
      </c>
      <c r="AB40" s="5">
        <f t="shared" si="4"/>
        <v>0</v>
      </c>
      <c r="AC40" s="5">
        <f t="shared" si="5"/>
        <v>0</v>
      </c>
      <c r="AD40" s="94">
        <f>IF(U40&lt;=IF(Inputs!$C$22="",lockin,Inputs!$C$22),Inputs!$D$22,IF(U40&lt;=IF(Inputs!$C$23="",lockin,Inputs!$C$23),Inputs!$D$23,IF(U40&lt;=IF(Inputs!$C$24="",lockin,Inputs!$C$24),Inputs!$D$24,IF(U40&lt;=IF(Inputs!$C$25="",lockin,Inputs!$C$25),Inputs!$D$25,IF(U40&lt;=IF(Inputs!$C$26="",lockin,Inputs!$C$26),Inputs!$D$26,IF(U40&lt;=IF(Inputs!$C$27="",lockin,Inputs!$C$27),Inputs!$D$27,IF(U40&lt;=IF(Inputs!$C$28="",lockin,Inputs!$C$28),Inputs!$D$28,IF(U40&lt;=IF(Inputs!$C$29="",lockin,Inputs!$C$29),Inputs!$D$29,IF(U40&lt;=IF(Inputs!$C$30="",lockin,Inputs!$C$30),Inputs!$D$30,IF(U40&lt;=IF(Inputs!$C$31="",lockin,Inputs!$C$31),Inputs!$D$31,0%))))))))))</f>
        <v>0</v>
      </c>
      <c r="AE40" s="5">
        <f t="shared" si="6"/>
        <v>377.21614485099963</v>
      </c>
      <c r="AF40" s="5">
        <f>AB40*Inputs!I44</f>
        <v>0</v>
      </c>
      <c r="AG40" s="5">
        <f t="shared" si="7"/>
        <v>0</v>
      </c>
      <c r="AH40" s="5">
        <f t="shared" si="18"/>
        <v>0</v>
      </c>
      <c r="AI40" s="5">
        <f>AA40*Inputs!I44</f>
        <v>5000</v>
      </c>
      <c r="AJ40" s="5">
        <f t="shared" si="8"/>
        <v>9887.9668049792544</v>
      </c>
      <c r="AK40" s="5">
        <f t="shared" si="19"/>
        <v>4887.9668049792544</v>
      </c>
      <c r="AL40" s="5">
        <f>AA40*Inputs!I44</f>
        <v>5000</v>
      </c>
      <c r="AM40" s="5">
        <f t="shared" ca="1" si="9"/>
        <v>6343.8967136150231</v>
      </c>
      <c r="AN40" s="5">
        <f t="shared" si="10"/>
        <v>9887.9668049792544</v>
      </c>
      <c r="AO40" s="5">
        <f t="shared" ca="1" si="11"/>
        <v>3544.0700913642313</v>
      </c>
      <c r="AP40" s="5"/>
      <c r="AQ40" s="5">
        <f>AA40*Inputs!I44</f>
        <v>5000</v>
      </c>
      <c r="AR40" s="5">
        <f t="shared" si="12"/>
        <v>9887.9668049792544</v>
      </c>
      <c r="AS40" s="5"/>
      <c r="AT40" s="5">
        <f t="shared" ca="1" si="13"/>
        <v>3544.0700913642313</v>
      </c>
      <c r="AU40" s="5"/>
      <c r="AV40" s="5"/>
      <c r="AW40" s="5"/>
      <c r="AX40" s="5"/>
      <c r="AY40" s="18"/>
      <c r="AZ40" s="18"/>
      <c r="BA40" s="23"/>
      <c r="BB40" s="5"/>
      <c r="BC40" s="5"/>
      <c r="BD40" s="5"/>
      <c r="BE40" s="5"/>
      <c r="BF40" s="5"/>
      <c r="BG40" s="18">
        <f>IF(Inputs!F44="","",YEAR(Inputs!F44))</f>
        <v>2012</v>
      </c>
      <c r="BH40" s="18">
        <f>IF(Inputs!F44="","",DAY(Inputs!F44))</f>
        <v>2</v>
      </c>
      <c r="BI40" s="18">
        <f>IF(Inputs!F44="","",MONTH(Inputs!F44))</f>
        <v>7</v>
      </c>
      <c r="BJ40" s="26">
        <f>IF(Inputs!F44="","",IF(Inputs!F44&gt;DATE(BG40,4,1),DATE(BG40,4,1),DATE(BG40-1,4,1)))</f>
        <v>41000</v>
      </c>
      <c r="BK40" s="5"/>
      <c r="BL40" s="5"/>
      <c r="BM40" s="5"/>
      <c r="BN40" s="23">
        <f t="shared" si="20"/>
        <v>42461</v>
      </c>
      <c r="BO40" s="23">
        <f t="shared" si="20"/>
        <v>42826</v>
      </c>
      <c r="BP40" s="5"/>
      <c r="BQ40" s="5"/>
      <c r="BR40" s="5"/>
      <c r="BS40" s="5">
        <f t="shared" si="21"/>
        <v>2016</v>
      </c>
      <c r="BT40" s="5">
        <f t="shared" si="21"/>
        <v>2017</v>
      </c>
      <c r="BU40" s="5"/>
      <c r="BV40" s="5"/>
      <c r="BW40" s="5"/>
      <c r="BX40" s="23">
        <f t="shared" si="15"/>
        <v>41000</v>
      </c>
      <c r="BY40" s="5">
        <f t="shared" si="16"/>
        <v>852</v>
      </c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>
      <c r="A41" s="44"/>
      <c r="B41" s="44"/>
      <c r="C41" s="44"/>
      <c r="D41" s="44"/>
      <c r="E41" s="44"/>
      <c r="F41" s="44"/>
      <c r="G41" s="44"/>
      <c r="H41" s="44"/>
      <c r="I41" s="5"/>
      <c r="J41" s="26">
        <v>42826</v>
      </c>
      <c r="K41" s="26">
        <v>43191</v>
      </c>
      <c r="L41" s="31"/>
      <c r="M41" s="5"/>
      <c r="S41" s="5"/>
      <c r="T41" s="5">
        <f>IF(Inputs!F45="",0,IF(Inputs!G45="Purchase",Inputs!H45,IF(Inputs!G45="Redemption",-Inputs!H45,IF(Inputs!G45="Dividend",0,0)))/Inputs!I45)</f>
        <v>377.84327061135042</v>
      </c>
      <c r="U41" s="5">
        <f>IF(Inputs!F45="",0,(datecg-Inputs!F45))</f>
        <v>1101</v>
      </c>
      <c r="V41" s="5">
        <f>IF(Inputs!F45="",0,SUM($T$5:T41))</f>
        <v>14184.168292556113</v>
      </c>
      <c r="W41" s="5">
        <f>SUM($X$5:X40)</f>
        <v>13806.325021944762</v>
      </c>
      <c r="X41" s="5">
        <f t="shared" si="17"/>
        <v>377.84327061135042</v>
      </c>
      <c r="Y41" s="5">
        <f t="shared" si="1"/>
        <v>377.84327061135042</v>
      </c>
      <c r="Z41" s="5">
        <f t="shared" si="2"/>
        <v>377.84327061135042</v>
      </c>
      <c r="AA41" s="5">
        <f t="shared" si="3"/>
        <v>377.84327061135042</v>
      </c>
      <c r="AB41" s="5">
        <f t="shared" si="4"/>
        <v>0</v>
      </c>
      <c r="AC41" s="5">
        <f t="shared" si="5"/>
        <v>0</v>
      </c>
      <c r="AD41" s="94">
        <f>IF(U41&lt;=IF(Inputs!$C$22="",lockin,Inputs!$C$22),Inputs!$D$22,IF(U41&lt;=IF(Inputs!$C$23="",lockin,Inputs!$C$23),Inputs!$D$23,IF(U41&lt;=IF(Inputs!$C$24="",lockin,Inputs!$C$24),Inputs!$D$24,IF(U41&lt;=IF(Inputs!$C$25="",lockin,Inputs!$C$25),Inputs!$D$25,IF(U41&lt;=IF(Inputs!$C$26="",lockin,Inputs!$C$26),Inputs!$D$26,IF(U41&lt;=IF(Inputs!$C$27="",lockin,Inputs!$C$27),Inputs!$D$27,IF(U41&lt;=IF(Inputs!$C$28="",lockin,Inputs!$C$28),Inputs!$D$28,IF(U41&lt;=IF(Inputs!$C$29="",lockin,Inputs!$C$29),Inputs!$D$29,IF(U41&lt;=IF(Inputs!$C$30="",lockin,Inputs!$C$30),Inputs!$D$30,IF(U41&lt;=IF(Inputs!$C$31="",lockin,Inputs!$C$31),Inputs!$D$31,0%))))))))))</f>
        <v>0</v>
      </c>
      <c r="AE41" s="5">
        <f t="shared" si="6"/>
        <v>377.84327061135042</v>
      </c>
      <c r="AF41" s="5">
        <f>AB41*Inputs!I45</f>
        <v>0</v>
      </c>
      <c r="AG41" s="5">
        <f t="shared" si="7"/>
        <v>0</v>
      </c>
      <c r="AH41" s="5">
        <f t="shared" si="18"/>
        <v>0</v>
      </c>
      <c r="AI41" s="5">
        <f>AA41*Inputs!I45</f>
        <v>5000</v>
      </c>
      <c r="AJ41" s="5">
        <f t="shared" si="8"/>
        <v>9904.405652535328</v>
      </c>
      <c r="AK41" s="5">
        <f t="shared" si="19"/>
        <v>4904.405652535328</v>
      </c>
      <c r="AL41" s="5">
        <f>AA41*Inputs!I45</f>
        <v>5000</v>
      </c>
      <c r="AM41" s="5">
        <f t="shared" ca="1" si="9"/>
        <v>6343.8967136150231</v>
      </c>
      <c r="AN41" s="5">
        <f t="shared" si="10"/>
        <v>9904.405652535328</v>
      </c>
      <c r="AO41" s="5">
        <f t="shared" ca="1" si="11"/>
        <v>3560.5089389203049</v>
      </c>
      <c r="AP41" s="5"/>
      <c r="AQ41" s="5">
        <f>AA41*Inputs!I45</f>
        <v>5000</v>
      </c>
      <c r="AR41" s="5">
        <f t="shared" si="12"/>
        <v>9904.405652535328</v>
      </c>
      <c r="AS41" s="5"/>
      <c r="AT41" s="5">
        <f t="shared" ca="1" si="13"/>
        <v>3560.5089389203049</v>
      </c>
      <c r="AU41" s="5"/>
      <c r="AV41" s="5"/>
      <c r="AW41" s="5"/>
      <c r="AX41" s="5"/>
      <c r="AY41" s="18"/>
      <c r="AZ41" s="18"/>
      <c r="BA41" s="23"/>
      <c r="BB41" s="5"/>
      <c r="BC41" s="5"/>
      <c r="BD41" s="5"/>
      <c r="BE41" s="5"/>
      <c r="BF41" s="5"/>
      <c r="BG41" s="18">
        <f>IF(Inputs!F45="","",YEAR(Inputs!F45))</f>
        <v>2012</v>
      </c>
      <c r="BH41" s="18">
        <f>IF(Inputs!F45="","",DAY(Inputs!F45))</f>
        <v>1</v>
      </c>
      <c r="BI41" s="18">
        <f>IF(Inputs!F45="","",MONTH(Inputs!F45))</f>
        <v>8</v>
      </c>
      <c r="BJ41" s="26">
        <f>IF(Inputs!F45="","",IF(Inputs!F45&gt;DATE(BG41,4,1),DATE(BG41,4,1),DATE(BG41-1,4,1)))</f>
        <v>41000</v>
      </c>
      <c r="BK41" s="5"/>
      <c r="BL41" s="5"/>
      <c r="BM41" s="5"/>
      <c r="BN41" s="23">
        <f t="shared" si="20"/>
        <v>42826</v>
      </c>
      <c r="BO41" s="23">
        <f t="shared" si="20"/>
        <v>43191</v>
      </c>
      <c r="BP41" s="5"/>
      <c r="BQ41" s="5"/>
      <c r="BR41" s="5"/>
      <c r="BS41" s="5">
        <f t="shared" si="21"/>
        <v>2017</v>
      </c>
      <c r="BT41" s="5">
        <f t="shared" si="21"/>
        <v>2018</v>
      </c>
      <c r="BU41" s="5"/>
      <c r="BV41" s="5"/>
      <c r="BW41" s="5"/>
      <c r="BX41" s="23">
        <f t="shared" si="15"/>
        <v>41000</v>
      </c>
      <c r="BY41" s="5">
        <f t="shared" si="16"/>
        <v>852</v>
      </c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>
      <c r="A42" s="44"/>
      <c r="B42" s="44"/>
      <c r="C42" s="44"/>
      <c r="D42" s="44"/>
      <c r="E42" s="44"/>
      <c r="F42" s="44"/>
      <c r="G42" s="44"/>
      <c r="H42" s="44"/>
      <c r="I42" s="5"/>
      <c r="J42" s="26">
        <v>43191</v>
      </c>
      <c r="K42" s="26">
        <v>43556</v>
      </c>
      <c r="L42" s="31"/>
      <c r="M42" s="5"/>
      <c r="S42" s="5"/>
      <c r="T42" s="5">
        <f>IF(Inputs!F46="",0,IF(Inputs!G46="Purchase",Inputs!H46,IF(Inputs!G46="Redemption",-Inputs!H46,IF(Inputs!G46="Dividend",0,0)))/Inputs!I46)</f>
        <v>379.99696002431983</v>
      </c>
      <c r="U42" s="5">
        <f>IF(Inputs!F46="",0,(datecg-Inputs!F46))</f>
        <v>1068</v>
      </c>
      <c r="V42" s="5">
        <f>IF(Inputs!F46="",0,SUM($T$5:T42))</f>
        <v>14564.165252580433</v>
      </c>
      <c r="W42" s="5">
        <f>SUM($X$5:X41)</f>
        <v>14184.168292556113</v>
      </c>
      <c r="X42" s="5">
        <f t="shared" si="17"/>
        <v>379.99696002431983</v>
      </c>
      <c r="Y42" s="5">
        <f t="shared" si="1"/>
        <v>379.99696002431983</v>
      </c>
      <c r="Z42" s="5">
        <f t="shared" si="2"/>
        <v>379.99696002431983</v>
      </c>
      <c r="AA42" s="5">
        <f t="shared" si="3"/>
        <v>379.99696002431983</v>
      </c>
      <c r="AB42" s="5">
        <f t="shared" si="4"/>
        <v>0</v>
      </c>
      <c r="AC42" s="5">
        <f t="shared" si="5"/>
        <v>0</v>
      </c>
      <c r="AD42" s="94">
        <f>IF(U42&lt;=IF(Inputs!$C$22="",lockin,Inputs!$C$22),Inputs!$D$22,IF(U42&lt;=IF(Inputs!$C$23="",lockin,Inputs!$C$23),Inputs!$D$23,IF(U42&lt;=IF(Inputs!$C$24="",lockin,Inputs!$C$24),Inputs!$D$24,IF(U42&lt;=IF(Inputs!$C$25="",lockin,Inputs!$C$25),Inputs!$D$25,IF(U42&lt;=IF(Inputs!$C$26="",lockin,Inputs!$C$26),Inputs!$D$26,IF(U42&lt;=IF(Inputs!$C$27="",lockin,Inputs!$C$27),Inputs!$D$27,IF(U42&lt;=IF(Inputs!$C$28="",lockin,Inputs!$C$28),Inputs!$D$28,IF(U42&lt;=IF(Inputs!$C$29="",lockin,Inputs!$C$29),Inputs!$D$29,IF(U42&lt;=IF(Inputs!$C$30="",lockin,Inputs!$C$30),Inputs!$D$30,IF(U42&lt;=IF(Inputs!$C$31="",lockin,Inputs!$C$31),Inputs!$D$31,0%))))))))))</f>
        <v>0</v>
      </c>
      <c r="AE42" s="5">
        <f t="shared" si="6"/>
        <v>379.99696002431983</v>
      </c>
      <c r="AF42" s="5">
        <f>AB42*Inputs!I46</f>
        <v>0</v>
      </c>
      <c r="AG42" s="5">
        <f t="shared" si="7"/>
        <v>0</v>
      </c>
      <c r="AH42" s="5">
        <f t="shared" si="18"/>
        <v>0</v>
      </c>
      <c r="AI42" s="5">
        <f>AA42*Inputs!I46</f>
        <v>5000</v>
      </c>
      <c r="AJ42" s="5">
        <f t="shared" si="8"/>
        <v>9960.8603131174968</v>
      </c>
      <c r="AK42" s="5">
        <f t="shared" si="19"/>
        <v>4960.8603131174968</v>
      </c>
      <c r="AL42" s="5">
        <f>AA42*Inputs!I46</f>
        <v>5000</v>
      </c>
      <c r="AM42" s="5">
        <f t="shared" ca="1" si="9"/>
        <v>6343.8967136150231</v>
      </c>
      <c r="AN42" s="5">
        <f t="shared" si="10"/>
        <v>9960.8603131174968</v>
      </c>
      <c r="AO42" s="5">
        <f t="shared" ca="1" si="11"/>
        <v>3616.9635995024737</v>
      </c>
      <c r="AP42" s="5"/>
      <c r="AQ42" s="5">
        <f>AA42*Inputs!I46</f>
        <v>5000</v>
      </c>
      <c r="AR42" s="5">
        <f t="shared" si="12"/>
        <v>9960.8603131174968</v>
      </c>
      <c r="AS42" s="5"/>
      <c r="AT42" s="5">
        <f t="shared" ca="1" si="13"/>
        <v>3616.9635995024737</v>
      </c>
      <c r="AU42" s="5"/>
      <c r="AV42" s="5"/>
      <c r="AW42" s="5"/>
      <c r="AX42" s="5"/>
      <c r="AY42" s="18"/>
      <c r="AZ42" s="18"/>
      <c r="BA42" s="23"/>
      <c r="BB42" s="5"/>
      <c r="BC42" s="5"/>
      <c r="BD42" s="5"/>
      <c r="BE42" s="5"/>
      <c r="BF42" s="5"/>
      <c r="BG42" s="18">
        <f>IF(Inputs!F46="","",YEAR(Inputs!F46))</f>
        <v>2012</v>
      </c>
      <c r="BH42" s="18">
        <f>IF(Inputs!F46="","",DAY(Inputs!F46))</f>
        <v>3</v>
      </c>
      <c r="BI42" s="18">
        <f>IF(Inputs!F46="","",MONTH(Inputs!F46))</f>
        <v>9</v>
      </c>
      <c r="BJ42" s="26">
        <f>IF(Inputs!F46="","",IF(Inputs!F46&gt;DATE(BG42,4,1),DATE(BG42,4,1),DATE(BG42-1,4,1)))</f>
        <v>41000</v>
      </c>
      <c r="BK42" s="5"/>
      <c r="BL42" s="5"/>
      <c r="BM42" s="5"/>
      <c r="BN42" s="23">
        <f t="shared" si="20"/>
        <v>43191</v>
      </c>
      <c r="BO42" s="23">
        <f t="shared" si="20"/>
        <v>43556</v>
      </c>
      <c r="BP42" s="5"/>
      <c r="BQ42" s="5"/>
      <c r="BR42" s="5"/>
      <c r="BS42" s="5">
        <f t="shared" si="21"/>
        <v>2018</v>
      </c>
      <c r="BT42" s="5">
        <f t="shared" si="21"/>
        <v>2019</v>
      </c>
      <c r="BU42" s="5"/>
      <c r="BV42" s="5"/>
      <c r="BW42" s="5"/>
      <c r="BX42" s="23">
        <f t="shared" si="15"/>
        <v>41000</v>
      </c>
      <c r="BY42" s="5">
        <f t="shared" si="16"/>
        <v>852</v>
      </c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>
      <c r="A43" s="5"/>
      <c r="B43" s="5"/>
      <c r="C43" s="5"/>
      <c r="D43" s="5"/>
      <c r="E43" s="5"/>
      <c r="F43" s="5"/>
      <c r="G43" s="44"/>
      <c r="H43" s="53"/>
      <c r="I43" s="5"/>
      <c r="J43" s="26">
        <v>43556</v>
      </c>
      <c r="K43" s="26">
        <v>43922</v>
      </c>
      <c r="L43" s="31"/>
      <c r="M43" s="5"/>
      <c r="S43" s="5"/>
      <c r="T43" s="5">
        <f>IF(Inputs!F47="",0,IF(Inputs!G47="Purchase",Inputs!H47,IF(Inputs!G47="Redemption",-Inputs!H47,IF(Inputs!G47="Dividend",0,0)))/Inputs!I47)</f>
        <v>345.8053807317242</v>
      </c>
      <c r="U43" s="5">
        <f>IF(Inputs!F47="",0,(datecg-Inputs!F47))</f>
        <v>1040</v>
      </c>
      <c r="V43" s="5">
        <f>IF(Inputs!F47="",0,SUM($T$5:T43))</f>
        <v>14909.970633312158</v>
      </c>
      <c r="W43" s="5">
        <f>SUM($X$5:X42)</f>
        <v>14564.165252580433</v>
      </c>
      <c r="X43" s="5">
        <f t="shared" si="17"/>
        <v>345.8053807317242</v>
      </c>
      <c r="Y43" s="5">
        <f t="shared" si="1"/>
        <v>345.8053807317242</v>
      </c>
      <c r="Z43" s="5">
        <f t="shared" si="2"/>
        <v>345.8053807317242</v>
      </c>
      <c r="AA43" s="5">
        <f t="shared" si="3"/>
        <v>345.8053807317242</v>
      </c>
      <c r="AB43" s="5">
        <f t="shared" si="4"/>
        <v>0</v>
      </c>
      <c r="AC43" s="5">
        <f t="shared" si="5"/>
        <v>0</v>
      </c>
      <c r="AD43" s="94">
        <f>IF(U43&lt;=IF(Inputs!$C$22="",lockin,Inputs!$C$22),Inputs!$D$22,IF(U43&lt;=IF(Inputs!$C$23="",lockin,Inputs!$C$23),Inputs!$D$23,IF(U43&lt;=IF(Inputs!$C$24="",lockin,Inputs!$C$24),Inputs!$D$24,IF(U43&lt;=IF(Inputs!$C$25="",lockin,Inputs!$C$25),Inputs!$D$25,IF(U43&lt;=IF(Inputs!$C$26="",lockin,Inputs!$C$26),Inputs!$D$26,IF(U43&lt;=IF(Inputs!$C$27="",lockin,Inputs!$C$27),Inputs!$D$27,IF(U43&lt;=IF(Inputs!$C$28="",lockin,Inputs!$C$28),Inputs!$D$28,IF(U43&lt;=IF(Inputs!$C$29="",lockin,Inputs!$C$29),Inputs!$D$29,IF(U43&lt;=IF(Inputs!$C$30="",lockin,Inputs!$C$30),Inputs!$D$30,IF(U43&lt;=IF(Inputs!$C$31="",lockin,Inputs!$C$31),Inputs!$D$31,0%))))))))))</f>
        <v>0</v>
      </c>
      <c r="AE43" s="5">
        <f t="shared" si="6"/>
        <v>345.8053807317242</v>
      </c>
      <c r="AF43" s="5">
        <f>AB43*Inputs!I47</f>
        <v>0</v>
      </c>
      <c r="AG43" s="5">
        <f t="shared" si="7"/>
        <v>0</v>
      </c>
      <c r="AH43" s="5">
        <f t="shared" si="18"/>
        <v>0</v>
      </c>
      <c r="AI43" s="5">
        <f>AA43*Inputs!I47</f>
        <v>5000</v>
      </c>
      <c r="AJ43" s="5">
        <f t="shared" si="8"/>
        <v>9064.5964451206873</v>
      </c>
      <c r="AK43" s="5">
        <f t="shared" si="19"/>
        <v>4064.5964451206873</v>
      </c>
      <c r="AL43" s="5">
        <f>AA43*Inputs!I47</f>
        <v>5000</v>
      </c>
      <c r="AM43" s="5">
        <f t="shared" ca="1" si="9"/>
        <v>6343.8967136150231</v>
      </c>
      <c r="AN43" s="5">
        <f t="shared" si="10"/>
        <v>9064.5964451206873</v>
      </c>
      <c r="AO43" s="5">
        <f t="shared" ca="1" si="11"/>
        <v>2720.6997315056642</v>
      </c>
      <c r="AP43" s="5"/>
      <c r="AQ43" s="5">
        <f>AA43*Inputs!I47</f>
        <v>5000</v>
      </c>
      <c r="AR43" s="5">
        <f t="shared" si="12"/>
        <v>9064.5964451206873</v>
      </c>
      <c r="AS43" s="5"/>
      <c r="AT43" s="5">
        <f t="shared" ca="1" si="13"/>
        <v>2720.6997315056642</v>
      </c>
      <c r="AU43" s="5"/>
      <c r="AV43" s="5"/>
      <c r="AW43" s="5"/>
      <c r="AX43" s="5"/>
      <c r="AY43" s="18"/>
      <c r="AZ43" s="18"/>
      <c r="BA43" s="23"/>
      <c r="BB43" s="5"/>
      <c r="BC43" s="5"/>
      <c r="BD43" s="5"/>
      <c r="BE43" s="5"/>
      <c r="BF43" s="5"/>
      <c r="BG43" s="18">
        <f>IF(Inputs!F47="","",YEAR(Inputs!F47))</f>
        <v>2012</v>
      </c>
      <c r="BH43" s="18">
        <f>IF(Inputs!F47="","",DAY(Inputs!F47))</f>
        <v>1</v>
      </c>
      <c r="BI43" s="18">
        <f>IF(Inputs!F47="","",MONTH(Inputs!F47))</f>
        <v>10</v>
      </c>
      <c r="BJ43" s="26">
        <f>IF(Inputs!F47="","",IF(Inputs!F47&gt;DATE(BG43,4,1),DATE(BG43,4,1),DATE(BG43-1,4,1)))</f>
        <v>41000</v>
      </c>
      <c r="BK43" s="5"/>
      <c r="BL43" s="5"/>
      <c r="BM43" s="5"/>
      <c r="BN43" s="23">
        <f t="shared" si="20"/>
        <v>43556</v>
      </c>
      <c r="BO43" s="23">
        <f t="shared" si="20"/>
        <v>43922</v>
      </c>
      <c r="BP43" s="5"/>
      <c r="BQ43" s="5"/>
      <c r="BR43" s="5"/>
      <c r="BS43" s="5">
        <f t="shared" si="21"/>
        <v>2019</v>
      </c>
      <c r="BT43" s="5">
        <f t="shared" si="21"/>
        <v>2020</v>
      </c>
      <c r="BU43" s="5"/>
      <c r="BV43" s="5"/>
      <c r="BW43" s="5"/>
      <c r="BX43" s="23">
        <f t="shared" si="15"/>
        <v>41000</v>
      </c>
      <c r="BY43" s="5">
        <f t="shared" si="16"/>
        <v>852</v>
      </c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>
      <c r="A44" s="5"/>
      <c r="B44" s="5"/>
      <c r="C44" s="5"/>
      <c r="D44" s="5"/>
      <c r="E44" s="5"/>
      <c r="F44" s="5"/>
      <c r="G44" s="44"/>
      <c r="H44" s="53"/>
      <c r="I44" s="5"/>
      <c r="J44" s="26">
        <v>43922</v>
      </c>
      <c r="K44" s="26">
        <v>44287</v>
      </c>
      <c r="L44" s="31"/>
      <c r="M44" s="5"/>
      <c r="S44" s="5"/>
      <c r="T44" s="5">
        <f>IF(Inputs!F48="",0,IF(Inputs!G48="Purchase",Inputs!H48,IF(Inputs!G48="Redemption",-Inputs!H48,IF(Inputs!G48="Dividend",0,0)))/Inputs!I48)</f>
        <v>349.21078362899846</v>
      </c>
      <c r="U44" s="5">
        <f>IF(Inputs!F48="",0,(datecg-Inputs!F48))</f>
        <v>1009</v>
      </c>
      <c r="V44" s="5">
        <f>IF(Inputs!F48="",0,SUM($T$5:T44))</f>
        <v>15259.181416941155</v>
      </c>
      <c r="W44" s="5">
        <f>SUM($X$5:X43)</f>
        <v>14909.970633312158</v>
      </c>
      <c r="X44" s="5">
        <f t="shared" si="17"/>
        <v>349.21078362899846</v>
      </c>
      <c r="Y44" s="5">
        <f t="shared" si="1"/>
        <v>349.21078362899846</v>
      </c>
      <c r="Z44" s="5">
        <f t="shared" si="2"/>
        <v>349.21078362899846</v>
      </c>
      <c r="AA44" s="5">
        <f t="shared" si="3"/>
        <v>349.21078362899846</v>
      </c>
      <c r="AB44" s="5">
        <f t="shared" si="4"/>
        <v>0</v>
      </c>
      <c r="AC44" s="5">
        <f t="shared" si="5"/>
        <v>0</v>
      </c>
      <c r="AD44" s="94">
        <f>IF(U44&lt;=IF(Inputs!$C$22="",lockin,Inputs!$C$22),Inputs!$D$22,IF(U44&lt;=IF(Inputs!$C$23="",lockin,Inputs!$C$23),Inputs!$D$23,IF(U44&lt;=IF(Inputs!$C$24="",lockin,Inputs!$C$24),Inputs!$D$24,IF(U44&lt;=IF(Inputs!$C$25="",lockin,Inputs!$C$25),Inputs!$D$25,IF(U44&lt;=IF(Inputs!$C$26="",lockin,Inputs!$C$26),Inputs!$D$26,IF(U44&lt;=IF(Inputs!$C$27="",lockin,Inputs!$C$27),Inputs!$D$27,IF(U44&lt;=IF(Inputs!$C$28="",lockin,Inputs!$C$28),Inputs!$D$28,IF(U44&lt;=IF(Inputs!$C$29="",lockin,Inputs!$C$29),Inputs!$D$29,IF(U44&lt;=IF(Inputs!$C$30="",lockin,Inputs!$C$30),Inputs!$D$30,IF(U44&lt;=IF(Inputs!$C$31="",lockin,Inputs!$C$31),Inputs!$D$31,0%))))))))))</f>
        <v>0</v>
      </c>
      <c r="AE44" s="5">
        <f t="shared" si="6"/>
        <v>349.21078362899846</v>
      </c>
      <c r="AF44" s="5">
        <f>AB44*Inputs!I48</f>
        <v>0</v>
      </c>
      <c r="AG44" s="5">
        <f t="shared" si="7"/>
        <v>0</v>
      </c>
      <c r="AH44" s="5">
        <f t="shared" si="18"/>
        <v>0</v>
      </c>
      <c r="AI44" s="5">
        <f>AA44*Inputs!I48</f>
        <v>5000</v>
      </c>
      <c r="AJ44" s="5">
        <f t="shared" si="8"/>
        <v>9153.8622712669367</v>
      </c>
      <c r="AK44" s="5">
        <f t="shared" si="19"/>
        <v>4153.8622712669367</v>
      </c>
      <c r="AL44" s="5">
        <f>AA44*Inputs!I48</f>
        <v>5000</v>
      </c>
      <c r="AM44" s="5">
        <f t="shared" ca="1" si="9"/>
        <v>6343.8967136150231</v>
      </c>
      <c r="AN44" s="5">
        <f t="shared" si="10"/>
        <v>9153.8622712669367</v>
      </c>
      <c r="AO44" s="5">
        <f t="shared" ca="1" si="11"/>
        <v>2809.9655576519135</v>
      </c>
      <c r="AP44" s="5"/>
      <c r="AQ44" s="5">
        <f>AA44*Inputs!I48</f>
        <v>5000</v>
      </c>
      <c r="AR44" s="5">
        <f t="shared" si="12"/>
        <v>9153.8622712669367</v>
      </c>
      <c r="AS44" s="5"/>
      <c r="AT44" s="5">
        <f t="shared" ca="1" si="13"/>
        <v>2809.9655576519135</v>
      </c>
      <c r="AU44" s="5"/>
      <c r="AV44" s="5"/>
      <c r="AW44" s="5"/>
      <c r="AX44" s="5"/>
      <c r="AY44" s="18"/>
      <c r="AZ44" s="18"/>
      <c r="BA44" s="23"/>
      <c r="BB44" s="5"/>
      <c r="BC44" s="5"/>
      <c r="BD44" s="5"/>
      <c r="BE44" s="5"/>
      <c r="BF44" s="5"/>
      <c r="BG44" s="18">
        <f>IF(Inputs!F48="","",YEAR(Inputs!F48))</f>
        <v>2012</v>
      </c>
      <c r="BH44" s="18">
        <f>IF(Inputs!F48="","",DAY(Inputs!F48))</f>
        <v>1</v>
      </c>
      <c r="BI44" s="18">
        <f>IF(Inputs!F48="","",MONTH(Inputs!F48))</f>
        <v>11</v>
      </c>
      <c r="BJ44" s="26">
        <f>IF(Inputs!F48="","",IF(Inputs!F48&gt;DATE(BG44,4,1),DATE(BG44,4,1),DATE(BG44-1,4,1)))</f>
        <v>41000</v>
      </c>
      <c r="BK44" s="5"/>
      <c r="BL44" s="5"/>
      <c r="BM44" s="5"/>
      <c r="BN44" s="23">
        <f t="shared" si="20"/>
        <v>43922</v>
      </c>
      <c r="BO44" s="23">
        <f t="shared" si="20"/>
        <v>44287</v>
      </c>
      <c r="BP44" s="5"/>
      <c r="BQ44" s="5"/>
      <c r="BR44" s="5"/>
      <c r="BS44" s="5">
        <f t="shared" si="21"/>
        <v>2020</v>
      </c>
      <c r="BT44" s="5">
        <f t="shared" si="21"/>
        <v>2021</v>
      </c>
      <c r="BU44" s="5"/>
      <c r="BV44" s="5"/>
      <c r="BW44" s="5"/>
      <c r="BX44" s="23">
        <f t="shared" si="15"/>
        <v>41000</v>
      </c>
      <c r="BY44" s="5">
        <f t="shared" si="16"/>
        <v>852</v>
      </c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>
      <c r="A45" s="5"/>
      <c r="B45" s="5"/>
      <c r="C45" s="5"/>
      <c r="D45" s="5"/>
      <c r="E45" s="5"/>
      <c r="F45" s="5"/>
      <c r="G45" s="44"/>
      <c r="H45" s="44"/>
      <c r="I45" s="5"/>
      <c r="J45" s="26">
        <v>44287</v>
      </c>
      <c r="K45" s="26">
        <v>44652</v>
      </c>
      <c r="L45" s="31"/>
      <c r="M45" s="5"/>
      <c r="S45" s="5"/>
      <c r="T45" s="5">
        <f>IF(Inputs!F49="",0,IF(Inputs!G49="Purchase",Inputs!H49,IF(Inputs!G49="Redemption",-Inputs!H49,IF(Inputs!G49="Dividend",0,0)))/Inputs!I49)</f>
        <v>333.77837116154871</v>
      </c>
      <c r="U45" s="5">
        <f>IF(Inputs!F49="",0,(datecg-Inputs!F49))</f>
        <v>977</v>
      </c>
      <c r="V45" s="5">
        <f>IF(Inputs!F49="",0,SUM($T$5:T45))</f>
        <v>15592.959788102704</v>
      </c>
      <c r="W45" s="5">
        <f>SUM($X$5:X44)</f>
        <v>15259.181416941155</v>
      </c>
      <c r="X45" s="5">
        <f t="shared" si="17"/>
        <v>333.77837116154871</v>
      </c>
      <c r="Y45" s="5">
        <f t="shared" si="1"/>
        <v>333.77837116154871</v>
      </c>
      <c r="Z45" s="5">
        <f t="shared" si="2"/>
        <v>333.77837116154871</v>
      </c>
      <c r="AA45" s="5">
        <f t="shared" si="3"/>
        <v>333.77837116154871</v>
      </c>
      <c r="AB45" s="5">
        <f t="shared" si="4"/>
        <v>0</v>
      </c>
      <c r="AC45" s="5">
        <f t="shared" si="5"/>
        <v>0</v>
      </c>
      <c r="AD45" s="94">
        <f>IF(U45&lt;=IF(Inputs!$C$22="",lockin,Inputs!$C$22),Inputs!$D$22,IF(U45&lt;=IF(Inputs!$C$23="",lockin,Inputs!$C$23),Inputs!$D$23,IF(U45&lt;=IF(Inputs!$C$24="",lockin,Inputs!$C$24),Inputs!$D$24,IF(U45&lt;=IF(Inputs!$C$25="",lockin,Inputs!$C$25),Inputs!$D$25,IF(U45&lt;=IF(Inputs!$C$26="",lockin,Inputs!$C$26),Inputs!$D$26,IF(U45&lt;=IF(Inputs!$C$27="",lockin,Inputs!$C$27),Inputs!$D$27,IF(U45&lt;=IF(Inputs!$C$28="",lockin,Inputs!$C$28),Inputs!$D$28,IF(U45&lt;=IF(Inputs!$C$29="",lockin,Inputs!$C$29),Inputs!$D$29,IF(U45&lt;=IF(Inputs!$C$30="",lockin,Inputs!$C$30),Inputs!$D$30,IF(U45&lt;=IF(Inputs!$C$31="",lockin,Inputs!$C$31),Inputs!$D$31,0%))))))))))</f>
        <v>0</v>
      </c>
      <c r="AE45" s="5">
        <f t="shared" si="6"/>
        <v>333.77837116154871</v>
      </c>
      <c r="AF45" s="5">
        <f>AB45*Inputs!I49</f>
        <v>0</v>
      </c>
      <c r="AG45" s="5">
        <f t="shared" si="7"/>
        <v>0</v>
      </c>
      <c r="AH45" s="5">
        <f t="shared" si="18"/>
        <v>0</v>
      </c>
      <c r="AI45" s="5">
        <f>AA45*Inputs!I49</f>
        <v>5000</v>
      </c>
      <c r="AJ45" s="5">
        <f t="shared" si="8"/>
        <v>8749.3324432576774</v>
      </c>
      <c r="AK45" s="5">
        <f t="shared" si="19"/>
        <v>3749.3324432576774</v>
      </c>
      <c r="AL45" s="5">
        <f>AA45*Inputs!I49</f>
        <v>5000</v>
      </c>
      <c r="AM45" s="5">
        <f t="shared" ca="1" si="9"/>
        <v>6343.8967136150231</v>
      </c>
      <c r="AN45" s="5">
        <f t="shared" si="10"/>
        <v>8749.3324432576774</v>
      </c>
      <c r="AO45" s="5">
        <f t="shared" ca="1" si="11"/>
        <v>2405.4357296426542</v>
      </c>
      <c r="AP45" s="5"/>
      <c r="AQ45" s="5">
        <f>AA45*Inputs!I49</f>
        <v>5000</v>
      </c>
      <c r="AR45" s="5">
        <f t="shared" si="12"/>
        <v>8749.3324432576774</v>
      </c>
      <c r="AS45" s="5"/>
      <c r="AT45" s="5">
        <f t="shared" ca="1" si="13"/>
        <v>2405.4357296426542</v>
      </c>
      <c r="AU45" s="5"/>
      <c r="AV45" s="5"/>
      <c r="AW45" s="5"/>
      <c r="AX45" s="5"/>
      <c r="AY45" s="18"/>
      <c r="AZ45" s="18"/>
      <c r="BA45" s="23"/>
      <c r="BB45" s="5"/>
      <c r="BC45" s="5"/>
      <c r="BD45" s="5"/>
      <c r="BE45" s="5"/>
      <c r="BF45" s="5"/>
      <c r="BG45" s="18">
        <f>IF(Inputs!F49="","",YEAR(Inputs!F49))</f>
        <v>2012</v>
      </c>
      <c r="BH45" s="18">
        <f>IF(Inputs!F49="","",DAY(Inputs!F49))</f>
        <v>3</v>
      </c>
      <c r="BI45" s="18">
        <f>IF(Inputs!F49="","",MONTH(Inputs!F49))</f>
        <v>12</v>
      </c>
      <c r="BJ45" s="26">
        <f>IF(Inputs!F49="","",IF(Inputs!F49&gt;DATE(BG45,4,1),DATE(BG45,4,1),DATE(BG45-1,4,1)))</f>
        <v>41000</v>
      </c>
      <c r="BK45" s="5"/>
      <c r="BL45" s="5"/>
      <c r="BM45" s="5"/>
      <c r="BN45" s="23">
        <f t="shared" si="20"/>
        <v>44287</v>
      </c>
      <c r="BO45" s="23">
        <f t="shared" si="20"/>
        <v>44652</v>
      </c>
      <c r="BP45" s="5"/>
      <c r="BQ45" s="5"/>
      <c r="BR45" s="5"/>
      <c r="BS45" s="5">
        <f t="shared" si="21"/>
        <v>2021</v>
      </c>
      <c r="BT45" s="5">
        <f t="shared" si="21"/>
        <v>2022</v>
      </c>
      <c r="BU45" s="5"/>
      <c r="BV45" s="5"/>
      <c r="BW45" s="5"/>
      <c r="BX45" s="23">
        <f t="shared" si="15"/>
        <v>41000</v>
      </c>
      <c r="BY45" s="5">
        <f t="shared" si="16"/>
        <v>852</v>
      </c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>
      <c r="A46" s="5"/>
      <c r="B46" s="5"/>
      <c r="C46" s="5"/>
      <c r="D46" s="5"/>
      <c r="E46" s="5"/>
      <c r="F46" s="5"/>
      <c r="G46" s="44"/>
      <c r="H46" s="44"/>
      <c r="I46" s="5"/>
      <c r="J46" s="26">
        <v>44652</v>
      </c>
      <c r="K46" s="26">
        <v>45017</v>
      </c>
      <c r="L46" s="31"/>
      <c r="M46" s="5"/>
      <c r="S46" s="5"/>
      <c r="T46" s="5">
        <f>IF(Inputs!F50="",0,IF(Inputs!G50="Purchase",Inputs!H50,IF(Inputs!G50="Redemption",-Inputs!H50,IF(Inputs!G50="Dividend",0,0)))/Inputs!I50)</f>
        <v>325.09752925877763</v>
      </c>
      <c r="U46" s="5">
        <f>IF(Inputs!F50="",0,(datecg-Inputs!F50))</f>
        <v>948</v>
      </c>
      <c r="V46" s="5">
        <f>IF(Inputs!F50="",0,SUM($T$5:T46))</f>
        <v>15918.057317361481</v>
      </c>
      <c r="W46" s="5">
        <f>SUM($X$5:X45)</f>
        <v>15592.959788102704</v>
      </c>
      <c r="X46" s="5">
        <f t="shared" si="17"/>
        <v>325.09752925877763</v>
      </c>
      <c r="Y46" s="5">
        <f t="shared" si="1"/>
        <v>325.09752925877763</v>
      </c>
      <c r="Z46" s="5">
        <f t="shared" si="2"/>
        <v>325.09752925877763</v>
      </c>
      <c r="AA46" s="5">
        <f t="shared" si="3"/>
        <v>325.09752925877763</v>
      </c>
      <c r="AB46" s="5">
        <f t="shared" si="4"/>
        <v>0</v>
      </c>
      <c r="AC46" s="5">
        <f t="shared" si="5"/>
        <v>0</v>
      </c>
      <c r="AD46" s="94">
        <f>IF(U46&lt;=IF(Inputs!$C$22="",lockin,Inputs!$C$22),Inputs!$D$22,IF(U46&lt;=IF(Inputs!$C$23="",lockin,Inputs!$C$23),Inputs!$D$23,IF(U46&lt;=IF(Inputs!$C$24="",lockin,Inputs!$C$24),Inputs!$D$24,IF(U46&lt;=IF(Inputs!$C$25="",lockin,Inputs!$C$25),Inputs!$D$25,IF(U46&lt;=IF(Inputs!$C$26="",lockin,Inputs!$C$26),Inputs!$D$26,IF(U46&lt;=IF(Inputs!$C$27="",lockin,Inputs!$C$27),Inputs!$D$27,IF(U46&lt;=IF(Inputs!$C$28="",lockin,Inputs!$C$28),Inputs!$D$28,IF(U46&lt;=IF(Inputs!$C$29="",lockin,Inputs!$C$29),Inputs!$D$29,IF(U46&lt;=IF(Inputs!$C$30="",lockin,Inputs!$C$30),Inputs!$D$30,IF(U46&lt;=IF(Inputs!$C$31="",lockin,Inputs!$C$31),Inputs!$D$31,0%))))))))))</f>
        <v>0</v>
      </c>
      <c r="AE46" s="5">
        <f t="shared" si="6"/>
        <v>325.09752925877763</v>
      </c>
      <c r="AF46" s="5">
        <f>AB46*Inputs!I50</f>
        <v>0</v>
      </c>
      <c r="AG46" s="5">
        <f t="shared" si="7"/>
        <v>0</v>
      </c>
      <c r="AH46" s="5">
        <f t="shared" si="18"/>
        <v>0</v>
      </c>
      <c r="AI46" s="5">
        <f>AA46*Inputs!I50</f>
        <v>5000</v>
      </c>
      <c r="AJ46" s="5">
        <f t="shared" si="8"/>
        <v>8521.7815344603387</v>
      </c>
      <c r="AK46" s="5">
        <f t="shared" si="19"/>
        <v>3521.7815344603387</v>
      </c>
      <c r="AL46" s="5">
        <f>AA46*Inputs!I50</f>
        <v>5000</v>
      </c>
      <c r="AM46" s="5">
        <f t="shared" ca="1" si="9"/>
        <v>6343.8967136150231</v>
      </c>
      <c r="AN46" s="5">
        <f t="shared" si="10"/>
        <v>8521.7815344603387</v>
      </c>
      <c r="AO46" s="5">
        <f t="shared" ca="1" si="11"/>
        <v>2177.8848208453155</v>
      </c>
      <c r="AP46" s="5"/>
      <c r="AQ46" s="5">
        <f>AA46*Inputs!I50</f>
        <v>5000</v>
      </c>
      <c r="AR46" s="5">
        <f t="shared" si="12"/>
        <v>8521.7815344603387</v>
      </c>
      <c r="AS46" s="5"/>
      <c r="AT46" s="5">
        <f t="shared" ca="1" si="13"/>
        <v>2177.8848208453155</v>
      </c>
      <c r="AU46" s="5"/>
      <c r="AV46" s="5"/>
      <c r="AW46" s="5"/>
      <c r="AX46" s="5"/>
      <c r="AY46" s="18"/>
      <c r="AZ46" s="18"/>
      <c r="BA46" s="23"/>
      <c r="BB46" s="5"/>
      <c r="BC46" s="5"/>
      <c r="BD46" s="5"/>
      <c r="BE46" s="5"/>
      <c r="BF46" s="5"/>
      <c r="BG46" s="18">
        <f>IF(Inputs!F50="","",YEAR(Inputs!F50))</f>
        <v>2013</v>
      </c>
      <c r="BH46" s="18">
        <f>IF(Inputs!F50="","",DAY(Inputs!F50))</f>
        <v>1</v>
      </c>
      <c r="BI46" s="18">
        <f>IF(Inputs!F50="","",MONTH(Inputs!F50))</f>
        <v>1</v>
      </c>
      <c r="BJ46" s="26">
        <f>IF(Inputs!F50="","",IF(Inputs!F50&gt;DATE(BG46,4,1),DATE(BG46,4,1),DATE(BG46-1,4,1)))</f>
        <v>41000</v>
      </c>
      <c r="BK46" s="5"/>
      <c r="BL46" s="5"/>
      <c r="BM46" s="5"/>
      <c r="BN46" s="23">
        <f t="shared" si="20"/>
        <v>44652</v>
      </c>
      <c r="BO46" s="23">
        <f t="shared" si="20"/>
        <v>45017</v>
      </c>
      <c r="BP46" s="5"/>
      <c r="BQ46" s="5"/>
      <c r="BR46" s="5"/>
      <c r="BS46" s="5">
        <f t="shared" si="21"/>
        <v>2022</v>
      </c>
      <c r="BT46" s="5">
        <f t="shared" si="21"/>
        <v>2023</v>
      </c>
      <c r="BU46" s="5"/>
      <c r="BV46" s="5"/>
      <c r="BW46" s="5"/>
      <c r="BX46" s="23">
        <f t="shared" si="15"/>
        <v>41000</v>
      </c>
      <c r="BY46" s="5">
        <f t="shared" si="16"/>
        <v>852</v>
      </c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>
      <c r="A47" s="5"/>
      <c r="B47" s="5"/>
      <c r="C47" s="5"/>
      <c r="D47" s="5"/>
      <c r="E47" s="5"/>
      <c r="F47" s="5"/>
      <c r="G47" s="44"/>
      <c r="H47" s="44"/>
      <c r="I47" s="5"/>
      <c r="J47" s="26">
        <v>45017</v>
      </c>
      <c r="K47" s="26">
        <v>45383</v>
      </c>
      <c r="L47" s="31"/>
      <c r="M47" s="5"/>
      <c r="S47" s="5"/>
      <c r="T47" s="5">
        <f>IF(Inputs!F51="",0,IF(Inputs!G51="Purchase",Inputs!H51,IF(Inputs!G51="Redemption",-Inputs!H51,IF(Inputs!G51="Dividend",0,0)))/Inputs!I51)</f>
        <v>327.9979008134348</v>
      </c>
      <c r="U47" s="5">
        <f>IF(Inputs!F51="",0,(datecg-Inputs!F51))</f>
        <v>917</v>
      </c>
      <c r="V47" s="5">
        <f>IF(Inputs!F51="",0,SUM($T$5:T47))</f>
        <v>16246.055218174915</v>
      </c>
      <c r="W47" s="5">
        <f>SUM($X$5:X46)</f>
        <v>15918.057317361481</v>
      </c>
      <c r="X47" s="5">
        <f t="shared" si="17"/>
        <v>327.9979008134348</v>
      </c>
      <c r="Y47" s="5">
        <f t="shared" si="1"/>
        <v>327.9979008134348</v>
      </c>
      <c r="Z47" s="5">
        <f t="shared" si="2"/>
        <v>327.9979008134348</v>
      </c>
      <c r="AA47" s="5">
        <f t="shared" si="3"/>
        <v>327.9979008134348</v>
      </c>
      <c r="AB47" s="5">
        <f t="shared" si="4"/>
        <v>0</v>
      </c>
      <c r="AC47" s="5">
        <f t="shared" si="5"/>
        <v>0</v>
      </c>
      <c r="AD47" s="94">
        <f>IF(U47&lt;=IF(Inputs!$C$22="",lockin,Inputs!$C$22),Inputs!$D$22,IF(U47&lt;=IF(Inputs!$C$23="",lockin,Inputs!$C$23),Inputs!$D$23,IF(U47&lt;=IF(Inputs!$C$24="",lockin,Inputs!$C$24),Inputs!$D$24,IF(U47&lt;=IF(Inputs!$C$25="",lockin,Inputs!$C$25),Inputs!$D$25,IF(U47&lt;=IF(Inputs!$C$26="",lockin,Inputs!$C$26),Inputs!$D$26,IF(U47&lt;=IF(Inputs!$C$27="",lockin,Inputs!$C$27),Inputs!$D$27,IF(U47&lt;=IF(Inputs!$C$28="",lockin,Inputs!$C$28),Inputs!$D$28,IF(U47&lt;=IF(Inputs!$C$29="",lockin,Inputs!$C$29),Inputs!$D$29,IF(U47&lt;=IF(Inputs!$C$30="",lockin,Inputs!$C$30),Inputs!$D$30,IF(U47&lt;=IF(Inputs!$C$31="",lockin,Inputs!$C$31),Inputs!$D$31,0%))))))))))</f>
        <v>0</v>
      </c>
      <c r="AE47" s="5">
        <f t="shared" si="6"/>
        <v>327.9979008134348</v>
      </c>
      <c r="AF47" s="5">
        <f>AB47*Inputs!I51</f>
        <v>0</v>
      </c>
      <c r="AG47" s="5">
        <f t="shared" si="7"/>
        <v>0</v>
      </c>
      <c r="AH47" s="5">
        <f t="shared" si="18"/>
        <v>0</v>
      </c>
      <c r="AI47" s="5">
        <f>AA47*Inputs!I51</f>
        <v>5000</v>
      </c>
      <c r="AJ47" s="5">
        <f t="shared" si="8"/>
        <v>8597.808974022566</v>
      </c>
      <c r="AK47" s="5">
        <f t="shared" si="19"/>
        <v>3597.808974022566</v>
      </c>
      <c r="AL47" s="5">
        <f>AA47*Inputs!I51</f>
        <v>5000</v>
      </c>
      <c r="AM47" s="5">
        <f t="shared" ca="1" si="9"/>
        <v>6343.8967136150231</v>
      </c>
      <c r="AN47" s="5">
        <f t="shared" si="10"/>
        <v>8597.808974022566</v>
      </c>
      <c r="AO47" s="5">
        <f t="shared" ca="1" si="11"/>
        <v>2253.9122604075428</v>
      </c>
      <c r="AP47" s="5"/>
      <c r="AQ47" s="5">
        <f>AA47*Inputs!I51</f>
        <v>5000</v>
      </c>
      <c r="AR47" s="5">
        <f t="shared" si="12"/>
        <v>8597.808974022566</v>
      </c>
      <c r="AS47" s="5"/>
      <c r="AT47" s="5">
        <f t="shared" ca="1" si="13"/>
        <v>2253.9122604075428</v>
      </c>
      <c r="AU47" s="5"/>
      <c r="AV47" s="5"/>
      <c r="AW47" s="5"/>
      <c r="AX47" s="5"/>
      <c r="AY47" s="18"/>
      <c r="AZ47" s="18"/>
      <c r="BA47" s="23"/>
      <c r="BB47" s="5"/>
      <c r="BC47" s="5"/>
      <c r="BD47" s="5"/>
      <c r="BE47" s="5"/>
      <c r="BF47" s="5"/>
      <c r="BG47" s="18">
        <f>IF(Inputs!F51="","",YEAR(Inputs!F51))</f>
        <v>2013</v>
      </c>
      <c r="BH47" s="18">
        <f>IF(Inputs!F51="","",DAY(Inputs!F51))</f>
        <v>1</v>
      </c>
      <c r="BI47" s="18">
        <f>IF(Inputs!F51="","",MONTH(Inputs!F51))</f>
        <v>2</v>
      </c>
      <c r="BJ47" s="26">
        <f>IF(Inputs!F51="","",IF(Inputs!F51&gt;DATE(BG47,4,1),DATE(BG47,4,1),DATE(BG47-1,4,1)))</f>
        <v>41000</v>
      </c>
      <c r="BK47" s="5"/>
      <c r="BL47" s="5"/>
      <c r="BM47" s="5"/>
      <c r="BN47" s="23">
        <f t="shared" si="20"/>
        <v>45017</v>
      </c>
      <c r="BO47" s="23">
        <f t="shared" si="20"/>
        <v>45383</v>
      </c>
      <c r="BP47" s="5"/>
      <c r="BQ47" s="5"/>
      <c r="BR47" s="5"/>
      <c r="BS47" s="5">
        <f t="shared" si="21"/>
        <v>2023</v>
      </c>
      <c r="BT47" s="5">
        <f t="shared" si="21"/>
        <v>2024</v>
      </c>
      <c r="BU47" s="5"/>
      <c r="BV47" s="5"/>
      <c r="BW47" s="5"/>
      <c r="BX47" s="23">
        <f t="shared" si="15"/>
        <v>41000</v>
      </c>
      <c r="BY47" s="5">
        <f t="shared" si="16"/>
        <v>852</v>
      </c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>
      <c r="A48" s="5"/>
      <c r="B48" s="5"/>
      <c r="C48" s="5"/>
      <c r="D48" s="5"/>
      <c r="E48" s="5"/>
      <c r="F48" s="5"/>
      <c r="G48" s="5"/>
      <c r="H48" s="5"/>
      <c r="I48" s="5"/>
      <c r="J48" s="26">
        <v>45383</v>
      </c>
      <c r="K48" s="26">
        <v>45748</v>
      </c>
      <c r="L48" s="31"/>
      <c r="M48" s="5"/>
      <c r="S48" s="5"/>
      <c r="T48" s="5">
        <f>IF(Inputs!F52="",0,IF(Inputs!G52="Purchase",Inputs!H52,IF(Inputs!G52="Redemption",-Inputs!H52,IF(Inputs!G52="Dividend",0,0)))/Inputs!I52)</f>
        <v>351.29628328532283</v>
      </c>
      <c r="U48" s="5">
        <f>IF(Inputs!F52="",0,(datecg-Inputs!F52))</f>
        <v>889</v>
      </c>
      <c r="V48" s="5">
        <f>IF(Inputs!F52="",0,SUM($T$5:T48))</f>
        <v>16597.351501460238</v>
      </c>
      <c r="W48" s="5">
        <f>SUM($X$5:X47)</f>
        <v>16246.055218174915</v>
      </c>
      <c r="X48" s="5">
        <f t="shared" si="17"/>
        <v>351.29628328532283</v>
      </c>
      <c r="Y48" s="5">
        <f t="shared" si="1"/>
        <v>351.29628328532283</v>
      </c>
      <c r="Z48" s="5">
        <f t="shared" si="2"/>
        <v>351.29628328532283</v>
      </c>
      <c r="AA48" s="5">
        <f t="shared" si="3"/>
        <v>351.29628328532283</v>
      </c>
      <c r="AB48" s="5">
        <f t="shared" si="4"/>
        <v>0</v>
      </c>
      <c r="AC48" s="5">
        <f t="shared" si="5"/>
        <v>0</v>
      </c>
      <c r="AD48" s="94">
        <f>IF(U48&lt;=IF(Inputs!$C$22="",lockin,Inputs!$C$22),Inputs!$D$22,IF(U48&lt;=IF(Inputs!$C$23="",lockin,Inputs!$C$23),Inputs!$D$23,IF(U48&lt;=IF(Inputs!$C$24="",lockin,Inputs!$C$24),Inputs!$D$24,IF(U48&lt;=IF(Inputs!$C$25="",lockin,Inputs!$C$25),Inputs!$D$25,IF(U48&lt;=IF(Inputs!$C$26="",lockin,Inputs!$C$26),Inputs!$D$26,IF(U48&lt;=IF(Inputs!$C$27="",lockin,Inputs!$C$27),Inputs!$D$27,IF(U48&lt;=IF(Inputs!$C$28="",lockin,Inputs!$C$28),Inputs!$D$28,IF(U48&lt;=IF(Inputs!$C$29="",lockin,Inputs!$C$29),Inputs!$D$29,IF(U48&lt;=IF(Inputs!$C$30="",lockin,Inputs!$C$30),Inputs!$D$30,IF(U48&lt;=IF(Inputs!$C$31="",lockin,Inputs!$C$31),Inputs!$D$31,0%))))))))))</f>
        <v>0</v>
      </c>
      <c r="AE48" s="5">
        <f t="shared" si="6"/>
        <v>351.29628328532283</v>
      </c>
      <c r="AF48" s="5">
        <f>AB48*Inputs!I52</f>
        <v>0</v>
      </c>
      <c r="AG48" s="5">
        <f t="shared" si="7"/>
        <v>0</v>
      </c>
      <c r="AH48" s="5">
        <f t="shared" si="18"/>
        <v>0</v>
      </c>
      <c r="AI48" s="5">
        <f>AA48*Inputs!I52</f>
        <v>5000</v>
      </c>
      <c r="AJ48" s="5">
        <f t="shared" si="8"/>
        <v>9208.529473758168</v>
      </c>
      <c r="AK48" s="5">
        <f t="shared" si="19"/>
        <v>4208.529473758168</v>
      </c>
      <c r="AL48" s="5">
        <f>AA48*Inputs!I52</f>
        <v>5000</v>
      </c>
      <c r="AM48" s="5">
        <f t="shared" ca="1" si="9"/>
        <v>6343.8967136150231</v>
      </c>
      <c r="AN48" s="5">
        <f t="shared" si="10"/>
        <v>9208.529473758168</v>
      </c>
      <c r="AO48" s="5">
        <f t="shared" ca="1" si="11"/>
        <v>2864.6327601431449</v>
      </c>
      <c r="AP48" s="5"/>
      <c r="AQ48" s="5">
        <f>AA48*Inputs!I52</f>
        <v>5000</v>
      </c>
      <c r="AR48" s="5">
        <f t="shared" si="12"/>
        <v>9208.529473758168</v>
      </c>
      <c r="AS48" s="5"/>
      <c r="AT48" s="5">
        <f t="shared" ca="1" si="13"/>
        <v>2864.6327601431449</v>
      </c>
      <c r="AU48" s="5"/>
      <c r="AV48" s="5"/>
      <c r="AW48" s="5"/>
      <c r="AX48" s="5"/>
      <c r="AY48" s="18"/>
      <c r="AZ48" s="18"/>
      <c r="BA48" s="23"/>
      <c r="BB48" s="5"/>
      <c r="BC48" s="5"/>
      <c r="BD48" s="5"/>
      <c r="BE48" s="5"/>
      <c r="BF48" s="5"/>
      <c r="BG48" s="18">
        <f>IF(Inputs!F52="","",YEAR(Inputs!F52))</f>
        <v>2013</v>
      </c>
      <c r="BH48" s="18">
        <f>IF(Inputs!F52="","",DAY(Inputs!F52))</f>
        <v>1</v>
      </c>
      <c r="BI48" s="18">
        <f>IF(Inputs!F52="","",MONTH(Inputs!F52))</f>
        <v>3</v>
      </c>
      <c r="BJ48" s="26">
        <f>IF(Inputs!F52="","",IF(Inputs!F52&gt;DATE(BG48,4,1),DATE(BG48,4,1),DATE(BG48-1,4,1)))</f>
        <v>41000</v>
      </c>
      <c r="BK48" s="5"/>
      <c r="BL48" s="5"/>
      <c r="BM48" s="5"/>
      <c r="BN48" s="23">
        <f t="shared" si="20"/>
        <v>45383</v>
      </c>
      <c r="BO48" s="23">
        <f t="shared" si="20"/>
        <v>45748</v>
      </c>
      <c r="BP48" s="5"/>
      <c r="BQ48" s="5"/>
      <c r="BR48" s="5"/>
      <c r="BS48" s="5">
        <f t="shared" si="21"/>
        <v>2024</v>
      </c>
      <c r="BT48" s="5">
        <f t="shared" si="21"/>
        <v>2025</v>
      </c>
      <c r="BU48" s="5"/>
      <c r="BV48" s="5"/>
      <c r="BW48" s="5"/>
      <c r="BX48" s="23">
        <f t="shared" si="15"/>
        <v>41000</v>
      </c>
      <c r="BY48" s="5">
        <f t="shared" si="16"/>
        <v>852</v>
      </c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>
      <c r="A49" s="5"/>
      <c r="B49" s="5"/>
      <c r="C49" s="5"/>
      <c r="D49" s="5"/>
      <c r="E49" s="5"/>
      <c r="F49" s="5"/>
      <c r="G49" s="5"/>
      <c r="H49" s="5"/>
      <c r="I49" s="5"/>
      <c r="J49" s="26">
        <v>45748</v>
      </c>
      <c r="K49" s="26">
        <v>46113</v>
      </c>
      <c r="L49" s="31"/>
      <c r="M49" s="5"/>
      <c r="S49" s="5"/>
      <c r="T49" s="5">
        <f>IF(Inputs!F53="",0,IF(Inputs!G53="Purchase",Inputs!H53,IF(Inputs!G53="Redemption",-Inputs!H53,IF(Inputs!G53="Dividend",0,0)))/Inputs!I53)</f>
        <v>354.35861091424522</v>
      </c>
      <c r="U49" s="5">
        <f>IF(Inputs!F53="",0,(datecg-Inputs!F53))</f>
        <v>858</v>
      </c>
      <c r="V49" s="5">
        <f>IF(Inputs!F53="",0,SUM($T$5:T49))</f>
        <v>16951.710112374483</v>
      </c>
      <c r="W49" s="5">
        <f>SUM($X$5:X48)</f>
        <v>16597.351501460238</v>
      </c>
      <c r="X49" s="5">
        <f t="shared" si="17"/>
        <v>354.35861091424522</v>
      </c>
      <c r="Y49" s="5">
        <f t="shared" si="1"/>
        <v>354.35861091424522</v>
      </c>
      <c r="Z49" s="5">
        <f t="shared" si="2"/>
        <v>354.35861091424522</v>
      </c>
      <c r="AA49" s="5">
        <f t="shared" si="3"/>
        <v>354.35861091424522</v>
      </c>
      <c r="AB49" s="5">
        <f t="shared" si="4"/>
        <v>0</v>
      </c>
      <c r="AC49" s="5">
        <f t="shared" si="5"/>
        <v>0</v>
      </c>
      <c r="AD49" s="94">
        <f>IF(U49&lt;=IF(Inputs!$C$22="",lockin,Inputs!$C$22),Inputs!$D$22,IF(U49&lt;=IF(Inputs!$C$23="",lockin,Inputs!$C$23),Inputs!$D$23,IF(U49&lt;=IF(Inputs!$C$24="",lockin,Inputs!$C$24),Inputs!$D$24,IF(U49&lt;=IF(Inputs!$C$25="",lockin,Inputs!$C$25),Inputs!$D$25,IF(U49&lt;=IF(Inputs!$C$26="",lockin,Inputs!$C$26),Inputs!$D$26,IF(U49&lt;=IF(Inputs!$C$27="",lockin,Inputs!$C$27),Inputs!$D$27,IF(U49&lt;=IF(Inputs!$C$28="",lockin,Inputs!$C$28),Inputs!$D$28,IF(U49&lt;=IF(Inputs!$C$29="",lockin,Inputs!$C$29),Inputs!$D$29,IF(U49&lt;=IF(Inputs!$C$30="",lockin,Inputs!$C$30),Inputs!$D$30,IF(U49&lt;=IF(Inputs!$C$31="",lockin,Inputs!$C$31),Inputs!$D$31,0%))))))))))</f>
        <v>0</v>
      </c>
      <c r="AE49" s="5">
        <f t="shared" si="6"/>
        <v>354.35861091424522</v>
      </c>
      <c r="AF49" s="5">
        <f>AB49*Inputs!I53</f>
        <v>0</v>
      </c>
      <c r="AG49" s="5">
        <f t="shared" si="7"/>
        <v>0</v>
      </c>
      <c r="AH49" s="5">
        <f t="shared" si="18"/>
        <v>0</v>
      </c>
      <c r="AI49" s="5">
        <f>AA49*Inputs!I53</f>
        <v>5000</v>
      </c>
      <c r="AJ49" s="5">
        <f t="shared" si="8"/>
        <v>9288.8022678951111</v>
      </c>
      <c r="AK49" s="5">
        <f t="shared" si="19"/>
        <v>4288.8022678951111</v>
      </c>
      <c r="AL49" s="5">
        <f>AA49*Inputs!I53</f>
        <v>5000</v>
      </c>
      <c r="AM49" s="5">
        <f t="shared" ca="1" si="9"/>
        <v>6343.8967136150231</v>
      </c>
      <c r="AN49" s="5">
        <f t="shared" si="10"/>
        <v>9288.8022678951111</v>
      </c>
      <c r="AO49" s="5">
        <f t="shared" ca="1" si="11"/>
        <v>2944.9055542800879</v>
      </c>
      <c r="AP49" s="5"/>
      <c r="AQ49" s="5">
        <f>AA49*Inputs!I53</f>
        <v>5000</v>
      </c>
      <c r="AR49" s="5">
        <f t="shared" si="12"/>
        <v>9288.8022678951111</v>
      </c>
      <c r="AS49" s="5"/>
      <c r="AT49" s="5">
        <f t="shared" ca="1" si="13"/>
        <v>2944.9055542800879</v>
      </c>
      <c r="AU49" s="5"/>
      <c r="AV49" s="5"/>
      <c r="AW49" s="5"/>
      <c r="AX49" s="5"/>
      <c r="AY49" s="18"/>
      <c r="AZ49" s="18"/>
      <c r="BA49" s="23"/>
      <c r="BB49" s="5"/>
      <c r="BC49" s="5"/>
      <c r="BD49" s="5"/>
      <c r="BE49" s="5"/>
      <c r="BF49" s="5"/>
      <c r="BG49" s="18">
        <f>IF(Inputs!F53="","",YEAR(Inputs!F53))</f>
        <v>2013</v>
      </c>
      <c r="BH49" s="18">
        <f>IF(Inputs!F53="","",DAY(Inputs!F53))</f>
        <v>1</v>
      </c>
      <c r="BI49" s="18">
        <f>IF(Inputs!F53="","",MONTH(Inputs!F53))</f>
        <v>4</v>
      </c>
      <c r="BJ49" s="26">
        <f>IF(Inputs!F53="","",IF(Inputs!F53&gt;DATE(BG49,4,1),DATE(BG49,4,1),DATE(BG49-1,4,1)))</f>
        <v>41000</v>
      </c>
      <c r="BK49" s="5"/>
      <c r="BL49" s="5"/>
      <c r="BM49" s="5"/>
      <c r="BN49" s="23">
        <f t="shared" si="20"/>
        <v>45748</v>
      </c>
      <c r="BO49" s="23">
        <f t="shared" si="20"/>
        <v>46113</v>
      </c>
      <c r="BP49" s="5"/>
      <c r="BQ49" s="5"/>
      <c r="BR49" s="5"/>
      <c r="BS49" s="5">
        <f t="shared" si="21"/>
        <v>2025</v>
      </c>
      <c r="BT49" s="5">
        <f t="shared" si="21"/>
        <v>2026</v>
      </c>
      <c r="BU49" s="5"/>
      <c r="BV49" s="5"/>
      <c r="BW49" s="5"/>
      <c r="BX49" s="23">
        <f t="shared" si="15"/>
        <v>41000</v>
      </c>
      <c r="BY49" s="5">
        <f t="shared" si="16"/>
        <v>852</v>
      </c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>
      <c r="A50" s="5"/>
      <c r="B50" s="5"/>
      <c r="C50" s="5"/>
      <c r="D50" s="5"/>
      <c r="E50" s="5"/>
      <c r="F50" s="5"/>
      <c r="G50" s="5"/>
      <c r="H50" s="5"/>
      <c r="I50" s="5"/>
      <c r="J50" s="26">
        <v>46113</v>
      </c>
      <c r="K50" s="26">
        <v>46478</v>
      </c>
      <c r="L50" s="31"/>
      <c r="M50" s="5"/>
      <c r="S50" s="5"/>
      <c r="T50" s="5">
        <f>IF(Inputs!F54="",0,IF(Inputs!G54="Purchase",Inputs!H54,IF(Inputs!G54="Redemption",-Inputs!H54,IF(Inputs!G54="Dividend",0,0)))/Inputs!I54)</f>
        <v>338.59280828875194</v>
      </c>
      <c r="U50" s="5">
        <f>IF(Inputs!F54="",0,(datecg-Inputs!F54))</f>
        <v>827</v>
      </c>
      <c r="V50" s="5">
        <f>IF(Inputs!F54="",0,SUM($T$5:T50))</f>
        <v>17290.302920663235</v>
      </c>
      <c r="W50" s="5">
        <f>SUM($X$5:X49)</f>
        <v>16951.710112374483</v>
      </c>
      <c r="X50" s="5">
        <f t="shared" si="17"/>
        <v>338.59280828875194</v>
      </c>
      <c r="Y50" s="5">
        <f t="shared" si="1"/>
        <v>338.59280828875194</v>
      </c>
      <c r="Z50" s="5">
        <f t="shared" si="2"/>
        <v>338.59280828875194</v>
      </c>
      <c r="AA50" s="5">
        <f t="shared" si="3"/>
        <v>338.59280828875194</v>
      </c>
      <c r="AB50" s="5">
        <f t="shared" si="4"/>
        <v>0</v>
      </c>
      <c r="AC50" s="5">
        <f t="shared" si="5"/>
        <v>0</v>
      </c>
      <c r="AD50" s="94">
        <f>IF(U50&lt;=IF(Inputs!$C$22="",lockin,Inputs!$C$22),Inputs!$D$22,IF(U50&lt;=IF(Inputs!$C$23="",lockin,Inputs!$C$23),Inputs!$D$23,IF(U50&lt;=IF(Inputs!$C$24="",lockin,Inputs!$C$24),Inputs!$D$24,IF(U50&lt;=IF(Inputs!$C$25="",lockin,Inputs!$C$25),Inputs!$D$25,IF(U50&lt;=IF(Inputs!$C$26="",lockin,Inputs!$C$26),Inputs!$D$26,IF(U50&lt;=IF(Inputs!$C$27="",lockin,Inputs!$C$27),Inputs!$D$27,IF(U50&lt;=IF(Inputs!$C$28="",lockin,Inputs!$C$28),Inputs!$D$28,IF(U50&lt;=IF(Inputs!$C$29="",lockin,Inputs!$C$29),Inputs!$D$29,IF(U50&lt;=IF(Inputs!$C$30="",lockin,Inputs!$C$30),Inputs!$D$30,IF(U50&lt;=IF(Inputs!$C$31="",lockin,Inputs!$C$31),Inputs!$D$31,0%))))))))))</f>
        <v>0</v>
      </c>
      <c r="AE50" s="5">
        <f t="shared" si="6"/>
        <v>338.59280828875194</v>
      </c>
      <c r="AF50" s="5">
        <f>AB50*Inputs!I54</f>
        <v>0</v>
      </c>
      <c r="AG50" s="5">
        <f t="shared" si="7"/>
        <v>0</v>
      </c>
      <c r="AH50" s="5">
        <f t="shared" si="18"/>
        <v>0</v>
      </c>
      <c r="AI50" s="5">
        <f>AA50*Inputs!I54</f>
        <v>5000</v>
      </c>
      <c r="AJ50" s="5">
        <f t="shared" si="8"/>
        <v>8875.533283673054</v>
      </c>
      <c r="AK50" s="5">
        <f t="shared" si="19"/>
        <v>3875.533283673054</v>
      </c>
      <c r="AL50" s="5">
        <f>AA50*Inputs!I54</f>
        <v>5000</v>
      </c>
      <c r="AM50" s="5">
        <f t="shared" ca="1" si="9"/>
        <v>5756.1235356762518</v>
      </c>
      <c r="AN50" s="5">
        <f t="shared" si="10"/>
        <v>8875.533283673054</v>
      </c>
      <c r="AO50" s="5">
        <f t="shared" ca="1" si="11"/>
        <v>3119.4097479968023</v>
      </c>
      <c r="AP50" s="5"/>
      <c r="AQ50" s="5">
        <f>AA50*Inputs!I54</f>
        <v>5000</v>
      </c>
      <c r="AR50" s="5">
        <f t="shared" si="12"/>
        <v>8875.533283673054</v>
      </c>
      <c r="AS50" s="5"/>
      <c r="AT50" s="5">
        <f t="shared" ca="1" si="13"/>
        <v>3119.4097479968023</v>
      </c>
      <c r="AU50" s="5"/>
      <c r="AV50" s="5"/>
      <c r="AW50" s="5"/>
      <c r="AX50" s="5"/>
      <c r="AY50" s="18"/>
      <c r="AZ50" s="18"/>
      <c r="BA50" s="23"/>
      <c r="BB50" s="5"/>
      <c r="BC50" s="5"/>
      <c r="BD50" s="5"/>
      <c r="BE50" s="5"/>
      <c r="BF50" s="5"/>
      <c r="BG50" s="18">
        <f>IF(Inputs!F54="","",YEAR(Inputs!F54))</f>
        <v>2013</v>
      </c>
      <c r="BH50" s="18">
        <f>IF(Inputs!F54="","",DAY(Inputs!F54))</f>
        <v>2</v>
      </c>
      <c r="BI50" s="18">
        <f>IF(Inputs!F54="","",MONTH(Inputs!F54))</f>
        <v>5</v>
      </c>
      <c r="BJ50" s="26">
        <f>IF(Inputs!F54="","",IF(Inputs!F54&gt;DATE(BG50,4,1),DATE(BG50,4,1),DATE(BG50-1,4,1)))</f>
        <v>41365</v>
      </c>
      <c r="BK50" s="5"/>
      <c r="BL50" s="5"/>
      <c r="BM50" s="5"/>
      <c r="BN50" s="23">
        <f t="shared" si="20"/>
        <v>46113</v>
      </c>
      <c r="BO50" s="23">
        <f t="shared" si="20"/>
        <v>46478</v>
      </c>
      <c r="BP50" s="5"/>
      <c r="BQ50" s="5"/>
      <c r="BR50" s="5"/>
      <c r="BS50" s="5">
        <f t="shared" si="21"/>
        <v>2026</v>
      </c>
      <c r="BT50" s="5">
        <f t="shared" si="21"/>
        <v>2027</v>
      </c>
      <c r="BU50" s="5"/>
      <c r="BV50" s="5"/>
      <c r="BW50" s="5"/>
      <c r="BX50" s="23">
        <f t="shared" si="15"/>
        <v>41365</v>
      </c>
      <c r="BY50" s="5">
        <f t="shared" si="16"/>
        <v>939</v>
      </c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>
      <c r="A51" s="5"/>
      <c r="B51" s="5"/>
      <c r="C51" s="5"/>
      <c r="D51" s="5"/>
      <c r="E51" s="5"/>
      <c r="F51" s="5"/>
      <c r="G51" s="5"/>
      <c r="H51" s="5"/>
      <c r="I51" s="5"/>
      <c r="J51" s="26">
        <v>46478</v>
      </c>
      <c r="K51" s="26">
        <v>46844</v>
      </c>
      <c r="L51" s="31"/>
      <c r="M51" s="5"/>
      <c r="S51" s="5"/>
      <c r="T51" s="5">
        <f>IF(Inputs!F55="",0,IF(Inputs!G55="Purchase",Inputs!H55,IF(Inputs!G55="Redemption",-Inputs!H55,IF(Inputs!G55="Dividend",0,0)))/Inputs!I55)</f>
        <v>342.63002809566228</v>
      </c>
      <c r="U51" s="5">
        <f>IF(Inputs!F55="",0,(datecg-Inputs!F55))</f>
        <v>795</v>
      </c>
      <c r="V51" s="5">
        <f>IF(Inputs!F55="",0,SUM($T$5:T51))</f>
        <v>17632.932948758898</v>
      </c>
      <c r="W51" s="5">
        <f>SUM($X$5:X50)</f>
        <v>17290.302920663235</v>
      </c>
      <c r="X51" s="5">
        <f t="shared" si="17"/>
        <v>342.63002809566228</v>
      </c>
      <c r="Y51" s="5">
        <f t="shared" si="1"/>
        <v>342.63002809566228</v>
      </c>
      <c r="Z51" s="5">
        <f t="shared" si="2"/>
        <v>342.63002809566228</v>
      </c>
      <c r="AA51" s="5">
        <f t="shared" si="3"/>
        <v>342.63002809566228</v>
      </c>
      <c r="AB51" s="5">
        <f t="shared" si="4"/>
        <v>0</v>
      </c>
      <c r="AC51" s="5">
        <f t="shared" si="5"/>
        <v>0</v>
      </c>
      <c r="AD51" s="94">
        <f>IF(U51&lt;=IF(Inputs!$C$22="",lockin,Inputs!$C$22),Inputs!$D$22,IF(U51&lt;=IF(Inputs!$C$23="",lockin,Inputs!$C$23),Inputs!$D$23,IF(U51&lt;=IF(Inputs!$C$24="",lockin,Inputs!$C$24),Inputs!$D$24,IF(U51&lt;=IF(Inputs!$C$25="",lockin,Inputs!$C$25),Inputs!$D$25,IF(U51&lt;=IF(Inputs!$C$26="",lockin,Inputs!$C$26),Inputs!$D$26,IF(U51&lt;=IF(Inputs!$C$27="",lockin,Inputs!$C$27),Inputs!$D$27,IF(U51&lt;=IF(Inputs!$C$28="",lockin,Inputs!$C$28),Inputs!$D$28,IF(U51&lt;=IF(Inputs!$C$29="",lockin,Inputs!$C$29),Inputs!$D$29,IF(U51&lt;=IF(Inputs!$C$30="",lockin,Inputs!$C$30),Inputs!$D$30,IF(U51&lt;=IF(Inputs!$C$31="",lockin,Inputs!$C$31),Inputs!$D$31,0%))))))))))</f>
        <v>0</v>
      </c>
      <c r="AE51" s="5">
        <f t="shared" si="6"/>
        <v>342.63002809566228</v>
      </c>
      <c r="AF51" s="5">
        <f>AB51*Inputs!I55</f>
        <v>0</v>
      </c>
      <c r="AG51" s="5">
        <f t="shared" si="7"/>
        <v>0</v>
      </c>
      <c r="AH51" s="5">
        <f t="shared" si="18"/>
        <v>0</v>
      </c>
      <c r="AI51" s="5">
        <f>AA51*Inputs!I55</f>
        <v>5000</v>
      </c>
      <c r="AJ51" s="5">
        <f t="shared" si="8"/>
        <v>8981.360926471596</v>
      </c>
      <c r="AK51" s="5">
        <f t="shared" si="19"/>
        <v>3981.360926471596</v>
      </c>
      <c r="AL51" s="5">
        <f>AA51*Inputs!I55</f>
        <v>5000</v>
      </c>
      <c r="AM51" s="5">
        <f t="shared" ca="1" si="9"/>
        <v>5756.1235356762518</v>
      </c>
      <c r="AN51" s="5">
        <f t="shared" si="10"/>
        <v>8981.360926471596</v>
      </c>
      <c r="AO51" s="5">
        <f t="shared" ca="1" si="11"/>
        <v>3225.2373907953443</v>
      </c>
      <c r="AP51" s="5"/>
      <c r="AQ51" s="5">
        <f>AA51*Inputs!I55</f>
        <v>5000</v>
      </c>
      <c r="AR51" s="5">
        <f t="shared" si="12"/>
        <v>8981.360926471596</v>
      </c>
      <c r="AS51" s="5"/>
      <c r="AT51" s="5">
        <f t="shared" ca="1" si="13"/>
        <v>3225.2373907953443</v>
      </c>
      <c r="AU51" s="5"/>
      <c r="AV51" s="5"/>
      <c r="AW51" s="5"/>
      <c r="AX51" s="5"/>
      <c r="AY51" s="18"/>
      <c r="AZ51" s="18"/>
      <c r="BA51" s="23"/>
      <c r="BB51" s="5"/>
      <c r="BC51" s="5"/>
      <c r="BD51" s="5"/>
      <c r="BE51" s="5"/>
      <c r="BF51" s="5"/>
      <c r="BG51" s="18">
        <f>IF(Inputs!F55="","",YEAR(Inputs!F55))</f>
        <v>2013</v>
      </c>
      <c r="BH51" s="18">
        <f>IF(Inputs!F55="","",DAY(Inputs!F55))</f>
        <v>3</v>
      </c>
      <c r="BI51" s="18">
        <f>IF(Inputs!F55="","",MONTH(Inputs!F55))</f>
        <v>6</v>
      </c>
      <c r="BJ51" s="26">
        <f>IF(Inputs!F55="","",IF(Inputs!F55&gt;DATE(BG51,4,1),DATE(BG51,4,1),DATE(BG51-1,4,1)))</f>
        <v>41365</v>
      </c>
      <c r="BK51" s="5"/>
      <c r="BL51" s="5"/>
      <c r="BM51" s="5"/>
      <c r="BN51" s="23">
        <f t="shared" si="20"/>
        <v>46478</v>
      </c>
      <c r="BO51" s="23">
        <f t="shared" si="20"/>
        <v>46844</v>
      </c>
      <c r="BP51" s="5"/>
      <c r="BQ51" s="5"/>
      <c r="BR51" s="5"/>
      <c r="BS51" s="5">
        <f t="shared" si="21"/>
        <v>2027</v>
      </c>
      <c r="BT51" s="5">
        <f t="shared" si="21"/>
        <v>2028</v>
      </c>
      <c r="BU51" s="5"/>
      <c r="BV51" s="5"/>
      <c r="BW51" s="5"/>
      <c r="BX51" s="23">
        <f t="shared" si="15"/>
        <v>41365</v>
      </c>
      <c r="BY51" s="5">
        <f t="shared" si="16"/>
        <v>939</v>
      </c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>
      <c r="A52" s="5"/>
      <c r="B52" s="5"/>
      <c r="C52" s="5"/>
      <c r="D52" s="5"/>
      <c r="E52" s="5"/>
      <c r="F52" s="5"/>
      <c r="G52" s="5"/>
      <c r="H52" s="5"/>
      <c r="I52" s="5"/>
      <c r="J52" s="26">
        <v>46844</v>
      </c>
      <c r="K52" s="26">
        <v>47209</v>
      </c>
      <c r="L52" s="31"/>
      <c r="M52" s="5"/>
      <c r="S52" s="5"/>
      <c r="T52" s="5">
        <f>IF(Inputs!F56="",0,IF(Inputs!G56="Purchase",Inputs!H56,IF(Inputs!G56="Redemption",-Inputs!H56,IF(Inputs!G56="Dividend",0,0)))/Inputs!I56)</f>
        <v>348.69935141920632</v>
      </c>
      <c r="U52" s="5">
        <f>IF(Inputs!F56="",0,(datecg-Inputs!F56))</f>
        <v>767</v>
      </c>
      <c r="V52" s="5">
        <f>IF(Inputs!F56="",0,SUM($T$5:T52))</f>
        <v>17981.632300178106</v>
      </c>
      <c r="W52" s="5">
        <f>SUM($X$5:X51)</f>
        <v>17632.932948758898</v>
      </c>
      <c r="X52" s="5">
        <f t="shared" si="17"/>
        <v>348.69935141920632</v>
      </c>
      <c r="Y52" s="5">
        <f t="shared" si="1"/>
        <v>348.69935141920632</v>
      </c>
      <c r="Z52" s="5">
        <f t="shared" si="2"/>
        <v>348.69935141920632</v>
      </c>
      <c r="AA52" s="5">
        <f t="shared" si="3"/>
        <v>348.69935141920632</v>
      </c>
      <c r="AB52" s="5">
        <f t="shared" si="4"/>
        <v>0</v>
      </c>
      <c r="AC52" s="5">
        <f t="shared" si="5"/>
        <v>0</v>
      </c>
      <c r="AD52" s="94">
        <f>IF(U52&lt;=IF(Inputs!$C$22="",lockin,Inputs!$C$22),Inputs!$D$22,IF(U52&lt;=IF(Inputs!$C$23="",lockin,Inputs!$C$23),Inputs!$D$23,IF(U52&lt;=IF(Inputs!$C$24="",lockin,Inputs!$C$24),Inputs!$D$24,IF(U52&lt;=IF(Inputs!$C$25="",lockin,Inputs!$C$25),Inputs!$D$25,IF(U52&lt;=IF(Inputs!$C$26="",lockin,Inputs!$C$26),Inputs!$D$26,IF(U52&lt;=IF(Inputs!$C$27="",lockin,Inputs!$C$27),Inputs!$D$27,IF(U52&lt;=IF(Inputs!$C$28="",lockin,Inputs!$C$28),Inputs!$D$28,IF(U52&lt;=IF(Inputs!$C$29="",lockin,Inputs!$C$29),Inputs!$D$29,IF(U52&lt;=IF(Inputs!$C$30="",lockin,Inputs!$C$30),Inputs!$D$30,IF(U52&lt;=IF(Inputs!$C$31="",lockin,Inputs!$C$31),Inputs!$D$31,0%))))))))))</f>
        <v>0</v>
      </c>
      <c r="AE52" s="5">
        <f t="shared" si="6"/>
        <v>348.69935141920632</v>
      </c>
      <c r="AF52" s="5">
        <f>AB52*Inputs!I56</f>
        <v>0</v>
      </c>
      <c r="AG52" s="5">
        <f t="shared" si="7"/>
        <v>0</v>
      </c>
      <c r="AH52" s="5">
        <f t="shared" si="18"/>
        <v>0</v>
      </c>
      <c r="AI52" s="5">
        <f>AA52*Inputs!I56</f>
        <v>5000</v>
      </c>
      <c r="AJ52" s="5">
        <f t="shared" si="8"/>
        <v>9140.4560987516561</v>
      </c>
      <c r="AK52" s="5">
        <f t="shared" si="19"/>
        <v>4140.4560987516561</v>
      </c>
      <c r="AL52" s="5">
        <f>AA52*Inputs!I56</f>
        <v>5000</v>
      </c>
      <c r="AM52" s="5">
        <f t="shared" ca="1" si="9"/>
        <v>5756.1235356762518</v>
      </c>
      <c r="AN52" s="5">
        <f t="shared" si="10"/>
        <v>9140.4560987516561</v>
      </c>
      <c r="AO52" s="5">
        <f t="shared" ca="1" si="11"/>
        <v>3384.3325630754043</v>
      </c>
      <c r="AP52" s="5"/>
      <c r="AQ52" s="5">
        <f>AA52*Inputs!I56</f>
        <v>5000</v>
      </c>
      <c r="AR52" s="5">
        <f t="shared" si="12"/>
        <v>9140.4560987516561</v>
      </c>
      <c r="AS52" s="5"/>
      <c r="AT52" s="5">
        <f t="shared" ca="1" si="13"/>
        <v>3384.3325630754043</v>
      </c>
      <c r="AU52" s="5"/>
      <c r="AV52" s="5"/>
      <c r="AW52" s="5"/>
      <c r="AX52" s="5"/>
      <c r="AY52" s="18"/>
      <c r="AZ52" s="18"/>
      <c r="BA52" s="23"/>
      <c r="BB52" s="5"/>
      <c r="BC52" s="5"/>
      <c r="BD52" s="5"/>
      <c r="BE52" s="5"/>
      <c r="BF52" s="5"/>
      <c r="BG52" s="18">
        <f>IF(Inputs!F56="","",YEAR(Inputs!F56))</f>
        <v>2013</v>
      </c>
      <c r="BH52" s="18">
        <f>IF(Inputs!F56="","",DAY(Inputs!F56))</f>
        <v>1</v>
      </c>
      <c r="BI52" s="18">
        <f>IF(Inputs!F56="","",MONTH(Inputs!F56))</f>
        <v>7</v>
      </c>
      <c r="BJ52" s="26">
        <f>IF(Inputs!F56="","",IF(Inputs!F56&gt;DATE(BG52,4,1),DATE(BG52,4,1),DATE(BG52-1,4,1)))</f>
        <v>41365</v>
      </c>
      <c r="BK52" s="5"/>
      <c r="BL52" s="5"/>
      <c r="BM52" s="5"/>
      <c r="BN52" s="23">
        <f t="shared" si="20"/>
        <v>46844</v>
      </c>
      <c r="BO52" s="23">
        <f t="shared" si="20"/>
        <v>47209</v>
      </c>
      <c r="BP52" s="5"/>
      <c r="BQ52" s="5"/>
      <c r="BR52" s="5"/>
      <c r="BS52" s="5">
        <f t="shared" si="21"/>
        <v>2028</v>
      </c>
      <c r="BT52" s="5">
        <f t="shared" si="21"/>
        <v>2029</v>
      </c>
      <c r="BU52" s="5"/>
      <c r="BV52" s="5"/>
      <c r="BW52" s="5"/>
      <c r="BX52" s="23">
        <f t="shared" si="15"/>
        <v>41365</v>
      </c>
      <c r="BY52" s="5">
        <f t="shared" si="16"/>
        <v>939</v>
      </c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>
      <c r="A53" s="5"/>
      <c r="B53" s="5"/>
      <c r="C53" s="5"/>
      <c r="D53" s="5"/>
      <c r="E53" s="5"/>
      <c r="F53" s="5"/>
      <c r="G53" s="5"/>
      <c r="H53" s="5"/>
      <c r="I53" s="5"/>
      <c r="J53" s="26">
        <v>47209</v>
      </c>
      <c r="K53" s="26">
        <v>47574</v>
      </c>
      <c r="L53" s="31"/>
      <c r="M53" s="5"/>
      <c r="S53" s="5"/>
      <c r="T53" s="5">
        <f>IF(Inputs!F57="",0,IF(Inputs!G57="Purchase",Inputs!H57,IF(Inputs!G57="Redemption",-Inputs!H57,IF(Inputs!G57="Dividend",0,0)))/Inputs!I57)</f>
        <v>369.60378474275575</v>
      </c>
      <c r="U53" s="5">
        <f>IF(Inputs!F57="",0,(datecg-Inputs!F57))</f>
        <v>736</v>
      </c>
      <c r="V53" s="5">
        <f>IF(Inputs!F57="",0,SUM($T$5:T53))</f>
        <v>18351.23608492086</v>
      </c>
      <c r="W53" s="5">
        <f>SUM($X$5:X52)</f>
        <v>17981.632300178106</v>
      </c>
      <c r="X53" s="5">
        <f t="shared" si="17"/>
        <v>369.60378474275575</v>
      </c>
      <c r="Y53" s="5">
        <f t="shared" si="1"/>
        <v>369.60378474275575</v>
      </c>
      <c r="Z53" s="5">
        <f t="shared" si="2"/>
        <v>369.60378474275575</v>
      </c>
      <c r="AA53" s="5">
        <f t="shared" si="3"/>
        <v>369.60378474275575</v>
      </c>
      <c r="AB53" s="5">
        <f t="shared" si="4"/>
        <v>0</v>
      </c>
      <c r="AC53" s="5">
        <f t="shared" si="5"/>
        <v>0</v>
      </c>
      <c r="AD53" s="94">
        <f>IF(U53&lt;=IF(Inputs!$C$22="",lockin,Inputs!$C$22),Inputs!$D$22,IF(U53&lt;=IF(Inputs!$C$23="",lockin,Inputs!$C$23),Inputs!$D$23,IF(U53&lt;=IF(Inputs!$C$24="",lockin,Inputs!$C$24),Inputs!$D$24,IF(U53&lt;=IF(Inputs!$C$25="",lockin,Inputs!$C$25),Inputs!$D$25,IF(U53&lt;=IF(Inputs!$C$26="",lockin,Inputs!$C$26),Inputs!$D$26,IF(U53&lt;=IF(Inputs!$C$27="",lockin,Inputs!$C$27),Inputs!$D$27,IF(U53&lt;=IF(Inputs!$C$28="",lockin,Inputs!$C$28),Inputs!$D$28,IF(U53&lt;=IF(Inputs!$C$29="",lockin,Inputs!$C$29),Inputs!$D$29,IF(U53&lt;=IF(Inputs!$C$30="",lockin,Inputs!$C$30),Inputs!$D$30,IF(U53&lt;=IF(Inputs!$C$31="",lockin,Inputs!$C$31),Inputs!$D$31,0%))))))))))</f>
        <v>0</v>
      </c>
      <c r="AE53" s="5">
        <f t="shared" si="6"/>
        <v>369.60378474275575</v>
      </c>
      <c r="AF53" s="5">
        <f>AB53*Inputs!I57</f>
        <v>0</v>
      </c>
      <c r="AG53" s="5">
        <f t="shared" si="7"/>
        <v>0</v>
      </c>
      <c r="AH53" s="5">
        <f t="shared" si="18"/>
        <v>0</v>
      </c>
      <c r="AI53" s="5">
        <f>AA53*Inputs!I57</f>
        <v>5000</v>
      </c>
      <c r="AJ53" s="5">
        <f t="shared" si="8"/>
        <v>9688.4240094618563</v>
      </c>
      <c r="AK53" s="5">
        <f t="shared" si="19"/>
        <v>4688.4240094618563</v>
      </c>
      <c r="AL53" s="5">
        <f>AA53*Inputs!I57</f>
        <v>5000</v>
      </c>
      <c r="AM53" s="5">
        <f t="shared" ca="1" si="9"/>
        <v>5756.1235356762518</v>
      </c>
      <c r="AN53" s="5">
        <f t="shared" si="10"/>
        <v>9688.4240094618563</v>
      </c>
      <c r="AO53" s="5">
        <f t="shared" ca="1" si="11"/>
        <v>3932.3004737856045</v>
      </c>
      <c r="AP53" s="5"/>
      <c r="AQ53" s="5">
        <f>AA53*Inputs!I57</f>
        <v>5000</v>
      </c>
      <c r="AR53" s="5">
        <f t="shared" si="12"/>
        <v>9688.4240094618563</v>
      </c>
      <c r="AS53" s="5"/>
      <c r="AT53" s="5">
        <f t="shared" ca="1" si="13"/>
        <v>3932.3004737856045</v>
      </c>
      <c r="AU53" s="5"/>
      <c r="AV53" s="5"/>
      <c r="AW53" s="5"/>
      <c r="AX53" s="5"/>
      <c r="AY53" s="18"/>
      <c r="AZ53" s="18"/>
      <c r="BA53" s="23"/>
      <c r="BB53" s="5"/>
      <c r="BC53" s="5"/>
      <c r="BD53" s="5"/>
      <c r="BE53" s="5"/>
      <c r="BF53" s="5"/>
      <c r="BG53" s="18">
        <f>IF(Inputs!F57="","",YEAR(Inputs!F57))</f>
        <v>2013</v>
      </c>
      <c r="BH53" s="18">
        <f>IF(Inputs!F57="","",DAY(Inputs!F57))</f>
        <v>1</v>
      </c>
      <c r="BI53" s="18">
        <f>IF(Inputs!F57="","",MONTH(Inputs!F57))</f>
        <v>8</v>
      </c>
      <c r="BJ53" s="26">
        <f>IF(Inputs!F57="","",IF(Inputs!F57&gt;DATE(BG53,4,1),DATE(BG53,4,1),DATE(BG53-1,4,1)))</f>
        <v>41365</v>
      </c>
      <c r="BK53" s="5"/>
      <c r="BL53" s="5"/>
      <c r="BM53" s="5"/>
      <c r="BN53" s="23">
        <f t="shared" si="20"/>
        <v>47209</v>
      </c>
      <c r="BO53" s="23">
        <f t="shared" si="20"/>
        <v>47574</v>
      </c>
      <c r="BP53" s="5"/>
      <c r="BQ53" s="5"/>
      <c r="BR53" s="5"/>
      <c r="BS53" s="5">
        <f t="shared" si="21"/>
        <v>2029</v>
      </c>
      <c r="BT53" s="5">
        <f t="shared" si="21"/>
        <v>2030</v>
      </c>
      <c r="BU53" s="5"/>
      <c r="BV53" s="5"/>
      <c r="BW53" s="5"/>
      <c r="BX53" s="23">
        <f t="shared" si="15"/>
        <v>41365</v>
      </c>
      <c r="BY53" s="5">
        <f t="shared" si="16"/>
        <v>939</v>
      </c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>
      <c r="A54" s="5"/>
      <c r="B54" s="5"/>
      <c r="C54" s="5"/>
      <c r="D54" s="5"/>
      <c r="E54" s="5"/>
      <c r="F54" s="5"/>
      <c r="G54" s="5"/>
      <c r="H54" s="5"/>
      <c r="I54" s="5"/>
      <c r="J54" s="26">
        <v>47574</v>
      </c>
      <c r="K54" s="26">
        <v>47939</v>
      </c>
      <c r="L54" s="31"/>
      <c r="M54" s="5"/>
      <c r="S54" s="5"/>
      <c r="T54" s="5">
        <f>IF(Inputs!F58="",0,IF(Inputs!G58="Purchase",Inputs!H58,IF(Inputs!G58="Redemption",-Inputs!H58,IF(Inputs!G58="Dividend",0,0)))/Inputs!I58)</f>
        <v>377.33001282922044</v>
      </c>
      <c r="U54" s="5">
        <f>IF(Inputs!F58="",0,(datecg-Inputs!F58))</f>
        <v>704</v>
      </c>
      <c r="V54" s="5">
        <f>IF(Inputs!F58="",0,SUM($T$5:T54))</f>
        <v>18728.566097750081</v>
      </c>
      <c r="W54" s="5">
        <f>SUM($X$5:X53)</f>
        <v>18351.23608492086</v>
      </c>
      <c r="X54" s="5">
        <f t="shared" si="17"/>
        <v>377.33001282922044</v>
      </c>
      <c r="Y54" s="5">
        <f t="shared" si="1"/>
        <v>377.33001282922044</v>
      </c>
      <c r="Z54" s="5">
        <f t="shared" si="2"/>
        <v>377.33001282922044</v>
      </c>
      <c r="AA54" s="5">
        <f t="shared" si="3"/>
        <v>377.33001282922044</v>
      </c>
      <c r="AB54" s="5">
        <f t="shared" si="4"/>
        <v>0</v>
      </c>
      <c r="AC54" s="5">
        <f t="shared" si="5"/>
        <v>0</v>
      </c>
      <c r="AD54" s="94">
        <f>IF(U54&lt;=IF(Inputs!$C$22="",lockin,Inputs!$C$22),Inputs!$D$22,IF(U54&lt;=IF(Inputs!$C$23="",lockin,Inputs!$C$23),Inputs!$D$23,IF(U54&lt;=IF(Inputs!$C$24="",lockin,Inputs!$C$24),Inputs!$D$24,IF(U54&lt;=IF(Inputs!$C$25="",lockin,Inputs!$C$25),Inputs!$D$25,IF(U54&lt;=IF(Inputs!$C$26="",lockin,Inputs!$C$26),Inputs!$D$26,IF(U54&lt;=IF(Inputs!$C$27="",lockin,Inputs!$C$27),Inputs!$D$27,IF(U54&lt;=IF(Inputs!$C$28="",lockin,Inputs!$C$28),Inputs!$D$28,IF(U54&lt;=IF(Inputs!$C$29="",lockin,Inputs!$C$29),Inputs!$D$29,IF(U54&lt;=IF(Inputs!$C$30="",lockin,Inputs!$C$30),Inputs!$D$30,IF(U54&lt;=IF(Inputs!$C$31="",lockin,Inputs!$C$31),Inputs!$D$31,0%))))))))))</f>
        <v>0</v>
      </c>
      <c r="AE54" s="5">
        <f t="shared" si="6"/>
        <v>377.33001282922044</v>
      </c>
      <c r="AF54" s="5">
        <f>AB54*Inputs!I58</f>
        <v>0</v>
      </c>
      <c r="AG54" s="5">
        <f t="shared" si="7"/>
        <v>0</v>
      </c>
      <c r="AH54" s="5">
        <f t="shared" si="18"/>
        <v>0</v>
      </c>
      <c r="AI54" s="5">
        <f>AA54*Inputs!I58</f>
        <v>5000</v>
      </c>
      <c r="AJ54" s="5">
        <f t="shared" si="8"/>
        <v>9890.9516262923553</v>
      </c>
      <c r="AK54" s="5">
        <f t="shared" si="19"/>
        <v>4890.9516262923553</v>
      </c>
      <c r="AL54" s="5">
        <f>AA54*Inputs!I58</f>
        <v>5000</v>
      </c>
      <c r="AM54" s="5">
        <f t="shared" ca="1" si="9"/>
        <v>5756.1235356762518</v>
      </c>
      <c r="AN54" s="5">
        <f t="shared" si="10"/>
        <v>9890.9516262923553</v>
      </c>
      <c r="AO54" s="5">
        <f t="shared" ca="1" si="11"/>
        <v>4134.8280906161035</v>
      </c>
      <c r="AP54" s="5"/>
      <c r="AQ54" s="5">
        <f>AA54*Inputs!I58</f>
        <v>5000</v>
      </c>
      <c r="AR54" s="5">
        <f t="shared" si="12"/>
        <v>9890.9516262923553</v>
      </c>
      <c r="AS54" s="5"/>
      <c r="AT54" s="5">
        <f t="shared" ca="1" si="13"/>
        <v>4134.8280906161035</v>
      </c>
      <c r="AU54" s="5"/>
      <c r="AV54" s="5"/>
      <c r="AW54" s="5"/>
      <c r="AX54" s="5"/>
      <c r="AY54" s="18"/>
      <c r="AZ54" s="18"/>
      <c r="BA54" s="23"/>
      <c r="BB54" s="5"/>
      <c r="BC54" s="5"/>
      <c r="BD54" s="5"/>
      <c r="BE54" s="5"/>
      <c r="BF54" s="5"/>
      <c r="BG54" s="18">
        <f>IF(Inputs!F58="","",YEAR(Inputs!F58))</f>
        <v>2013</v>
      </c>
      <c r="BH54" s="18">
        <f>IF(Inputs!F58="","",DAY(Inputs!F58))</f>
        <v>2</v>
      </c>
      <c r="BI54" s="18">
        <f>IF(Inputs!F58="","",MONTH(Inputs!F58))</f>
        <v>9</v>
      </c>
      <c r="BJ54" s="26">
        <f>IF(Inputs!F58="","",IF(Inputs!F58&gt;DATE(BG54,4,1),DATE(BG54,4,1),DATE(BG54-1,4,1)))</f>
        <v>41365</v>
      </c>
      <c r="BK54" s="5"/>
      <c r="BL54" s="5"/>
      <c r="BM54" s="5"/>
      <c r="BN54" s="23">
        <f t="shared" si="20"/>
        <v>47574</v>
      </c>
      <c r="BO54" s="23">
        <f t="shared" si="20"/>
        <v>47939</v>
      </c>
      <c r="BP54" s="5"/>
      <c r="BQ54" s="5"/>
      <c r="BR54" s="5"/>
      <c r="BS54" s="5">
        <f t="shared" si="21"/>
        <v>2030</v>
      </c>
      <c r="BT54" s="5">
        <f t="shared" si="21"/>
        <v>2031</v>
      </c>
      <c r="BU54" s="5"/>
      <c r="BV54" s="5"/>
      <c r="BW54" s="5"/>
      <c r="BX54" s="23">
        <f t="shared" si="15"/>
        <v>41365</v>
      </c>
      <c r="BY54" s="5">
        <f t="shared" si="16"/>
        <v>939</v>
      </c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>
      <c r="A55" s="5"/>
      <c r="B55" s="5"/>
      <c r="C55" s="5"/>
      <c r="D55" s="5"/>
      <c r="E55" s="5"/>
      <c r="F55" s="5"/>
      <c r="G55" s="5"/>
      <c r="H55" s="5"/>
      <c r="I55" s="5"/>
      <c r="J55" s="26">
        <v>47939</v>
      </c>
      <c r="K55" s="26">
        <v>48305</v>
      </c>
      <c r="L55" s="31"/>
      <c r="M55" s="5"/>
      <c r="S55" s="5"/>
      <c r="T55" s="5">
        <f>IF(Inputs!F59="",0,IF(Inputs!G59="Purchase",Inputs!H59,IF(Inputs!G59="Redemption",-Inputs!H59,IF(Inputs!G59="Dividend",0,0)))/Inputs!I59)</f>
        <v>360.98476644285608</v>
      </c>
      <c r="U55" s="5">
        <f>IF(Inputs!F59="",0,(datecg-Inputs!F59))</f>
        <v>675</v>
      </c>
      <c r="V55" s="5">
        <f>IF(Inputs!F59="",0,SUM($T$5:T55))</f>
        <v>19089.550864192937</v>
      </c>
      <c r="W55" s="5">
        <f>SUM($X$5:X54)</f>
        <v>18728.566097750081</v>
      </c>
      <c r="X55" s="5">
        <f t="shared" si="17"/>
        <v>360.98476644285608</v>
      </c>
      <c r="Y55" s="5">
        <f t="shared" si="1"/>
        <v>360.98476644285608</v>
      </c>
      <c r="Z55" s="5">
        <f t="shared" si="2"/>
        <v>360.98476644285608</v>
      </c>
      <c r="AA55" s="5">
        <f t="shared" si="3"/>
        <v>360.98476644285608</v>
      </c>
      <c r="AB55" s="5">
        <f t="shared" si="4"/>
        <v>0</v>
      </c>
      <c r="AC55" s="5">
        <f t="shared" si="5"/>
        <v>0</v>
      </c>
      <c r="AD55" s="94">
        <f>IF(U55&lt;=IF(Inputs!$C$22="",lockin,Inputs!$C$22),Inputs!$D$22,IF(U55&lt;=IF(Inputs!$C$23="",lockin,Inputs!$C$23),Inputs!$D$23,IF(U55&lt;=IF(Inputs!$C$24="",lockin,Inputs!$C$24),Inputs!$D$24,IF(U55&lt;=IF(Inputs!$C$25="",lockin,Inputs!$C$25),Inputs!$D$25,IF(U55&lt;=IF(Inputs!$C$26="",lockin,Inputs!$C$26),Inputs!$D$26,IF(U55&lt;=IF(Inputs!$C$27="",lockin,Inputs!$C$27),Inputs!$D$27,IF(U55&lt;=IF(Inputs!$C$28="",lockin,Inputs!$C$28),Inputs!$D$28,IF(U55&lt;=IF(Inputs!$C$29="",lockin,Inputs!$C$29),Inputs!$D$29,IF(U55&lt;=IF(Inputs!$C$30="",lockin,Inputs!$C$30),Inputs!$D$30,IF(U55&lt;=IF(Inputs!$C$31="",lockin,Inputs!$C$31),Inputs!$D$31,0%))))))))))</f>
        <v>0</v>
      </c>
      <c r="AE55" s="5">
        <f t="shared" si="6"/>
        <v>360.98476644285608</v>
      </c>
      <c r="AF55" s="5">
        <f>AB55*Inputs!I59</f>
        <v>0</v>
      </c>
      <c r="AG55" s="5">
        <f t="shared" si="7"/>
        <v>0</v>
      </c>
      <c r="AH55" s="5">
        <f t="shared" si="18"/>
        <v>0</v>
      </c>
      <c r="AI55" s="5">
        <f>AA55*Inputs!I59</f>
        <v>5000</v>
      </c>
      <c r="AJ55" s="5">
        <f t="shared" si="8"/>
        <v>9462.4936827665861</v>
      </c>
      <c r="AK55" s="5">
        <f t="shared" si="19"/>
        <v>4462.4936827665861</v>
      </c>
      <c r="AL55" s="5">
        <f>AA55*Inputs!I59</f>
        <v>5000</v>
      </c>
      <c r="AM55" s="5">
        <f t="shared" ca="1" si="9"/>
        <v>5756.1235356762518</v>
      </c>
      <c r="AN55" s="5">
        <f t="shared" si="10"/>
        <v>9462.4936827665861</v>
      </c>
      <c r="AO55" s="5">
        <f t="shared" ca="1" si="11"/>
        <v>3706.3701470903343</v>
      </c>
      <c r="AP55" s="5"/>
      <c r="AQ55" s="5">
        <f>AA55*Inputs!I59</f>
        <v>5000</v>
      </c>
      <c r="AR55" s="5">
        <f t="shared" si="12"/>
        <v>9462.4936827665861</v>
      </c>
      <c r="AS55" s="5"/>
      <c r="AT55" s="5">
        <f t="shared" ca="1" si="13"/>
        <v>3706.3701470903343</v>
      </c>
      <c r="AU55" s="5"/>
      <c r="AV55" s="5"/>
      <c r="AW55" s="5"/>
      <c r="AX55" s="5"/>
      <c r="AY55" s="18"/>
      <c r="AZ55" s="18"/>
      <c r="BA55" s="23"/>
      <c r="BB55" s="5"/>
      <c r="BC55" s="5"/>
      <c r="BD55" s="5"/>
      <c r="BE55" s="5"/>
      <c r="BF55" s="5"/>
      <c r="BG55" s="18">
        <f>IF(Inputs!F59="","",YEAR(Inputs!F59))</f>
        <v>2013</v>
      </c>
      <c r="BH55" s="18">
        <f>IF(Inputs!F59="","",DAY(Inputs!F59))</f>
        <v>1</v>
      </c>
      <c r="BI55" s="18">
        <f>IF(Inputs!F59="","",MONTH(Inputs!F59))</f>
        <v>10</v>
      </c>
      <c r="BJ55" s="26">
        <f>IF(Inputs!F59="","",IF(Inputs!F59&gt;DATE(BG55,4,1),DATE(BG55,4,1),DATE(BG55-1,4,1)))</f>
        <v>41365</v>
      </c>
      <c r="BK55" s="5"/>
      <c r="BL55" s="5"/>
      <c r="BM55" s="5"/>
      <c r="BN55" s="23">
        <f t="shared" si="20"/>
        <v>47939</v>
      </c>
      <c r="BO55" s="23">
        <f t="shared" si="20"/>
        <v>48305</v>
      </c>
      <c r="BP55" s="5"/>
      <c r="BQ55" s="5"/>
      <c r="BR55" s="5"/>
      <c r="BS55" s="5">
        <f t="shared" ref="BS55:BT70" si="22">BS54+1</f>
        <v>2031</v>
      </c>
      <c r="BT55" s="5">
        <f t="shared" si="22"/>
        <v>2032</v>
      </c>
      <c r="BU55" s="5"/>
      <c r="BV55" s="5"/>
      <c r="BW55" s="5"/>
      <c r="BX55" s="23">
        <f t="shared" si="15"/>
        <v>41365</v>
      </c>
      <c r="BY55" s="5">
        <f t="shared" si="16"/>
        <v>939</v>
      </c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>
      <c r="A56" s="5"/>
      <c r="B56" s="5"/>
      <c r="C56" s="5"/>
      <c r="D56" s="5"/>
      <c r="E56" s="5"/>
      <c r="F56" s="5"/>
      <c r="G56" s="5"/>
      <c r="H56" s="5"/>
      <c r="I56" s="5"/>
      <c r="J56" s="26">
        <v>48305</v>
      </c>
      <c r="K56" s="26">
        <v>48670</v>
      </c>
      <c r="L56" s="31"/>
      <c r="M56" s="5"/>
      <c r="S56" s="5"/>
      <c r="T56" s="5">
        <f>IF(Inputs!F60="",0,IF(Inputs!G60="Purchase",Inputs!H60,IF(Inputs!G60="Redemption",-Inputs!H60,IF(Inputs!G60="Dividend",0,0)))/Inputs!I60)</f>
        <v>328.60147213459516</v>
      </c>
      <c r="U56" s="5">
        <f>IF(Inputs!F60="",0,(datecg-Inputs!F60))</f>
        <v>644</v>
      </c>
      <c r="V56" s="5">
        <f>IF(Inputs!F60="",0,SUM($T$5:T56))</f>
        <v>19418.152336327534</v>
      </c>
      <c r="W56" s="5">
        <f>SUM($X$5:X55)</f>
        <v>19089.550864192937</v>
      </c>
      <c r="X56" s="5">
        <f t="shared" si="17"/>
        <v>328.60147213459516</v>
      </c>
      <c r="Y56" s="5">
        <f t="shared" si="1"/>
        <v>328.60147213459516</v>
      </c>
      <c r="Z56" s="5">
        <f t="shared" si="2"/>
        <v>328.60147213459516</v>
      </c>
      <c r="AA56" s="5">
        <f t="shared" si="3"/>
        <v>328.60147213459516</v>
      </c>
      <c r="AB56" s="5">
        <f t="shared" si="4"/>
        <v>0</v>
      </c>
      <c r="AC56" s="5">
        <f t="shared" si="5"/>
        <v>0</v>
      </c>
      <c r="AD56" s="94">
        <f>IF(U56&lt;=IF(Inputs!$C$22="",lockin,Inputs!$C$22),Inputs!$D$22,IF(U56&lt;=IF(Inputs!$C$23="",lockin,Inputs!$C$23),Inputs!$D$23,IF(U56&lt;=IF(Inputs!$C$24="",lockin,Inputs!$C$24),Inputs!$D$24,IF(U56&lt;=IF(Inputs!$C$25="",lockin,Inputs!$C$25),Inputs!$D$25,IF(U56&lt;=IF(Inputs!$C$26="",lockin,Inputs!$C$26),Inputs!$D$26,IF(U56&lt;=IF(Inputs!$C$27="",lockin,Inputs!$C$27),Inputs!$D$27,IF(U56&lt;=IF(Inputs!$C$28="",lockin,Inputs!$C$28),Inputs!$D$28,IF(U56&lt;=IF(Inputs!$C$29="",lockin,Inputs!$C$29),Inputs!$D$29,IF(U56&lt;=IF(Inputs!$C$30="",lockin,Inputs!$C$30),Inputs!$D$30,IF(U56&lt;=IF(Inputs!$C$31="",lockin,Inputs!$C$31),Inputs!$D$31,0%))))))))))</f>
        <v>0</v>
      </c>
      <c r="AE56" s="5">
        <f t="shared" si="6"/>
        <v>328.60147213459516</v>
      </c>
      <c r="AF56" s="5">
        <f>AB56*Inputs!I60</f>
        <v>0</v>
      </c>
      <c r="AG56" s="5">
        <f t="shared" si="7"/>
        <v>0</v>
      </c>
      <c r="AH56" s="5">
        <f t="shared" si="18"/>
        <v>0</v>
      </c>
      <c r="AI56" s="5">
        <f>AA56*Inputs!I60</f>
        <v>5000</v>
      </c>
      <c r="AJ56" s="5">
        <f t="shared" si="8"/>
        <v>8613.6303890641429</v>
      </c>
      <c r="AK56" s="5">
        <f t="shared" si="19"/>
        <v>3613.6303890641429</v>
      </c>
      <c r="AL56" s="5">
        <f>AA56*Inputs!I60</f>
        <v>5000</v>
      </c>
      <c r="AM56" s="5">
        <f t="shared" ca="1" si="9"/>
        <v>5756.1235356762518</v>
      </c>
      <c r="AN56" s="5">
        <f t="shared" si="10"/>
        <v>8613.6303890641429</v>
      </c>
      <c r="AO56" s="5">
        <f t="shared" ca="1" si="11"/>
        <v>2857.5068533878912</v>
      </c>
      <c r="AP56" s="5"/>
      <c r="AQ56" s="5">
        <f>AA56*Inputs!I60</f>
        <v>5000</v>
      </c>
      <c r="AR56" s="5">
        <f t="shared" si="12"/>
        <v>8613.6303890641429</v>
      </c>
      <c r="AS56" s="5"/>
      <c r="AT56" s="5">
        <f t="shared" ca="1" si="13"/>
        <v>2857.5068533878912</v>
      </c>
      <c r="AU56" s="5"/>
      <c r="AV56" s="5"/>
      <c r="AW56" s="5"/>
      <c r="AX56" s="5"/>
      <c r="AY56" s="18"/>
      <c r="AZ56" s="18"/>
      <c r="BA56" s="23"/>
      <c r="BB56" s="5"/>
      <c r="BC56" s="5"/>
      <c r="BD56" s="5"/>
      <c r="BE56" s="5"/>
      <c r="BF56" s="5"/>
      <c r="BG56" s="18">
        <f>IF(Inputs!F60="","",YEAR(Inputs!F60))</f>
        <v>2013</v>
      </c>
      <c r="BH56" s="18">
        <f>IF(Inputs!F60="","",DAY(Inputs!F60))</f>
        <v>1</v>
      </c>
      <c r="BI56" s="18">
        <f>IF(Inputs!F60="","",MONTH(Inputs!F60))</f>
        <v>11</v>
      </c>
      <c r="BJ56" s="26">
        <f>IF(Inputs!F60="","",IF(Inputs!F60&gt;DATE(BG56,4,1),DATE(BG56,4,1),DATE(BG56-1,4,1)))</f>
        <v>41365</v>
      </c>
      <c r="BK56" s="5"/>
      <c r="BL56" s="5"/>
      <c r="BM56" s="5"/>
      <c r="BN56" s="23">
        <f t="shared" si="20"/>
        <v>48305</v>
      </c>
      <c r="BO56" s="23">
        <f t="shared" si="20"/>
        <v>48670</v>
      </c>
      <c r="BP56" s="5"/>
      <c r="BQ56" s="5"/>
      <c r="BR56" s="5"/>
      <c r="BS56" s="5">
        <f t="shared" si="22"/>
        <v>2032</v>
      </c>
      <c r="BT56" s="5">
        <f t="shared" si="22"/>
        <v>2033</v>
      </c>
      <c r="BU56" s="5"/>
      <c r="BV56" s="5"/>
      <c r="BW56" s="5"/>
      <c r="BX56" s="23">
        <f t="shared" si="15"/>
        <v>41365</v>
      </c>
      <c r="BY56" s="5">
        <f t="shared" si="16"/>
        <v>939</v>
      </c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>
      <c r="A57" s="5"/>
      <c r="B57" s="5"/>
      <c r="C57" s="5"/>
      <c r="D57" s="5"/>
      <c r="E57" s="5"/>
      <c r="F57" s="5"/>
      <c r="G57" s="5"/>
      <c r="H57" s="5"/>
      <c r="I57" s="5"/>
      <c r="J57" s="26">
        <v>48670</v>
      </c>
      <c r="K57" s="26">
        <v>49035</v>
      </c>
      <c r="L57" s="31"/>
      <c r="M57" s="5"/>
      <c r="S57" s="5"/>
      <c r="T57" s="5">
        <f>IF(Inputs!F61="",0,IF(Inputs!G61="Purchase",Inputs!H61,IF(Inputs!G61="Redemption",-Inputs!H61,IF(Inputs!G61="Dividend",0,0)))/Inputs!I61)</f>
        <v>327.22513089005236</v>
      </c>
      <c r="U57" s="5">
        <f>IF(Inputs!F61="",0,(datecg-Inputs!F61))</f>
        <v>613</v>
      </c>
      <c r="V57" s="5">
        <f>IF(Inputs!F61="",0,SUM($T$5:T57))</f>
        <v>19745.377467217586</v>
      </c>
      <c r="W57" s="5">
        <f>SUM($X$5:X56)</f>
        <v>19418.152336327534</v>
      </c>
      <c r="X57" s="5">
        <f t="shared" si="17"/>
        <v>327.22513089005236</v>
      </c>
      <c r="Y57" s="5">
        <f t="shared" si="1"/>
        <v>327.22513089005236</v>
      </c>
      <c r="Z57" s="5">
        <f t="shared" si="2"/>
        <v>327.22513089005236</v>
      </c>
      <c r="AA57" s="5">
        <f t="shared" si="3"/>
        <v>327.22513089005236</v>
      </c>
      <c r="AB57" s="5">
        <f t="shared" si="4"/>
        <v>0</v>
      </c>
      <c r="AC57" s="5">
        <f t="shared" si="5"/>
        <v>0</v>
      </c>
      <c r="AD57" s="94">
        <f>IF(U57&lt;=IF(Inputs!$C$22="",lockin,Inputs!$C$22),Inputs!$D$22,IF(U57&lt;=IF(Inputs!$C$23="",lockin,Inputs!$C$23),Inputs!$D$23,IF(U57&lt;=IF(Inputs!$C$24="",lockin,Inputs!$C$24),Inputs!$D$24,IF(U57&lt;=IF(Inputs!$C$25="",lockin,Inputs!$C$25),Inputs!$D$25,IF(U57&lt;=IF(Inputs!$C$26="",lockin,Inputs!$C$26),Inputs!$D$26,IF(U57&lt;=IF(Inputs!$C$27="",lockin,Inputs!$C$27),Inputs!$D$27,IF(U57&lt;=IF(Inputs!$C$28="",lockin,Inputs!$C$28),Inputs!$D$28,IF(U57&lt;=IF(Inputs!$C$29="",lockin,Inputs!$C$29),Inputs!$D$29,IF(U57&lt;=IF(Inputs!$C$30="",lockin,Inputs!$C$30),Inputs!$D$30,IF(U57&lt;=IF(Inputs!$C$31="",lockin,Inputs!$C$31),Inputs!$D$31,0%))))))))))</f>
        <v>0</v>
      </c>
      <c r="AE57" s="5">
        <f t="shared" si="6"/>
        <v>327.22513089005236</v>
      </c>
      <c r="AF57" s="5">
        <f>AB57*Inputs!I61</f>
        <v>0</v>
      </c>
      <c r="AG57" s="5">
        <f t="shared" si="7"/>
        <v>0</v>
      </c>
      <c r="AH57" s="5">
        <f t="shared" si="18"/>
        <v>0</v>
      </c>
      <c r="AI57" s="5">
        <f>AA57*Inputs!I61</f>
        <v>5000</v>
      </c>
      <c r="AJ57" s="5">
        <f t="shared" si="8"/>
        <v>8577.5523560209422</v>
      </c>
      <c r="AK57" s="5">
        <f t="shared" si="19"/>
        <v>3577.5523560209422</v>
      </c>
      <c r="AL57" s="5">
        <f>AA57*Inputs!I61</f>
        <v>5000</v>
      </c>
      <c r="AM57" s="5">
        <f t="shared" ca="1" si="9"/>
        <v>5756.1235356762518</v>
      </c>
      <c r="AN57" s="5">
        <f t="shared" si="10"/>
        <v>8577.5523560209422</v>
      </c>
      <c r="AO57" s="5">
        <f t="shared" ca="1" si="11"/>
        <v>2821.4288203446904</v>
      </c>
      <c r="AP57" s="5"/>
      <c r="AQ57" s="5">
        <f>AA57*Inputs!I61</f>
        <v>5000</v>
      </c>
      <c r="AR57" s="5">
        <f t="shared" si="12"/>
        <v>8577.5523560209422</v>
      </c>
      <c r="AS57" s="5"/>
      <c r="AT57" s="5">
        <f t="shared" ca="1" si="13"/>
        <v>2821.4288203446904</v>
      </c>
      <c r="AU57" s="5"/>
      <c r="AV57" s="5"/>
      <c r="AW57" s="5"/>
      <c r="AX57" s="5"/>
      <c r="AY57" s="18"/>
      <c r="AZ57" s="18"/>
      <c r="BA57" s="23"/>
      <c r="BB57" s="5"/>
      <c r="BC57" s="5"/>
      <c r="BD57" s="5"/>
      <c r="BE57" s="5"/>
      <c r="BF57" s="5"/>
      <c r="BG57" s="18">
        <f>IF(Inputs!F61="","",YEAR(Inputs!F61))</f>
        <v>2013</v>
      </c>
      <c r="BH57" s="18">
        <f>IF(Inputs!F61="","",DAY(Inputs!F61))</f>
        <v>2</v>
      </c>
      <c r="BI57" s="18">
        <f>IF(Inputs!F61="","",MONTH(Inputs!F61))</f>
        <v>12</v>
      </c>
      <c r="BJ57" s="26">
        <f>IF(Inputs!F61="","",IF(Inputs!F61&gt;DATE(BG57,4,1),DATE(BG57,4,1),DATE(BG57-1,4,1)))</f>
        <v>41365</v>
      </c>
      <c r="BK57" s="5"/>
      <c r="BL57" s="5"/>
      <c r="BM57" s="5"/>
      <c r="BN57" s="23">
        <f t="shared" si="20"/>
        <v>48670</v>
      </c>
      <c r="BO57" s="23">
        <f t="shared" si="20"/>
        <v>49035</v>
      </c>
      <c r="BP57" s="5"/>
      <c r="BQ57" s="5"/>
      <c r="BR57" s="5"/>
      <c r="BS57" s="5">
        <f t="shared" si="22"/>
        <v>2033</v>
      </c>
      <c r="BT57" s="5">
        <f t="shared" si="22"/>
        <v>2034</v>
      </c>
      <c r="BU57" s="5"/>
      <c r="BV57" s="5"/>
      <c r="BW57" s="5"/>
      <c r="BX57" s="23">
        <f t="shared" si="15"/>
        <v>41365</v>
      </c>
      <c r="BY57" s="5">
        <f t="shared" si="16"/>
        <v>939</v>
      </c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01">
      <c r="A58" s="5"/>
      <c r="B58" s="5"/>
      <c r="C58" s="5"/>
      <c r="D58" s="5"/>
      <c r="E58" s="5"/>
      <c r="F58" s="5"/>
      <c r="G58" s="5"/>
      <c r="H58" s="5"/>
      <c r="I58" s="5"/>
      <c r="J58" s="26">
        <v>49035</v>
      </c>
      <c r="K58" s="26">
        <v>49400</v>
      </c>
      <c r="L58" s="31"/>
      <c r="M58" s="5"/>
      <c r="S58" s="5"/>
      <c r="T58" s="5">
        <f>IF(Inputs!F62="",0,IF(Inputs!G62="Purchase",Inputs!H62,IF(Inputs!G62="Redemption",-Inputs!H62,IF(Inputs!G62="Dividend",0,0)))/Inputs!I62)</f>
        <v>315.31815601942361</v>
      </c>
      <c r="U58" s="5">
        <f>IF(Inputs!F62="",0,(datecg-Inputs!F62))</f>
        <v>583</v>
      </c>
      <c r="V58" s="5">
        <f>IF(Inputs!F62="",0,SUM($T$5:T58))</f>
        <v>20060.69562323701</v>
      </c>
      <c r="W58" s="5">
        <f>SUM($X$5:X57)</f>
        <v>19745.377467217586</v>
      </c>
      <c r="X58" s="5">
        <f t="shared" si="17"/>
        <v>315.31815601942361</v>
      </c>
      <c r="Y58" s="5">
        <f t="shared" si="1"/>
        <v>315.31815601942361</v>
      </c>
      <c r="Z58" s="5">
        <f t="shared" si="2"/>
        <v>315.31815601942361</v>
      </c>
      <c r="AA58" s="5">
        <f t="shared" si="3"/>
        <v>315.31815601942361</v>
      </c>
      <c r="AB58" s="5">
        <f t="shared" si="4"/>
        <v>0</v>
      </c>
      <c r="AC58" s="5">
        <f t="shared" si="5"/>
        <v>0</v>
      </c>
      <c r="AD58" s="94">
        <f>IF(U58&lt;=IF(Inputs!$C$22="",lockin,Inputs!$C$22),Inputs!$D$22,IF(U58&lt;=IF(Inputs!$C$23="",lockin,Inputs!$C$23),Inputs!$D$23,IF(U58&lt;=IF(Inputs!$C$24="",lockin,Inputs!$C$24),Inputs!$D$24,IF(U58&lt;=IF(Inputs!$C$25="",lockin,Inputs!$C$25),Inputs!$D$25,IF(U58&lt;=IF(Inputs!$C$26="",lockin,Inputs!$C$26),Inputs!$D$26,IF(U58&lt;=IF(Inputs!$C$27="",lockin,Inputs!$C$27),Inputs!$D$27,IF(U58&lt;=IF(Inputs!$C$28="",lockin,Inputs!$C$28),Inputs!$D$28,IF(U58&lt;=IF(Inputs!$C$29="",lockin,Inputs!$C$29),Inputs!$D$29,IF(U58&lt;=IF(Inputs!$C$30="",lockin,Inputs!$C$30),Inputs!$D$30,IF(U58&lt;=IF(Inputs!$C$31="",lockin,Inputs!$C$31),Inputs!$D$31,0%))))))))))</f>
        <v>0</v>
      </c>
      <c r="AE58" s="5">
        <f t="shared" si="6"/>
        <v>315.31815601942361</v>
      </c>
      <c r="AF58" s="5">
        <f>AB58*Inputs!I62</f>
        <v>0</v>
      </c>
      <c r="AG58" s="5">
        <f t="shared" si="7"/>
        <v>0</v>
      </c>
      <c r="AH58" s="5">
        <f t="shared" si="18"/>
        <v>0</v>
      </c>
      <c r="AI58" s="5">
        <f>AA58*Inputs!I62</f>
        <v>5000</v>
      </c>
      <c r="AJ58" s="5">
        <f t="shared" si="8"/>
        <v>8265.4348237371523</v>
      </c>
      <c r="AK58" s="5">
        <f t="shared" si="19"/>
        <v>3265.4348237371523</v>
      </c>
      <c r="AL58" s="5">
        <f>AA58*Inputs!I62</f>
        <v>5000</v>
      </c>
      <c r="AM58" s="5">
        <f t="shared" ca="1" si="9"/>
        <v>5756.1235356762518</v>
      </c>
      <c r="AN58" s="5">
        <f t="shared" si="10"/>
        <v>8265.4348237371523</v>
      </c>
      <c r="AO58" s="5">
        <f t="shared" ca="1" si="11"/>
        <v>2509.3112880609006</v>
      </c>
      <c r="AP58" s="5"/>
      <c r="AQ58" s="5">
        <f>AA58*Inputs!I62</f>
        <v>5000</v>
      </c>
      <c r="AR58" s="5">
        <f t="shared" si="12"/>
        <v>8265.4348237371523</v>
      </c>
      <c r="AS58" s="5"/>
      <c r="AT58" s="5">
        <f t="shared" ca="1" si="13"/>
        <v>2509.3112880609006</v>
      </c>
      <c r="AU58" s="5"/>
      <c r="AV58" s="5"/>
      <c r="AW58" s="5"/>
      <c r="AX58" s="5"/>
      <c r="AY58" s="18"/>
      <c r="AZ58" s="18"/>
      <c r="BA58" s="23"/>
      <c r="BB58" s="5"/>
      <c r="BC58" s="5"/>
      <c r="BD58" s="5"/>
      <c r="BE58" s="5"/>
      <c r="BF58" s="5"/>
      <c r="BG58" s="18">
        <f>IF(Inputs!F62="","",YEAR(Inputs!F62))</f>
        <v>2014</v>
      </c>
      <c r="BH58" s="18">
        <f>IF(Inputs!F62="","",DAY(Inputs!F62))</f>
        <v>1</v>
      </c>
      <c r="BI58" s="18">
        <f>IF(Inputs!F62="","",MONTH(Inputs!F62))</f>
        <v>1</v>
      </c>
      <c r="BJ58" s="26">
        <f>IF(Inputs!F62="","",IF(Inputs!F62&gt;DATE(BG58,4,1),DATE(BG58,4,1),DATE(BG58-1,4,1)))</f>
        <v>41365</v>
      </c>
      <c r="BK58" s="5"/>
      <c r="BL58" s="5"/>
      <c r="BM58" s="5"/>
      <c r="BN58" s="23">
        <f t="shared" si="20"/>
        <v>49035</v>
      </c>
      <c r="BO58" s="23">
        <f t="shared" si="20"/>
        <v>49400</v>
      </c>
      <c r="BP58" s="5"/>
      <c r="BQ58" s="5"/>
      <c r="BR58" s="5"/>
      <c r="BS58" s="5">
        <f t="shared" si="22"/>
        <v>2034</v>
      </c>
      <c r="BT58" s="5">
        <f t="shared" si="22"/>
        <v>2035</v>
      </c>
      <c r="BU58" s="5"/>
      <c r="BV58" s="5"/>
      <c r="BW58" s="5"/>
      <c r="BX58" s="23">
        <f t="shared" si="15"/>
        <v>41365</v>
      </c>
      <c r="BY58" s="5">
        <f t="shared" si="16"/>
        <v>939</v>
      </c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>
      <c r="A59" s="5"/>
      <c r="B59" s="5"/>
      <c r="C59" s="5"/>
      <c r="D59" s="5"/>
      <c r="E59" s="5"/>
      <c r="F59" s="5"/>
      <c r="G59" s="5"/>
      <c r="H59" s="5"/>
      <c r="I59" s="5"/>
      <c r="J59" s="26">
        <v>49400</v>
      </c>
      <c r="K59" s="26">
        <v>49766</v>
      </c>
      <c r="L59" s="31"/>
      <c r="M59" s="5"/>
      <c r="S59" s="5"/>
      <c r="T59" s="5">
        <f>IF(Inputs!F63="",0,IF(Inputs!G63="Purchase",Inputs!H63,IF(Inputs!G63="Redemption",-Inputs!H63,IF(Inputs!G63="Dividend",0,0)))/Inputs!I63)</f>
        <v>335.54794980202672</v>
      </c>
      <c r="U59" s="5">
        <f>IF(Inputs!F63="",0,(datecg-Inputs!F63))</f>
        <v>550</v>
      </c>
      <c r="V59" s="5">
        <f>IF(Inputs!F63="",0,SUM($T$5:T59))</f>
        <v>20396.243573039035</v>
      </c>
      <c r="W59" s="5">
        <f>SUM($X$5:X58)</f>
        <v>20060.69562323701</v>
      </c>
      <c r="X59" s="5">
        <f t="shared" si="17"/>
        <v>335.54794980202672</v>
      </c>
      <c r="Y59" s="5">
        <f t="shared" si="1"/>
        <v>335.54794980202672</v>
      </c>
      <c r="Z59" s="5">
        <f t="shared" si="2"/>
        <v>335.54794980202672</v>
      </c>
      <c r="AA59" s="5">
        <f t="shared" si="3"/>
        <v>335.54794980202672</v>
      </c>
      <c r="AB59" s="5">
        <f t="shared" si="4"/>
        <v>0</v>
      </c>
      <c r="AC59" s="5">
        <f t="shared" si="5"/>
        <v>0</v>
      </c>
      <c r="AD59" s="94">
        <f>IF(U59&lt;=IF(Inputs!$C$22="",lockin,Inputs!$C$22),Inputs!$D$22,IF(U59&lt;=IF(Inputs!$C$23="",lockin,Inputs!$C$23),Inputs!$D$23,IF(U59&lt;=IF(Inputs!$C$24="",lockin,Inputs!$C$24),Inputs!$D$24,IF(U59&lt;=IF(Inputs!$C$25="",lockin,Inputs!$C$25),Inputs!$D$25,IF(U59&lt;=IF(Inputs!$C$26="",lockin,Inputs!$C$26),Inputs!$D$26,IF(U59&lt;=IF(Inputs!$C$27="",lockin,Inputs!$C$27),Inputs!$D$27,IF(U59&lt;=IF(Inputs!$C$28="",lockin,Inputs!$C$28),Inputs!$D$28,IF(U59&lt;=IF(Inputs!$C$29="",lockin,Inputs!$C$29),Inputs!$D$29,IF(U59&lt;=IF(Inputs!$C$30="",lockin,Inputs!$C$30),Inputs!$D$30,IF(U59&lt;=IF(Inputs!$C$31="",lockin,Inputs!$C$31),Inputs!$D$31,0%))))))))))</f>
        <v>0</v>
      </c>
      <c r="AE59" s="5">
        <f t="shared" si="6"/>
        <v>335.54794980202672</v>
      </c>
      <c r="AF59" s="5">
        <f>AB59*Inputs!I63</f>
        <v>0</v>
      </c>
      <c r="AG59" s="5">
        <f t="shared" si="7"/>
        <v>0</v>
      </c>
      <c r="AH59" s="5">
        <f t="shared" si="18"/>
        <v>0</v>
      </c>
      <c r="AI59" s="5">
        <f>AA59*Inputs!I63</f>
        <v>5000</v>
      </c>
      <c r="AJ59" s="5">
        <f t="shared" si="8"/>
        <v>8795.7184081605265</v>
      </c>
      <c r="AK59" s="5">
        <f t="shared" si="19"/>
        <v>3795.7184081605265</v>
      </c>
      <c r="AL59" s="5">
        <f>AA59*Inputs!I63</f>
        <v>5000</v>
      </c>
      <c r="AM59" s="5">
        <f t="shared" ca="1" si="9"/>
        <v>5756.1235356762518</v>
      </c>
      <c r="AN59" s="5">
        <f t="shared" si="10"/>
        <v>8795.7184081605265</v>
      </c>
      <c r="AO59" s="5">
        <f t="shared" ca="1" si="11"/>
        <v>3039.5948724842747</v>
      </c>
      <c r="AP59" s="5"/>
      <c r="AQ59" s="5">
        <f>AA59*Inputs!I63</f>
        <v>5000</v>
      </c>
      <c r="AR59" s="5">
        <f t="shared" si="12"/>
        <v>8795.7184081605265</v>
      </c>
      <c r="AS59" s="5"/>
      <c r="AT59" s="5">
        <f t="shared" ca="1" si="13"/>
        <v>3039.5948724842747</v>
      </c>
      <c r="AU59" s="5"/>
      <c r="AV59" s="5"/>
      <c r="AW59" s="5"/>
      <c r="AX59" s="5"/>
      <c r="AY59" s="18"/>
      <c r="AZ59" s="18"/>
      <c r="BA59" s="23"/>
      <c r="BB59" s="5"/>
      <c r="BC59" s="5"/>
      <c r="BD59" s="5"/>
      <c r="BE59" s="5"/>
      <c r="BF59" s="5"/>
      <c r="BG59" s="18">
        <f>IF(Inputs!F63="","",YEAR(Inputs!F63))</f>
        <v>2014</v>
      </c>
      <c r="BH59" s="18">
        <f>IF(Inputs!F63="","",DAY(Inputs!F63))</f>
        <v>3</v>
      </c>
      <c r="BI59" s="18">
        <f>IF(Inputs!F63="","",MONTH(Inputs!F63))</f>
        <v>2</v>
      </c>
      <c r="BJ59" s="26">
        <f>IF(Inputs!F63="","",IF(Inputs!F63&gt;DATE(BG59,4,1),DATE(BG59,4,1),DATE(BG59-1,4,1)))</f>
        <v>41365</v>
      </c>
      <c r="BK59" s="5"/>
      <c r="BL59" s="5"/>
      <c r="BM59" s="5"/>
      <c r="BN59" s="23">
        <f t="shared" si="20"/>
        <v>49400</v>
      </c>
      <c r="BO59" s="23">
        <f t="shared" si="20"/>
        <v>49766</v>
      </c>
      <c r="BP59" s="5"/>
      <c r="BQ59" s="5"/>
      <c r="BR59" s="5"/>
      <c r="BS59" s="5">
        <f t="shared" si="22"/>
        <v>2035</v>
      </c>
      <c r="BT59" s="5">
        <f t="shared" si="22"/>
        <v>2036</v>
      </c>
      <c r="BU59" s="5"/>
      <c r="BV59" s="5"/>
      <c r="BW59" s="5"/>
      <c r="BX59" s="23">
        <f t="shared" si="15"/>
        <v>41365</v>
      </c>
      <c r="BY59" s="5">
        <f t="shared" si="16"/>
        <v>939</v>
      </c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</row>
    <row r="60" spans="1:101">
      <c r="A60" s="5"/>
      <c r="B60" s="5"/>
      <c r="C60" s="5"/>
      <c r="D60" s="5"/>
      <c r="E60" s="5"/>
      <c r="F60" s="5"/>
      <c r="G60" s="5"/>
      <c r="H60" s="5"/>
      <c r="I60" s="5"/>
      <c r="J60" s="26">
        <v>49766</v>
      </c>
      <c r="K60" s="26">
        <v>50131</v>
      </c>
      <c r="L60" s="31"/>
      <c r="M60" s="5"/>
      <c r="S60" s="5"/>
      <c r="T60" s="5">
        <f>IF(Inputs!F64="",0,IF(Inputs!G64="Purchase",Inputs!H64,IF(Inputs!G64="Redemption",-Inputs!H64,IF(Inputs!G64="Dividend",0,0)))/Inputs!I64)</f>
        <v>322.68473701193938</v>
      </c>
      <c r="U60" s="5">
        <f>IF(Inputs!F64="",0,(datecg-Inputs!F64))</f>
        <v>522</v>
      </c>
      <c r="V60" s="5">
        <f>IF(Inputs!F64="",0,SUM($T$5:T60))</f>
        <v>20718.928310050975</v>
      </c>
      <c r="W60" s="5">
        <f>SUM($X$5:X59)</f>
        <v>20396.243573039035</v>
      </c>
      <c r="X60" s="5">
        <f t="shared" si="17"/>
        <v>322.68473701193938</v>
      </c>
      <c r="Y60" s="5">
        <f t="shared" si="1"/>
        <v>322.68473701193938</v>
      </c>
      <c r="Z60" s="5">
        <f t="shared" si="2"/>
        <v>322.68473701193938</v>
      </c>
      <c r="AA60" s="5">
        <f t="shared" si="3"/>
        <v>322.68473701193938</v>
      </c>
      <c r="AB60" s="5">
        <f t="shared" si="4"/>
        <v>0</v>
      </c>
      <c r="AC60" s="5">
        <f t="shared" si="5"/>
        <v>0</v>
      </c>
      <c r="AD60" s="94">
        <f>IF(U60&lt;=IF(Inputs!$C$22="",lockin,Inputs!$C$22),Inputs!$D$22,IF(U60&lt;=IF(Inputs!$C$23="",lockin,Inputs!$C$23),Inputs!$D$23,IF(U60&lt;=IF(Inputs!$C$24="",lockin,Inputs!$C$24),Inputs!$D$24,IF(U60&lt;=IF(Inputs!$C$25="",lockin,Inputs!$C$25),Inputs!$D$25,IF(U60&lt;=IF(Inputs!$C$26="",lockin,Inputs!$C$26),Inputs!$D$26,IF(U60&lt;=IF(Inputs!$C$27="",lockin,Inputs!$C$27),Inputs!$D$27,IF(U60&lt;=IF(Inputs!$C$28="",lockin,Inputs!$C$28),Inputs!$D$28,IF(U60&lt;=IF(Inputs!$C$29="",lockin,Inputs!$C$29),Inputs!$D$29,IF(U60&lt;=IF(Inputs!$C$30="",lockin,Inputs!$C$30),Inputs!$D$30,IF(U60&lt;=IF(Inputs!$C$31="",lockin,Inputs!$C$31),Inputs!$D$31,0%))))))))))</f>
        <v>0</v>
      </c>
      <c r="AE60" s="5">
        <f t="shared" si="6"/>
        <v>322.68473701193938</v>
      </c>
      <c r="AF60" s="5">
        <f>AB60*Inputs!I64</f>
        <v>0</v>
      </c>
      <c r="AG60" s="5">
        <f t="shared" si="7"/>
        <v>0</v>
      </c>
      <c r="AH60" s="5">
        <f t="shared" si="18"/>
        <v>0</v>
      </c>
      <c r="AI60" s="5">
        <f>AA60*Inputs!I64</f>
        <v>5000</v>
      </c>
      <c r="AJ60" s="5">
        <f t="shared" si="8"/>
        <v>8458.5350112939668</v>
      </c>
      <c r="AK60" s="5">
        <f t="shared" si="19"/>
        <v>3458.5350112939668</v>
      </c>
      <c r="AL60" s="5">
        <f>AA60*Inputs!I64</f>
        <v>5000</v>
      </c>
      <c r="AM60" s="5">
        <f t="shared" ca="1" si="9"/>
        <v>5756.1235356762518</v>
      </c>
      <c r="AN60" s="5">
        <f t="shared" si="10"/>
        <v>8458.5350112939668</v>
      </c>
      <c r="AO60" s="5">
        <f t="shared" ca="1" si="11"/>
        <v>2702.411475617715</v>
      </c>
      <c r="AP60" s="5"/>
      <c r="AQ60" s="5">
        <f>AA60*Inputs!I64</f>
        <v>5000</v>
      </c>
      <c r="AR60" s="5">
        <f t="shared" si="12"/>
        <v>8458.5350112939668</v>
      </c>
      <c r="AS60" s="5"/>
      <c r="AT60" s="5">
        <f t="shared" ca="1" si="13"/>
        <v>2702.411475617715</v>
      </c>
      <c r="AU60" s="5"/>
      <c r="AV60" s="5"/>
      <c r="AW60" s="5"/>
      <c r="AX60" s="5"/>
      <c r="AY60" s="18"/>
      <c r="AZ60" s="18"/>
      <c r="BA60" s="23"/>
      <c r="BB60" s="5"/>
      <c r="BC60" s="5"/>
      <c r="BD60" s="5"/>
      <c r="BE60" s="5"/>
      <c r="BF60" s="5"/>
      <c r="BG60" s="18">
        <f>IF(Inputs!F64="","",YEAR(Inputs!F64))</f>
        <v>2014</v>
      </c>
      <c r="BH60" s="18">
        <f>IF(Inputs!F64="","",DAY(Inputs!F64))</f>
        <v>3</v>
      </c>
      <c r="BI60" s="18">
        <f>IF(Inputs!F64="","",MONTH(Inputs!F64))</f>
        <v>3</v>
      </c>
      <c r="BJ60" s="26">
        <f>IF(Inputs!F64="","",IF(Inputs!F64&gt;DATE(BG60,4,1),DATE(BG60,4,1),DATE(BG60-1,4,1)))</f>
        <v>41365</v>
      </c>
      <c r="BK60" s="5"/>
      <c r="BL60" s="5"/>
      <c r="BM60" s="5"/>
      <c r="BN60" s="23">
        <f t="shared" si="20"/>
        <v>49766</v>
      </c>
      <c r="BO60" s="23">
        <f t="shared" si="20"/>
        <v>50131</v>
      </c>
      <c r="BP60" s="5"/>
      <c r="BQ60" s="5"/>
      <c r="BR60" s="5"/>
      <c r="BS60" s="5">
        <f t="shared" si="22"/>
        <v>2036</v>
      </c>
      <c r="BT60" s="5">
        <f t="shared" si="22"/>
        <v>2037</v>
      </c>
      <c r="BU60" s="5"/>
      <c r="BV60" s="5"/>
      <c r="BW60" s="5"/>
      <c r="BX60" s="23">
        <f t="shared" si="15"/>
        <v>41365</v>
      </c>
      <c r="BY60" s="5">
        <f t="shared" si="16"/>
        <v>939</v>
      </c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</row>
    <row r="61" spans="1:101">
      <c r="A61" s="5"/>
      <c r="B61" s="5"/>
      <c r="C61" s="5"/>
      <c r="D61" s="5"/>
      <c r="E61" s="5"/>
      <c r="F61" s="5"/>
      <c r="G61" s="5"/>
      <c r="H61" s="5"/>
      <c r="I61" s="5"/>
      <c r="J61" s="26">
        <v>50131</v>
      </c>
      <c r="K61" s="26">
        <v>50496</v>
      </c>
      <c r="L61" s="31"/>
      <c r="M61" s="5"/>
      <c r="S61" s="5"/>
      <c r="T61" s="5">
        <f>IF(Inputs!F65="",0,IF(Inputs!G65="Purchase",Inputs!H65,IF(Inputs!G65="Redemption",-Inputs!H65,IF(Inputs!G65="Dividend",0,0)))/Inputs!I65)</f>
        <v>294.74180617778831</v>
      </c>
      <c r="U61" s="5">
        <f>IF(Inputs!F65="",0,(datecg-Inputs!F65))</f>
        <v>493</v>
      </c>
      <c r="V61" s="5">
        <f>IF(Inputs!F65="",0,SUM($T$5:T61))</f>
        <v>21013.670116228765</v>
      </c>
      <c r="W61" s="5">
        <f>SUM($X$5:X60)</f>
        <v>20718.928310050975</v>
      </c>
      <c r="X61" s="5">
        <f t="shared" si="17"/>
        <v>294.74180617778831</v>
      </c>
      <c r="Y61" s="5">
        <f t="shared" si="1"/>
        <v>294.74180617778831</v>
      </c>
      <c r="Z61" s="5">
        <f t="shared" si="2"/>
        <v>294.74180617778831</v>
      </c>
      <c r="AA61" s="5">
        <f t="shared" si="3"/>
        <v>294.74180617778831</v>
      </c>
      <c r="AB61" s="5">
        <f t="shared" si="4"/>
        <v>0</v>
      </c>
      <c r="AC61" s="5">
        <f t="shared" si="5"/>
        <v>0</v>
      </c>
      <c r="AD61" s="94">
        <f>IF(U61&lt;=IF(Inputs!$C$22="",lockin,Inputs!$C$22),Inputs!$D$22,IF(U61&lt;=IF(Inputs!$C$23="",lockin,Inputs!$C$23),Inputs!$D$23,IF(U61&lt;=IF(Inputs!$C$24="",lockin,Inputs!$C$24),Inputs!$D$24,IF(U61&lt;=IF(Inputs!$C$25="",lockin,Inputs!$C$25),Inputs!$D$25,IF(U61&lt;=IF(Inputs!$C$26="",lockin,Inputs!$C$26),Inputs!$D$26,IF(U61&lt;=IF(Inputs!$C$27="",lockin,Inputs!$C$27),Inputs!$D$27,IF(U61&lt;=IF(Inputs!$C$28="",lockin,Inputs!$C$28),Inputs!$D$28,IF(U61&lt;=IF(Inputs!$C$29="",lockin,Inputs!$C$29),Inputs!$D$29,IF(U61&lt;=IF(Inputs!$C$30="",lockin,Inputs!$C$30),Inputs!$D$30,IF(U61&lt;=IF(Inputs!$C$31="",lockin,Inputs!$C$31),Inputs!$D$31,0%))))))))))</f>
        <v>0</v>
      </c>
      <c r="AE61" s="5">
        <f t="shared" si="6"/>
        <v>294.74180617778831</v>
      </c>
      <c r="AF61" s="5">
        <f>AB61*Inputs!I65</f>
        <v>0</v>
      </c>
      <c r="AG61" s="5">
        <f t="shared" si="7"/>
        <v>0</v>
      </c>
      <c r="AH61" s="5">
        <f t="shared" si="18"/>
        <v>0</v>
      </c>
      <c r="AI61" s="5">
        <f>AA61*Inputs!I65</f>
        <v>5000</v>
      </c>
      <c r="AJ61" s="5">
        <f t="shared" si="8"/>
        <v>7726.0669653383648</v>
      </c>
      <c r="AK61" s="5">
        <f t="shared" si="19"/>
        <v>2726.0669653383648</v>
      </c>
      <c r="AL61" s="5">
        <f>AA61*Inputs!I65</f>
        <v>5000</v>
      </c>
      <c r="AM61" s="5">
        <f t="shared" ca="1" si="9"/>
        <v>5756.1235356762518</v>
      </c>
      <c r="AN61" s="5">
        <f t="shared" si="10"/>
        <v>7726.0669653383648</v>
      </c>
      <c r="AO61" s="5">
        <f t="shared" ca="1" si="11"/>
        <v>1969.943429662113</v>
      </c>
      <c r="AP61" s="5"/>
      <c r="AQ61" s="5">
        <f>AA61*Inputs!I65</f>
        <v>5000</v>
      </c>
      <c r="AR61" s="5">
        <f t="shared" si="12"/>
        <v>7726.0669653383648</v>
      </c>
      <c r="AS61" s="5"/>
      <c r="AT61" s="5">
        <f t="shared" ca="1" si="13"/>
        <v>1969.943429662113</v>
      </c>
      <c r="AU61" s="5"/>
      <c r="AV61" s="5"/>
      <c r="AW61" s="5"/>
      <c r="AX61" s="5"/>
      <c r="AY61" s="18"/>
      <c r="AZ61" s="18"/>
      <c r="BA61" s="23"/>
      <c r="BB61" s="5"/>
      <c r="BC61" s="5"/>
      <c r="BD61" s="5"/>
      <c r="BE61" s="5"/>
      <c r="BF61" s="5"/>
      <c r="BG61" s="18">
        <f>IF(Inputs!F65="","",YEAR(Inputs!F65))</f>
        <v>2014</v>
      </c>
      <c r="BH61" s="18">
        <f>IF(Inputs!F65="","",DAY(Inputs!F65))</f>
        <v>1</v>
      </c>
      <c r="BI61" s="18">
        <f>IF(Inputs!F65="","",MONTH(Inputs!F65))</f>
        <v>4</v>
      </c>
      <c r="BJ61" s="26">
        <f>IF(Inputs!F65="","",IF(Inputs!F65&gt;DATE(BG61,4,1),DATE(BG61,4,1),DATE(BG61-1,4,1)))</f>
        <v>41365</v>
      </c>
      <c r="BK61" s="5"/>
      <c r="BL61" s="5"/>
      <c r="BM61" s="5"/>
      <c r="BN61" s="23">
        <f t="shared" si="20"/>
        <v>50131</v>
      </c>
      <c r="BO61" s="23">
        <f t="shared" si="20"/>
        <v>50496</v>
      </c>
      <c r="BP61" s="5"/>
      <c r="BQ61" s="5"/>
      <c r="BR61" s="5"/>
      <c r="BS61" s="5">
        <f t="shared" si="22"/>
        <v>2037</v>
      </c>
      <c r="BT61" s="5">
        <f t="shared" si="22"/>
        <v>2038</v>
      </c>
      <c r="BU61" s="5"/>
      <c r="BV61" s="5"/>
      <c r="BW61" s="5"/>
      <c r="BX61" s="23">
        <f t="shared" si="15"/>
        <v>41365</v>
      </c>
      <c r="BY61" s="5">
        <f t="shared" si="16"/>
        <v>939</v>
      </c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</row>
    <row r="62" spans="1:101">
      <c r="A62" s="5"/>
      <c r="B62" s="5"/>
      <c r="C62" s="5"/>
      <c r="D62" s="5"/>
      <c r="E62" s="5"/>
      <c r="F62" s="5"/>
      <c r="G62" s="5"/>
      <c r="H62" s="5"/>
      <c r="I62" s="5"/>
      <c r="J62" s="26">
        <v>50496</v>
      </c>
      <c r="K62" s="26">
        <v>50861</v>
      </c>
      <c r="L62" s="31"/>
      <c r="M62" s="5"/>
      <c r="S62" s="5"/>
      <c r="T62" s="5">
        <f>IF(Inputs!F66="",0,IF(Inputs!G66="Purchase",Inputs!H66,IF(Inputs!G66="Redemption",-Inputs!H66,IF(Inputs!G66="Dividend",0,0)))/Inputs!I66)</f>
        <v>289.7039225911119</v>
      </c>
      <c r="U62" s="5">
        <f>IF(Inputs!F66="",0,(datecg-Inputs!F66))</f>
        <v>462</v>
      </c>
      <c r="V62" s="5">
        <f>IF(Inputs!F66="",0,SUM($T$5:T62))</f>
        <v>21303.374038819875</v>
      </c>
      <c r="W62" s="5">
        <f>SUM($X$5:X61)</f>
        <v>21013.670116228765</v>
      </c>
      <c r="X62" s="5">
        <f t="shared" si="17"/>
        <v>289.7039225911119</v>
      </c>
      <c r="Y62" s="5">
        <f t="shared" si="1"/>
        <v>289.7039225911119</v>
      </c>
      <c r="Z62" s="5">
        <f t="shared" si="2"/>
        <v>289.7039225911119</v>
      </c>
      <c r="AA62" s="5">
        <f t="shared" si="3"/>
        <v>289.7039225911119</v>
      </c>
      <c r="AB62" s="5">
        <f t="shared" si="4"/>
        <v>0</v>
      </c>
      <c r="AC62" s="5">
        <f t="shared" si="5"/>
        <v>0</v>
      </c>
      <c r="AD62" s="94">
        <f>IF(U62&lt;=IF(Inputs!$C$22="",lockin,Inputs!$C$22),Inputs!$D$22,IF(U62&lt;=IF(Inputs!$C$23="",lockin,Inputs!$C$23),Inputs!$D$23,IF(U62&lt;=IF(Inputs!$C$24="",lockin,Inputs!$C$24),Inputs!$D$24,IF(U62&lt;=IF(Inputs!$C$25="",lockin,Inputs!$C$25),Inputs!$D$25,IF(U62&lt;=IF(Inputs!$C$26="",lockin,Inputs!$C$26),Inputs!$D$26,IF(U62&lt;=IF(Inputs!$C$27="",lockin,Inputs!$C$27),Inputs!$D$27,IF(U62&lt;=IF(Inputs!$C$28="",lockin,Inputs!$C$28),Inputs!$D$28,IF(U62&lt;=IF(Inputs!$C$29="",lockin,Inputs!$C$29),Inputs!$D$29,IF(U62&lt;=IF(Inputs!$C$30="",lockin,Inputs!$C$30),Inputs!$D$30,IF(U62&lt;=IF(Inputs!$C$31="",lockin,Inputs!$C$31),Inputs!$D$31,0%))))))))))</f>
        <v>0</v>
      </c>
      <c r="AE62" s="5">
        <f t="shared" si="6"/>
        <v>289.7039225911119</v>
      </c>
      <c r="AF62" s="5">
        <f>AB62*Inputs!I66</f>
        <v>0</v>
      </c>
      <c r="AG62" s="5">
        <f t="shared" si="7"/>
        <v>0</v>
      </c>
      <c r="AH62" s="5">
        <f t="shared" si="18"/>
        <v>0</v>
      </c>
      <c r="AI62" s="5">
        <f>AA62*Inputs!I66</f>
        <v>5000.0000000000009</v>
      </c>
      <c r="AJ62" s="5">
        <f t="shared" si="8"/>
        <v>7594.0089228808165</v>
      </c>
      <c r="AK62" s="5">
        <f t="shared" si="19"/>
        <v>2594.0089228808156</v>
      </c>
      <c r="AL62" s="5">
        <f>AA62*Inputs!I66</f>
        <v>5000.0000000000009</v>
      </c>
      <c r="AM62" s="5">
        <f t="shared" ca="1" si="9"/>
        <v>5278.3203125000009</v>
      </c>
      <c r="AN62" s="5">
        <f t="shared" si="10"/>
        <v>7594.0089228808165</v>
      </c>
      <c r="AO62" s="5">
        <f t="shared" ca="1" si="11"/>
        <v>2315.6886103808156</v>
      </c>
      <c r="AP62" s="5"/>
      <c r="AQ62" s="5">
        <f>AA62*Inputs!I66</f>
        <v>5000.0000000000009</v>
      </c>
      <c r="AR62" s="5">
        <f t="shared" si="12"/>
        <v>7594.0089228808165</v>
      </c>
      <c r="AS62" s="5"/>
      <c r="AT62" s="5">
        <f t="shared" ca="1" si="13"/>
        <v>2315.6886103808156</v>
      </c>
      <c r="AU62" s="5"/>
      <c r="AV62" s="5"/>
      <c r="AW62" s="5"/>
      <c r="AX62" s="5"/>
      <c r="AY62" s="18"/>
      <c r="AZ62" s="18"/>
      <c r="BA62" s="23"/>
      <c r="BB62" s="5"/>
      <c r="BC62" s="5"/>
      <c r="BD62" s="5"/>
      <c r="BE62" s="5"/>
      <c r="BF62" s="5"/>
      <c r="BG62" s="18">
        <f>IF(Inputs!F66="","",YEAR(Inputs!F66))</f>
        <v>2014</v>
      </c>
      <c r="BH62" s="18">
        <f>IF(Inputs!F66="","",DAY(Inputs!F66))</f>
        <v>2</v>
      </c>
      <c r="BI62" s="18">
        <f>IF(Inputs!F66="","",MONTH(Inputs!F66))</f>
        <v>5</v>
      </c>
      <c r="BJ62" s="26">
        <f>IF(Inputs!F66="","",IF(Inputs!F66&gt;DATE(BG62,4,1),DATE(BG62,4,1),DATE(BG62-1,4,1)))</f>
        <v>41730</v>
      </c>
      <c r="BK62" s="5"/>
      <c r="BL62" s="5"/>
      <c r="BM62" s="5"/>
      <c r="BN62" s="23">
        <f t="shared" si="20"/>
        <v>50496</v>
      </c>
      <c r="BO62" s="23">
        <f t="shared" si="20"/>
        <v>50861</v>
      </c>
      <c r="BP62" s="5"/>
      <c r="BQ62" s="5"/>
      <c r="BR62" s="5"/>
      <c r="BS62" s="5">
        <f t="shared" si="22"/>
        <v>2038</v>
      </c>
      <c r="BT62" s="5">
        <f t="shared" si="22"/>
        <v>2039</v>
      </c>
      <c r="BU62" s="5"/>
      <c r="BV62" s="5"/>
      <c r="BW62" s="5"/>
      <c r="BX62" s="23">
        <f t="shared" si="15"/>
        <v>41730</v>
      </c>
      <c r="BY62" s="5">
        <f t="shared" si="16"/>
        <v>1024</v>
      </c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</row>
    <row r="63" spans="1:101">
      <c r="A63" s="5"/>
      <c r="B63" s="5"/>
      <c r="C63" s="5"/>
      <c r="D63" s="5"/>
      <c r="E63" s="5"/>
      <c r="F63" s="5"/>
      <c r="G63" s="5"/>
      <c r="H63" s="5"/>
      <c r="I63" s="5"/>
      <c r="J63" s="26">
        <v>50861</v>
      </c>
      <c r="K63" s="26">
        <v>51227</v>
      </c>
      <c r="L63" s="31"/>
      <c r="M63" s="5"/>
      <c r="S63" s="5"/>
      <c r="T63" s="5">
        <f>IF(Inputs!F67="",0,IF(Inputs!G67="Purchase",Inputs!H67,IF(Inputs!G67="Redemption",-Inputs!H67,IF(Inputs!G67="Dividend",0,0)))/Inputs!I67)</f>
        <v>249.60063897763578</v>
      </c>
      <c r="U63" s="5">
        <f>IF(Inputs!F67="",0,(datecg-Inputs!F67))</f>
        <v>431</v>
      </c>
      <c r="V63" s="5">
        <f>IF(Inputs!F67="",0,SUM($T$5:T63))</f>
        <v>21552.974677797512</v>
      </c>
      <c r="W63" s="5">
        <f>SUM($X$5:X62)</f>
        <v>21303.374038819875</v>
      </c>
      <c r="X63" s="5">
        <f t="shared" si="17"/>
        <v>249.60063897763578</v>
      </c>
      <c r="Y63" s="5">
        <f t="shared" si="1"/>
        <v>249.60063897763578</v>
      </c>
      <c r="Z63" s="5">
        <f t="shared" si="2"/>
        <v>249.60063897763578</v>
      </c>
      <c r="AA63" s="5">
        <f t="shared" si="3"/>
        <v>249.60063897763578</v>
      </c>
      <c r="AB63" s="5">
        <f t="shared" si="4"/>
        <v>0</v>
      </c>
      <c r="AC63" s="5">
        <f t="shared" si="5"/>
        <v>0</v>
      </c>
      <c r="AD63" s="94">
        <f>IF(U63&lt;=IF(Inputs!$C$22="",lockin,Inputs!$C$22),Inputs!$D$22,IF(U63&lt;=IF(Inputs!$C$23="",lockin,Inputs!$C$23),Inputs!$D$23,IF(U63&lt;=IF(Inputs!$C$24="",lockin,Inputs!$C$24),Inputs!$D$24,IF(U63&lt;=IF(Inputs!$C$25="",lockin,Inputs!$C$25),Inputs!$D$25,IF(U63&lt;=IF(Inputs!$C$26="",lockin,Inputs!$C$26),Inputs!$D$26,IF(U63&lt;=IF(Inputs!$C$27="",lockin,Inputs!$C$27),Inputs!$D$27,IF(U63&lt;=IF(Inputs!$C$28="",lockin,Inputs!$C$28),Inputs!$D$28,IF(U63&lt;=IF(Inputs!$C$29="",lockin,Inputs!$C$29),Inputs!$D$29,IF(U63&lt;=IF(Inputs!$C$30="",lockin,Inputs!$C$30),Inputs!$D$30,IF(U63&lt;=IF(Inputs!$C$31="",lockin,Inputs!$C$31),Inputs!$D$31,0%))))))))))</f>
        <v>0</v>
      </c>
      <c r="AE63" s="5">
        <f t="shared" si="6"/>
        <v>249.60063897763578</v>
      </c>
      <c r="AF63" s="5">
        <f>AB63*Inputs!I67</f>
        <v>0</v>
      </c>
      <c r="AG63" s="5">
        <f t="shared" si="7"/>
        <v>0</v>
      </c>
      <c r="AH63" s="5">
        <f t="shared" si="18"/>
        <v>0</v>
      </c>
      <c r="AI63" s="5">
        <f>AA63*Inputs!I67</f>
        <v>5000</v>
      </c>
      <c r="AJ63" s="5">
        <f t="shared" si="8"/>
        <v>6542.7815495207669</v>
      </c>
      <c r="AK63" s="5">
        <f t="shared" si="19"/>
        <v>1542.7815495207669</v>
      </c>
      <c r="AL63" s="5">
        <f>AA63*Inputs!I67</f>
        <v>5000</v>
      </c>
      <c r="AM63" s="5">
        <f t="shared" ca="1" si="9"/>
        <v>5278.3203125</v>
      </c>
      <c r="AN63" s="5">
        <f t="shared" si="10"/>
        <v>6542.7815495207669</v>
      </c>
      <c r="AO63" s="5">
        <f t="shared" ca="1" si="11"/>
        <v>1264.4612370207669</v>
      </c>
      <c r="AP63" s="5"/>
      <c r="AQ63" s="5">
        <f>AA63*Inputs!I67</f>
        <v>5000</v>
      </c>
      <c r="AR63" s="5">
        <f t="shared" si="12"/>
        <v>6542.7815495207669</v>
      </c>
      <c r="AS63" s="5"/>
      <c r="AT63" s="5">
        <f t="shared" ca="1" si="13"/>
        <v>1264.4612370207669</v>
      </c>
      <c r="AU63" s="5"/>
      <c r="AV63" s="5"/>
      <c r="AW63" s="5"/>
      <c r="AX63" s="5"/>
      <c r="AY63" s="18"/>
      <c r="AZ63" s="18"/>
      <c r="BA63" s="23"/>
      <c r="BB63" s="5"/>
      <c r="BC63" s="5"/>
      <c r="BD63" s="5"/>
      <c r="BE63" s="5"/>
      <c r="BF63" s="5"/>
      <c r="BG63" s="18">
        <f>IF(Inputs!F67="","",YEAR(Inputs!F67))</f>
        <v>2014</v>
      </c>
      <c r="BH63" s="18">
        <f>IF(Inputs!F67="","",DAY(Inputs!F67))</f>
        <v>2</v>
      </c>
      <c r="BI63" s="18">
        <f>IF(Inputs!F67="","",MONTH(Inputs!F67))</f>
        <v>6</v>
      </c>
      <c r="BJ63" s="26">
        <f>IF(Inputs!F67="","",IF(Inputs!F67&gt;DATE(BG63,4,1),DATE(BG63,4,1),DATE(BG63-1,4,1)))</f>
        <v>41730</v>
      </c>
      <c r="BK63" s="5"/>
      <c r="BL63" s="5"/>
      <c r="BM63" s="5"/>
      <c r="BN63" s="23">
        <f t="shared" si="20"/>
        <v>50861</v>
      </c>
      <c r="BO63" s="23">
        <f t="shared" si="20"/>
        <v>51227</v>
      </c>
      <c r="BP63" s="5"/>
      <c r="BQ63" s="5"/>
      <c r="BR63" s="5"/>
      <c r="BS63" s="5">
        <f t="shared" si="22"/>
        <v>2039</v>
      </c>
      <c r="BT63" s="5">
        <f t="shared" si="22"/>
        <v>2040</v>
      </c>
      <c r="BU63" s="5"/>
      <c r="BV63" s="5"/>
      <c r="BW63" s="5"/>
      <c r="BX63" s="23">
        <f t="shared" si="15"/>
        <v>41730</v>
      </c>
      <c r="BY63" s="5">
        <f t="shared" si="16"/>
        <v>1024</v>
      </c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</row>
    <row r="64" spans="1:101">
      <c r="A64" s="5"/>
      <c r="B64" s="5"/>
      <c r="C64" s="5"/>
      <c r="D64" s="5"/>
      <c r="E64" s="5"/>
      <c r="F64" s="5"/>
      <c r="G64" s="5"/>
      <c r="H64" s="5"/>
      <c r="I64" s="5"/>
      <c r="J64" s="26">
        <v>51227</v>
      </c>
      <c r="K64" s="26">
        <v>51592</v>
      </c>
      <c r="L64" s="31"/>
      <c r="M64" s="5"/>
      <c r="S64" s="5"/>
      <c r="T64" s="5">
        <f>IF(Inputs!F68="",0,IF(Inputs!G68="Purchase",Inputs!H68,IF(Inputs!G68="Redemption",-Inputs!H68,IF(Inputs!G68="Dividend",0,0)))/Inputs!I68)</f>
        <v>235.44923714447165</v>
      </c>
      <c r="U64" s="5">
        <f>IF(Inputs!F68="",0,(datecg-Inputs!F68))</f>
        <v>402</v>
      </c>
      <c r="V64" s="5">
        <f>IF(Inputs!F68="",0,SUM($T$5:T64))</f>
        <v>21788.423914941985</v>
      </c>
      <c r="W64" s="5">
        <f>SUM($X$5:X63)</f>
        <v>21552.974677797512</v>
      </c>
      <c r="X64" s="5">
        <f t="shared" si="17"/>
        <v>235.44923714447165</v>
      </c>
      <c r="Y64" s="5">
        <f t="shared" si="1"/>
        <v>235.44923714447165</v>
      </c>
      <c r="Z64" s="5">
        <f t="shared" si="2"/>
        <v>235.44923714447165</v>
      </c>
      <c r="AA64" s="5">
        <f t="shared" si="3"/>
        <v>235.44923714447165</v>
      </c>
      <c r="AB64" s="5">
        <f t="shared" si="4"/>
        <v>0</v>
      </c>
      <c r="AC64" s="5">
        <f t="shared" si="5"/>
        <v>0</v>
      </c>
      <c r="AD64" s="94">
        <f>IF(U64&lt;=IF(Inputs!$C$22="",lockin,Inputs!$C$22),Inputs!$D$22,IF(U64&lt;=IF(Inputs!$C$23="",lockin,Inputs!$C$23),Inputs!$D$23,IF(U64&lt;=IF(Inputs!$C$24="",lockin,Inputs!$C$24),Inputs!$D$24,IF(U64&lt;=IF(Inputs!$C$25="",lockin,Inputs!$C$25),Inputs!$D$25,IF(U64&lt;=IF(Inputs!$C$26="",lockin,Inputs!$C$26),Inputs!$D$26,IF(U64&lt;=IF(Inputs!$C$27="",lockin,Inputs!$C$27),Inputs!$D$27,IF(U64&lt;=IF(Inputs!$C$28="",lockin,Inputs!$C$28),Inputs!$D$28,IF(U64&lt;=IF(Inputs!$C$29="",lockin,Inputs!$C$29),Inputs!$D$29,IF(U64&lt;=IF(Inputs!$C$30="",lockin,Inputs!$C$30),Inputs!$D$30,IF(U64&lt;=IF(Inputs!$C$31="",lockin,Inputs!$C$31),Inputs!$D$31,0%))))))))))</f>
        <v>0</v>
      </c>
      <c r="AE64" s="5">
        <f t="shared" si="6"/>
        <v>235.44923714447165</v>
      </c>
      <c r="AF64" s="5">
        <f>AB64*Inputs!I68</f>
        <v>0</v>
      </c>
      <c r="AG64" s="5">
        <f t="shared" si="7"/>
        <v>0</v>
      </c>
      <c r="AH64" s="5">
        <f t="shared" si="18"/>
        <v>0</v>
      </c>
      <c r="AI64" s="5">
        <f>AA64*Inputs!I68</f>
        <v>5000</v>
      </c>
      <c r="AJ64" s="5">
        <f t="shared" si="8"/>
        <v>6171.8308532680358</v>
      </c>
      <c r="AK64" s="5">
        <f t="shared" si="19"/>
        <v>1171.8308532680358</v>
      </c>
      <c r="AL64" s="5">
        <f>AA64*Inputs!I68</f>
        <v>5000</v>
      </c>
      <c r="AM64" s="5">
        <f t="shared" ca="1" si="9"/>
        <v>5278.3203125</v>
      </c>
      <c r="AN64" s="5">
        <f t="shared" si="10"/>
        <v>6171.8308532680358</v>
      </c>
      <c r="AO64" s="5">
        <f t="shared" ca="1" si="11"/>
        <v>893.51054076803575</v>
      </c>
      <c r="AP64" s="5"/>
      <c r="AQ64" s="5">
        <f>AA64*Inputs!I68</f>
        <v>5000</v>
      </c>
      <c r="AR64" s="5">
        <f t="shared" si="12"/>
        <v>6171.8308532680358</v>
      </c>
      <c r="AS64" s="5"/>
      <c r="AT64" s="5">
        <f t="shared" ca="1" si="13"/>
        <v>893.51054076803575</v>
      </c>
      <c r="AU64" s="5"/>
      <c r="AV64" s="5"/>
      <c r="AW64" s="5"/>
      <c r="AX64" s="5"/>
      <c r="AY64" s="18"/>
      <c r="AZ64" s="18"/>
      <c r="BA64" s="23"/>
      <c r="BB64" s="5"/>
      <c r="BC64" s="5"/>
      <c r="BD64" s="5"/>
      <c r="BE64" s="5"/>
      <c r="BF64" s="5"/>
      <c r="BG64" s="18">
        <f>IF(Inputs!F68="","",YEAR(Inputs!F68))</f>
        <v>2014</v>
      </c>
      <c r="BH64" s="18">
        <f>IF(Inputs!F68="","",DAY(Inputs!F68))</f>
        <v>1</v>
      </c>
      <c r="BI64" s="18">
        <f>IF(Inputs!F68="","",MONTH(Inputs!F68))</f>
        <v>7</v>
      </c>
      <c r="BJ64" s="26">
        <f>IF(Inputs!F68="","",IF(Inputs!F68&gt;DATE(BG64,4,1),DATE(BG64,4,1),DATE(BG64-1,4,1)))</f>
        <v>41730</v>
      </c>
      <c r="BK64" s="5"/>
      <c r="BL64" s="5"/>
      <c r="BM64" s="5"/>
      <c r="BN64" s="23">
        <f t="shared" si="20"/>
        <v>51227</v>
      </c>
      <c r="BO64" s="23">
        <f t="shared" si="20"/>
        <v>51592</v>
      </c>
      <c r="BP64" s="5"/>
      <c r="BQ64" s="5"/>
      <c r="BR64" s="5"/>
      <c r="BS64" s="5">
        <f t="shared" si="22"/>
        <v>2040</v>
      </c>
      <c r="BT64" s="5">
        <f t="shared" si="22"/>
        <v>2041</v>
      </c>
      <c r="BU64" s="5"/>
      <c r="BV64" s="5"/>
      <c r="BW64" s="5"/>
      <c r="BX64" s="23">
        <f t="shared" si="15"/>
        <v>41730</v>
      </c>
      <c r="BY64" s="5">
        <f t="shared" si="16"/>
        <v>1024</v>
      </c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</row>
    <row r="65" spans="1:101">
      <c r="A65" s="5"/>
      <c r="B65" s="5"/>
      <c r="C65" s="5"/>
      <c r="D65" s="5"/>
      <c r="E65" s="5"/>
      <c r="F65" s="5"/>
      <c r="G65" s="5"/>
      <c r="H65" s="5"/>
      <c r="I65" s="5"/>
      <c r="J65" s="26">
        <v>51592</v>
      </c>
      <c r="K65" s="26">
        <v>51957</v>
      </c>
      <c r="L65" s="31"/>
      <c r="M65" s="5"/>
      <c r="S65" s="5"/>
      <c r="T65" s="5">
        <f>IF(Inputs!F69="",0,IF(Inputs!G69="Purchase",Inputs!H69,IF(Inputs!G69="Redemption",-Inputs!H69,IF(Inputs!G69="Dividend",0,0)))/Inputs!I69)</f>
        <v>241.16143346356051</v>
      </c>
      <c r="U65" s="5">
        <f>IF(Inputs!F69="",0,(datecg-Inputs!F69))</f>
        <v>371</v>
      </c>
      <c r="V65" s="5">
        <f>IF(Inputs!F69="",0,SUM($T$5:T65))</f>
        <v>22029.585348405544</v>
      </c>
      <c r="W65" s="5">
        <f>SUM($X$5:X64)</f>
        <v>21788.423914941985</v>
      </c>
      <c r="X65" s="5">
        <f t="shared" si="17"/>
        <v>241.16143346356051</v>
      </c>
      <c r="Y65" s="5">
        <f t="shared" si="1"/>
        <v>241.16143346356051</v>
      </c>
      <c r="Z65" s="5">
        <f t="shared" si="2"/>
        <v>241.16143346356051</v>
      </c>
      <c r="AA65" s="5">
        <f t="shared" si="3"/>
        <v>241.16143346356051</v>
      </c>
      <c r="AB65" s="5">
        <f t="shared" si="4"/>
        <v>0</v>
      </c>
      <c r="AC65" s="5">
        <f t="shared" si="5"/>
        <v>0</v>
      </c>
      <c r="AD65" s="94">
        <f>IF(U65&lt;=IF(Inputs!$C$22="",lockin,Inputs!$C$22),Inputs!$D$22,IF(U65&lt;=IF(Inputs!$C$23="",lockin,Inputs!$C$23),Inputs!$D$23,IF(U65&lt;=IF(Inputs!$C$24="",lockin,Inputs!$C$24),Inputs!$D$24,IF(U65&lt;=IF(Inputs!$C$25="",lockin,Inputs!$C$25),Inputs!$D$25,IF(U65&lt;=IF(Inputs!$C$26="",lockin,Inputs!$C$26),Inputs!$D$26,IF(U65&lt;=IF(Inputs!$C$27="",lockin,Inputs!$C$27),Inputs!$D$27,IF(U65&lt;=IF(Inputs!$C$28="",lockin,Inputs!$C$28),Inputs!$D$28,IF(U65&lt;=IF(Inputs!$C$29="",lockin,Inputs!$C$29),Inputs!$D$29,IF(U65&lt;=IF(Inputs!$C$30="",lockin,Inputs!$C$30),Inputs!$D$30,IF(U65&lt;=IF(Inputs!$C$31="",lockin,Inputs!$C$31),Inputs!$D$31,0%))))))))))</f>
        <v>0</v>
      </c>
      <c r="AE65" s="5">
        <f t="shared" si="6"/>
        <v>241.16143346356051</v>
      </c>
      <c r="AF65" s="5">
        <f>AB65*Inputs!I69</f>
        <v>0</v>
      </c>
      <c r="AG65" s="5">
        <f t="shared" si="7"/>
        <v>0</v>
      </c>
      <c r="AH65" s="5">
        <f t="shared" si="18"/>
        <v>0</v>
      </c>
      <c r="AI65" s="5">
        <f>AA65*Inputs!I69</f>
        <v>5000</v>
      </c>
      <c r="AJ65" s="5">
        <f t="shared" si="8"/>
        <v>6321.5646553803117</v>
      </c>
      <c r="AK65" s="5">
        <f t="shared" si="19"/>
        <v>1321.5646553803117</v>
      </c>
      <c r="AL65" s="5">
        <f>AA65*Inputs!I69</f>
        <v>5000</v>
      </c>
      <c r="AM65" s="5">
        <f t="shared" ca="1" si="9"/>
        <v>5278.3203125</v>
      </c>
      <c r="AN65" s="5">
        <f t="shared" si="10"/>
        <v>6321.5646553803117</v>
      </c>
      <c r="AO65" s="5">
        <f t="shared" ca="1" si="11"/>
        <v>1043.2443428803117</v>
      </c>
      <c r="AP65" s="5"/>
      <c r="AQ65" s="5">
        <f>AA65*Inputs!I69</f>
        <v>5000</v>
      </c>
      <c r="AR65" s="5">
        <f t="shared" si="12"/>
        <v>6321.5646553803117</v>
      </c>
      <c r="AS65" s="5"/>
      <c r="AT65" s="5">
        <f t="shared" ca="1" si="13"/>
        <v>1043.2443428803117</v>
      </c>
      <c r="AU65" s="5"/>
      <c r="AV65" s="5"/>
      <c r="AW65" s="5"/>
      <c r="AX65" s="5"/>
      <c r="AY65" s="18"/>
      <c r="AZ65" s="18"/>
      <c r="BA65" s="23"/>
      <c r="BB65" s="5"/>
      <c r="BC65" s="5"/>
      <c r="BD65" s="5"/>
      <c r="BE65" s="5"/>
      <c r="BF65" s="5"/>
      <c r="BG65" s="18">
        <f>IF(Inputs!F69="","",YEAR(Inputs!F69))</f>
        <v>2014</v>
      </c>
      <c r="BH65" s="18">
        <f>IF(Inputs!F69="","",DAY(Inputs!F69))</f>
        <v>1</v>
      </c>
      <c r="BI65" s="18">
        <f>IF(Inputs!F69="","",MONTH(Inputs!F69))</f>
        <v>8</v>
      </c>
      <c r="BJ65" s="26">
        <f>IF(Inputs!F69="","",IF(Inputs!F69&gt;DATE(BG65,4,1),DATE(BG65,4,1),DATE(BG65-1,4,1)))</f>
        <v>41730</v>
      </c>
      <c r="BK65" s="5"/>
      <c r="BL65" s="5"/>
      <c r="BM65" s="5"/>
      <c r="BN65" s="23">
        <f t="shared" si="20"/>
        <v>51592</v>
      </c>
      <c r="BO65" s="23">
        <f t="shared" si="20"/>
        <v>51957</v>
      </c>
      <c r="BP65" s="5"/>
      <c r="BQ65" s="5"/>
      <c r="BR65" s="5"/>
      <c r="BS65" s="5">
        <f t="shared" si="22"/>
        <v>2041</v>
      </c>
      <c r="BT65" s="5">
        <f t="shared" si="22"/>
        <v>2042</v>
      </c>
      <c r="BU65" s="5"/>
      <c r="BV65" s="5"/>
      <c r="BW65" s="5"/>
      <c r="BX65" s="23">
        <f t="shared" si="15"/>
        <v>41730</v>
      </c>
      <c r="BY65" s="5">
        <f t="shared" si="16"/>
        <v>1024</v>
      </c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01">
      <c r="A66" s="5"/>
      <c r="B66" s="5"/>
      <c r="C66" s="5"/>
      <c r="D66" s="5"/>
      <c r="E66" s="5"/>
      <c r="F66" s="5"/>
      <c r="G66" s="5"/>
      <c r="H66" s="5"/>
      <c r="I66" s="5"/>
      <c r="J66" s="26">
        <v>51957</v>
      </c>
      <c r="K66" s="26">
        <v>52322</v>
      </c>
      <c r="L66" s="31"/>
      <c r="M66" s="5"/>
      <c r="S66" s="5"/>
      <c r="T66" s="5">
        <f>IF(Inputs!F70="",0,IF(Inputs!G70="Purchase",Inputs!H70,IF(Inputs!G70="Redemption",-Inputs!H70,IF(Inputs!G70="Dividend",0,0)))/Inputs!I70)</f>
        <v>225.58087074216107</v>
      </c>
      <c r="U66" s="5">
        <f>IF(Inputs!F70="",0,(datecg-Inputs!F70))</f>
        <v>340</v>
      </c>
      <c r="V66" s="5">
        <f>IF(Inputs!F70="",0,SUM($T$5:T66))</f>
        <v>22255.166219147704</v>
      </c>
      <c r="W66" s="5">
        <f>SUM($X$5:X65)</f>
        <v>22029.585348405544</v>
      </c>
      <c r="X66" s="5">
        <f t="shared" ref="X66:X129" si="23">IF(W66=units,0,IF(V66&lt;units,T66,units-W66))</f>
        <v>225.58087074216107</v>
      </c>
      <c r="Y66" s="5">
        <f t="shared" ref="Y66:Y129" si="24">IF(X66=0,0,IF(U66&gt;flock,X66,0))</f>
        <v>225.58087074216107</v>
      </c>
      <c r="Z66" s="5">
        <f t="shared" ref="Z66:Z129" si="25">IF(U66=0,0,IF(U66&gt;flock,T66,0))</f>
        <v>225.58087074216107</v>
      </c>
      <c r="AA66" s="5">
        <f t="shared" ref="AA66:AA129" si="26">IF(X66=0,0,IF(U66&gt;taxdur,X66,0))</f>
        <v>0</v>
      </c>
      <c r="AB66" s="5">
        <f t="shared" ref="AB66:AB129" si="27">IF(X66=0,0,IF(U66&lt;=taxdur,X66,0))</f>
        <v>225.58087074216107</v>
      </c>
      <c r="AC66" s="5">
        <f t="shared" ref="AC66:AC129" si="28">IF(X66=0,0,IF(U66&lt;=lockin,X66,0))</f>
        <v>225.58087074216107</v>
      </c>
      <c r="AD66" s="94">
        <f>IF(U66&lt;=IF(Inputs!$C$22="",lockin,Inputs!$C$22),Inputs!$D$22,IF(U66&lt;=IF(Inputs!$C$23="",lockin,Inputs!$C$23),Inputs!$D$23,IF(U66&lt;=IF(Inputs!$C$24="",lockin,Inputs!$C$24),Inputs!$D$24,IF(U66&lt;=IF(Inputs!$C$25="",lockin,Inputs!$C$25),Inputs!$D$25,IF(U66&lt;=IF(Inputs!$C$26="",lockin,Inputs!$C$26),Inputs!$D$26,IF(U66&lt;=IF(Inputs!$C$27="",lockin,Inputs!$C$27),Inputs!$D$27,IF(U66&lt;=IF(Inputs!$C$28="",lockin,Inputs!$C$28),Inputs!$D$28,IF(U66&lt;=IF(Inputs!$C$29="",lockin,Inputs!$C$29),Inputs!$D$29,IF(U66&lt;=IF(Inputs!$C$30="",lockin,Inputs!$C$30),Inputs!$D$30,IF(U66&lt;=IF(Inputs!$C$31="",lockin,Inputs!$C$31),Inputs!$D$31,0%))))))))))</f>
        <v>1.4999999999999999E-2</v>
      </c>
      <c r="AE66" s="5">
        <f t="shared" ref="AE66:AE129" si="29">IF(X66=0,0,IF(U66&gt;lockin,X66,0))</f>
        <v>0</v>
      </c>
      <c r="AF66" s="5">
        <f>AB66*Inputs!I70</f>
        <v>5000</v>
      </c>
      <c r="AG66" s="5">
        <f t="shared" ref="AG66:AG129" si="30">IF(AC66&lt;&gt;0,AB66*navcg*(1-AD66),AB66*navcg)</f>
        <v>5824.4540942928043</v>
      </c>
      <c r="AH66" s="5">
        <f t="shared" ref="AH66:AH129" si="31">IF(AG66=0,0,AG66-AF66)</f>
        <v>824.45409429280426</v>
      </c>
      <c r="AI66" s="5">
        <f>AA66*Inputs!I70</f>
        <v>0</v>
      </c>
      <c r="AJ66" s="5">
        <f t="shared" ref="AJ66:AJ129" si="32">IF(AC66&lt;&gt;0,AA66*navcg*(1-AD66),AA66*navcg)</f>
        <v>0</v>
      </c>
      <c r="AK66" s="5">
        <f t="shared" ref="AK66:AK129" si="33">IF(AJ66=0,0,AJ66-AI66)</f>
        <v>0</v>
      </c>
      <c r="AL66" s="5">
        <f>AA66*Inputs!I70</f>
        <v>0</v>
      </c>
      <c r="AM66" s="5">
        <f t="shared" ref="AM66:AM129" ca="1" si="34">IF(ISERROR(AL66*cii/BY66),0,AL66*cii/BY66)</f>
        <v>0</v>
      </c>
      <c r="AN66" s="5">
        <f t="shared" ref="AN66:AN129" si="35">IF(AC66&lt;&gt;0,AA66*navcg*(1-AD66),AA66*navcg)</f>
        <v>0</v>
      </c>
      <c r="AO66" s="5">
        <f t="shared" ref="AO66:AO129" ca="1" si="36">AN66-AM66</f>
        <v>0</v>
      </c>
      <c r="AP66" s="5"/>
      <c r="AQ66" s="5">
        <f>AA66*Inputs!I70</f>
        <v>0</v>
      </c>
      <c r="AR66" s="5">
        <f t="shared" ref="AR66:AR129" si="37">AA66*navcg</f>
        <v>0</v>
      </c>
      <c r="AS66" s="5"/>
      <c r="AT66" s="5">
        <f t="shared" ref="AT66:AT129" ca="1" si="38">AR66-AM66</f>
        <v>0</v>
      </c>
      <c r="AU66" s="5"/>
      <c r="AV66" s="5"/>
      <c r="AW66" s="5"/>
      <c r="AX66" s="5"/>
      <c r="AY66" s="18"/>
      <c r="AZ66" s="18"/>
      <c r="BA66" s="23"/>
      <c r="BB66" s="5"/>
      <c r="BC66" s="5"/>
      <c r="BD66" s="5"/>
      <c r="BE66" s="5"/>
      <c r="BF66" s="5"/>
      <c r="BG66" s="18">
        <f>IF(Inputs!F70="","",YEAR(Inputs!F70))</f>
        <v>2014</v>
      </c>
      <c r="BH66" s="18">
        <f>IF(Inputs!F70="","",DAY(Inputs!F70))</f>
        <v>1</v>
      </c>
      <c r="BI66" s="18">
        <f>IF(Inputs!F70="","",MONTH(Inputs!F70))</f>
        <v>9</v>
      </c>
      <c r="BJ66" s="26">
        <f>IF(Inputs!F70="","",IF(Inputs!F70&gt;DATE(BG66,4,1),DATE(BG66,4,1),DATE(BG66-1,4,1)))</f>
        <v>41730</v>
      </c>
      <c r="BK66" s="5"/>
      <c r="BL66" s="5"/>
      <c r="BM66" s="5"/>
      <c r="BN66" s="23">
        <f t="shared" si="20"/>
        <v>51957</v>
      </c>
      <c r="BO66" s="23">
        <f t="shared" si="20"/>
        <v>52322</v>
      </c>
      <c r="BP66" s="5"/>
      <c r="BQ66" s="5"/>
      <c r="BR66" s="5"/>
      <c r="BS66" s="5">
        <f t="shared" si="22"/>
        <v>2042</v>
      </c>
      <c r="BT66" s="5">
        <f t="shared" si="22"/>
        <v>2043</v>
      </c>
      <c r="BU66" s="5"/>
      <c r="BV66" s="5"/>
      <c r="BW66" s="5"/>
      <c r="BX66" s="23">
        <f t="shared" si="15"/>
        <v>41730</v>
      </c>
      <c r="BY66" s="5">
        <f t="shared" si="16"/>
        <v>1024</v>
      </c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01">
      <c r="A67" s="5"/>
      <c r="B67" s="5"/>
      <c r="C67" s="5"/>
      <c r="D67" s="5"/>
      <c r="E67" s="5"/>
      <c r="F67" s="5"/>
      <c r="G67" s="5"/>
      <c r="H67" s="5"/>
      <c r="I67" s="5"/>
      <c r="J67" s="26">
        <v>52322</v>
      </c>
      <c r="K67" s="26">
        <v>52688</v>
      </c>
      <c r="L67" s="31"/>
      <c r="M67" s="5"/>
      <c r="S67" s="5"/>
      <c r="T67" s="5">
        <f>IF(Inputs!F71="",0,IF(Inputs!G71="Purchase",Inputs!H71,IF(Inputs!G71="Redemption",-Inputs!H71,IF(Inputs!G71="Dividend",0,0)))/Inputs!I71)</f>
        <v>225.80499480648513</v>
      </c>
      <c r="U67" s="5">
        <f>IF(Inputs!F71="",0,(datecg-Inputs!F71))</f>
        <v>310</v>
      </c>
      <c r="V67" s="5">
        <f>IF(Inputs!F71="",0,SUM($T$5:T67))</f>
        <v>22480.971213954188</v>
      </c>
      <c r="W67" s="5">
        <f>SUM($X$5:X66)</f>
        <v>22255.166219147704</v>
      </c>
      <c r="X67" s="5">
        <f t="shared" si="23"/>
        <v>225.80499480648513</v>
      </c>
      <c r="Y67" s="5">
        <f t="shared" si="24"/>
        <v>225.80499480648513</v>
      </c>
      <c r="Z67" s="5">
        <f t="shared" si="25"/>
        <v>225.80499480648513</v>
      </c>
      <c r="AA67" s="5">
        <f t="shared" si="26"/>
        <v>0</v>
      </c>
      <c r="AB67" s="5">
        <f t="shared" si="27"/>
        <v>225.80499480648513</v>
      </c>
      <c r="AC67" s="5">
        <f t="shared" si="28"/>
        <v>225.80499480648513</v>
      </c>
      <c r="AD67" s="94">
        <f>IF(U67&lt;=IF(Inputs!$C$22="",lockin,Inputs!$C$22),Inputs!$D$22,IF(U67&lt;=IF(Inputs!$C$23="",lockin,Inputs!$C$23),Inputs!$D$23,IF(U67&lt;=IF(Inputs!$C$24="",lockin,Inputs!$C$24),Inputs!$D$24,IF(U67&lt;=IF(Inputs!$C$25="",lockin,Inputs!$C$25),Inputs!$D$25,IF(U67&lt;=IF(Inputs!$C$26="",lockin,Inputs!$C$26),Inputs!$D$26,IF(U67&lt;=IF(Inputs!$C$27="",lockin,Inputs!$C$27),Inputs!$D$27,IF(U67&lt;=IF(Inputs!$C$28="",lockin,Inputs!$C$28),Inputs!$D$28,IF(U67&lt;=IF(Inputs!$C$29="",lockin,Inputs!$C$29),Inputs!$D$29,IF(U67&lt;=IF(Inputs!$C$30="",lockin,Inputs!$C$30),Inputs!$D$30,IF(U67&lt;=IF(Inputs!$C$31="",lockin,Inputs!$C$31),Inputs!$D$31,0%))))))))))</f>
        <v>1.4999999999999999E-2</v>
      </c>
      <c r="AE67" s="5">
        <f t="shared" si="29"/>
        <v>0</v>
      </c>
      <c r="AF67" s="5">
        <f>AB67*Inputs!I71</f>
        <v>5000</v>
      </c>
      <c r="AG67" s="5">
        <f t="shared" si="30"/>
        <v>5830.2409339294591</v>
      </c>
      <c r="AH67" s="5">
        <f t="shared" si="31"/>
        <v>830.24093392945906</v>
      </c>
      <c r="AI67" s="5">
        <f>AA67*Inputs!I71</f>
        <v>0</v>
      </c>
      <c r="AJ67" s="5">
        <f t="shared" si="32"/>
        <v>0</v>
      </c>
      <c r="AK67" s="5">
        <f t="shared" si="33"/>
        <v>0</v>
      </c>
      <c r="AL67" s="5">
        <f>AA67*Inputs!I71</f>
        <v>0</v>
      </c>
      <c r="AM67" s="5">
        <f t="shared" ca="1" si="34"/>
        <v>0</v>
      </c>
      <c r="AN67" s="5">
        <f t="shared" si="35"/>
        <v>0</v>
      </c>
      <c r="AO67" s="5">
        <f t="shared" ca="1" si="36"/>
        <v>0</v>
      </c>
      <c r="AP67" s="5"/>
      <c r="AQ67" s="5">
        <f>AA67*Inputs!I71</f>
        <v>0</v>
      </c>
      <c r="AR67" s="5">
        <f t="shared" si="37"/>
        <v>0</v>
      </c>
      <c r="AS67" s="5"/>
      <c r="AT67" s="5">
        <f t="shared" ca="1" si="38"/>
        <v>0</v>
      </c>
      <c r="AU67" s="5"/>
      <c r="AV67" s="5"/>
      <c r="AW67" s="5"/>
      <c r="AX67" s="5"/>
      <c r="AY67" s="18"/>
      <c r="AZ67" s="18"/>
      <c r="BA67" s="23"/>
      <c r="BB67" s="5"/>
      <c r="BC67" s="5"/>
      <c r="BD67" s="5"/>
      <c r="BE67" s="5"/>
      <c r="BF67" s="5"/>
      <c r="BG67" s="18">
        <f>IF(Inputs!F71="","",YEAR(Inputs!F71))</f>
        <v>2014</v>
      </c>
      <c r="BH67" s="18">
        <f>IF(Inputs!F71="","",DAY(Inputs!F71))</f>
        <v>1</v>
      </c>
      <c r="BI67" s="18">
        <f>IF(Inputs!F71="","",MONTH(Inputs!F71))</f>
        <v>10</v>
      </c>
      <c r="BJ67" s="26">
        <f>IF(Inputs!F71="","",IF(Inputs!F71&gt;DATE(BG67,4,1),DATE(BG67,4,1),DATE(BG67-1,4,1)))</f>
        <v>41730</v>
      </c>
      <c r="BK67" s="5"/>
      <c r="BL67" s="5"/>
      <c r="BM67" s="5"/>
      <c r="BN67" s="23">
        <f t="shared" si="20"/>
        <v>52322</v>
      </c>
      <c r="BO67" s="23">
        <f t="shared" si="20"/>
        <v>52688</v>
      </c>
      <c r="BP67" s="5"/>
      <c r="BQ67" s="5"/>
      <c r="BR67" s="5"/>
      <c r="BS67" s="5">
        <f t="shared" si="22"/>
        <v>2043</v>
      </c>
      <c r="BT67" s="5">
        <f t="shared" si="22"/>
        <v>2044</v>
      </c>
      <c r="BU67" s="5"/>
      <c r="BV67" s="5"/>
      <c r="BW67" s="5"/>
      <c r="BX67" s="23">
        <f t="shared" si="15"/>
        <v>41730</v>
      </c>
      <c r="BY67" s="5">
        <f t="shared" si="16"/>
        <v>1024</v>
      </c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01">
      <c r="A68" s="5"/>
      <c r="B68" s="5"/>
      <c r="C68" s="5"/>
      <c r="D68" s="5"/>
      <c r="E68" s="5"/>
      <c r="F68" s="5"/>
      <c r="G68" s="5"/>
      <c r="H68" s="5"/>
      <c r="I68" s="5"/>
      <c r="J68" s="26">
        <v>52688</v>
      </c>
      <c r="K68" s="26">
        <v>53053</v>
      </c>
      <c r="L68" s="31"/>
      <c r="M68" s="5"/>
      <c r="S68" s="5"/>
      <c r="T68" s="5">
        <f>IF(Inputs!F72="",0,IF(Inputs!G72="Purchase",Inputs!H72,IF(Inputs!G72="Redemption",-Inputs!H72,IF(Inputs!G72="Dividend",0,0)))/Inputs!I72)</f>
        <v>215.06301346294467</v>
      </c>
      <c r="U68" s="5">
        <f>IF(Inputs!F72="",0,(datecg-Inputs!F72))</f>
        <v>277</v>
      </c>
      <c r="V68" s="5">
        <f>IF(Inputs!F72="",0,SUM($T$5:T68))</f>
        <v>22696.034227417134</v>
      </c>
      <c r="W68" s="5">
        <f>SUM($X$5:X67)</f>
        <v>22480.971213954188</v>
      </c>
      <c r="X68" s="5">
        <f t="shared" si="23"/>
        <v>215.06301346294467</v>
      </c>
      <c r="Y68" s="5">
        <f t="shared" si="24"/>
        <v>215.06301346294467</v>
      </c>
      <c r="Z68" s="5">
        <f t="shared" si="25"/>
        <v>215.06301346294467</v>
      </c>
      <c r="AA68" s="5">
        <f t="shared" si="26"/>
        <v>0</v>
      </c>
      <c r="AB68" s="5">
        <f t="shared" si="27"/>
        <v>215.06301346294467</v>
      </c>
      <c r="AC68" s="5">
        <f t="shared" si="28"/>
        <v>215.06301346294467</v>
      </c>
      <c r="AD68" s="94">
        <f>IF(U68&lt;=IF(Inputs!$C$22="",lockin,Inputs!$C$22),Inputs!$D$22,IF(U68&lt;=IF(Inputs!$C$23="",lockin,Inputs!$C$23),Inputs!$D$23,IF(U68&lt;=IF(Inputs!$C$24="",lockin,Inputs!$C$24),Inputs!$D$24,IF(U68&lt;=IF(Inputs!$C$25="",lockin,Inputs!$C$25),Inputs!$D$25,IF(U68&lt;=IF(Inputs!$C$26="",lockin,Inputs!$C$26),Inputs!$D$26,IF(U68&lt;=IF(Inputs!$C$27="",lockin,Inputs!$C$27),Inputs!$D$27,IF(U68&lt;=IF(Inputs!$C$28="",lockin,Inputs!$C$28),Inputs!$D$28,IF(U68&lt;=IF(Inputs!$C$29="",lockin,Inputs!$C$29),Inputs!$D$29,IF(U68&lt;=IF(Inputs!$C$30="",lockin,Inputs!$C$30),Inputs!$D$30,IF(U68&lt;=IF(Inputs!$C$31="",lockin,Inputs!$C$31),Inputs!$D$31,0%))))))))))</f>
        <v>1.4999999999999999E-2</v>
      </c>
      <c r="AE68" s="5">
        <f t="shared" si="29"/>
        <v>0</v>
      </c>
      <c r="AF68" s="5">
        <f>AB68*Inputs!I72</f>
        <v>5000</v>
      </c>
      <c r="AG68" s="5">
        <f t="shared" si="30"/>
        <v>5552.8850703256057</v>
      </c>
      <c r="AH68" s="5">
        <f t="shared" si="31"/>
        <v>552.88507032560574</v>
      </c>
      <c r="AI68" s="5">
        <f>AA68*Inputs!I72</f>
        <v>0</v>
      </c>
      <c r="AJ68" s="5">
        <f t="shared" si="32"/>
        <v>0</v>
      </c>
      <c r="AK68" s="5">
        <f t="shared" si="33"/>
        <v>0</v>
      </c>
      <c r="AL68" s="5">
        <f>AA68*Inputs!I72</f>
        <v>0</v>
      </c>
      <c r="AM68" s="5">
        <f t="shared" ca="1" si="34"/>
        <v>0</v>
      </c>
      <c r="AN68" s="5">
        <f t="shared" si="35"/>
        <v>0</v>
      </c>
      <c r="AO68" s="5">
        <f t="shared" ca="1" si="36"/>
        <v>0</v>
      </c>
      <c r="AP68" s="5"/>
      <c r="AQ68" s="5">
        <f>AA68*Inputs!I72</f>
        <v>0</v>
      </c>
      <c r="AR68" s="5">
        <f t="shared" si="37"/>
        <v>0</v>
      </c>
      <c r="AS68" s="5"/>
      <c r="AT68" s="5">
        <f t="shared" ca="1" si="38"/>
        <v>0</v>
      </c>
      <c r="AU68" s="5"/>
      <c r="AV68" s="5"/>
      <c r="AW68" s="5"/>
      <c r="AX68" s="5"/>
      <c r="AY68" s="18"/>
      <c r="AZ68" s="18"/>
      <c r="BA68" s="23"/>
      <c r="BB68" s="5"/>
      <c r="BC68" s="5"/>
      <c r="BD68" s="5"/>
      <c r="BE68" s="5"/>
      <c r="BF68" s="5"/>
      <c r="BG68" s="18">
        <f>IF(Inputs!F72="","",YEAR(Inputs!F72))</f>
        <v>2014</v>
      </c>
      <c r="BH68" s="18">
        <f>IF(Inputs!F72="","",DAY(Inputs!F72))</f>
        <v>3</v>
      </c>
      <c r="BI68" s="18">
        <f>IF(Inputs!F72="","",MONTH(Inputs!F72))</f>
        <v>11</v>
      </c>
      <c r="BJ68" s="26">
        <f>IF(Inputs!F72="","",IF(Inputs!F72&gt;DATE(BG68,4,1),DATE(BG68,4,1),DATE(BG68-1,4,1)))</f>
        <v>41730</v>
      </c>
      <c r="BK68" s="5"/>
      <c r="BL68" s="5"/>
      <c r="BM68" s="5"/>
      <c r="BN68" s="23">
        <f t="shared" si="20"/>
        <v>52688</v>
      </c>
      <c r="BO68" s="23">
        <f t="shared" si="20"/>
        <v>53053</v>
      </c>
      <c r="BP68" s="5"/>
      <c r="BQ68" s="5"/>
      <c r="BR68" s="5"/>
      <c r="BS68" s="5">
        <f t="shared" si="22"/>
        <v>2044</v>
      </c>
      <c r="BT68" s="5">
        <f t="shared" si="22"/>
        <v>2045</v>
      </c>
      <c r="BU68" s="5"/>
      <c r="BV68" s="5"/>
      <c r="BW68" s="5"/>
      <c r="BX68" s="23">
        <f t="shared" si="15"/>
        <v>41730</v>
      </c>
      <c r="BY68" s="5">
        <f t="shared" si="16"/>
        <v>1024</v>
      </c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01">
      <c r="A69" s="5"/>
      <c r="B69" s="5"/>
      <c r="C69" s="5"/>
      <c r="D69" s="5"/>
      <c r="E69" s="5"/>
      <c r="F69" s="5"/>
      <c r="G69" s="5"/>
      <c r="H69" s="5"/>
      <c r="I69" s="5"/>
      <c r="J69" s="26">
        <v>53053</v>
      </c>
      <c r="K69" s="26">
        <v>53418</v>
      </c>
      <c r="L69" s="31"/>
      <c r="M69" s="5"/>
      <c r="S69" s="5"/>
      <c r="T69" s="5">
        <f>IF(Inputs!F73="",0,IF(Inputs!G73="Purchase",Inputs!H73,IF(Inputs!G73="Redemption",-Inputs!H73,IF(Inputs!G73="Dividend",0,0)))/Inputs!I73)</f>
        <v>207.45166376234337</v>
      </c>
      <c r="U69" s="5">
        <f>IF(Inputs!F73="",0,(datecg-Inputs!F73))</f>
        <v>249</v>
      </c>
      <c r="V69" s="5">
        <f>IF(Inputs!F73="",0,SUM($T$5:T69))</f>
        <v>22903.485891179476</v>
      </c>
      <c r="W69" s="5">
        <f>SUM($X$5:X68)</f>
        <v>22696.034227417134</v>
      </c>
      <c r="X69" s="5">
        <f t="shared" si="23"/>
        <v>207.45166376234337</v>
      </c>
      <c r="Y69" s="5">
        <f t="shared" si="24"/>
        <v>207.45166376234337</v>
      </c>
      <c r="Z69" s="5">
        <f t="shared" si="25"/>
        <v>207.45166376234337</v>
      </c>
      <c r="AA69" s="5">
        <f t="shared" si="26"/>
        <v>0</v>
      </c>
      <c r="AB69" s="5">
        <f t="shared" si="27"/>
        <v>207.45166376234337</v>
      </c>
      <c r="AC69" s="5">
        <f t="shared" si="28"/>
        <v>207.45166376234337</v>
      </c>
      <c r="AD69" s="94">
        <f>IF(U69&lt;=IF(Inputs!$C$22="",lockin,Inputs!$C$22),Inputs!$D$22,IF(U69&lt;=IF(Inputs!$C$23="",lockin,Inputs!$C$23),Inputs!$D$23,IF(U69&lt;=IF(Inputs!$C$24="",lockin,Inputs!$C$24),Inputs!$D$24,IF(U69&lt;=IF(Inputs!$C$25="",lockin,Inputs!$C$25),Inputs!$D$25,IF(U69&lt;=IF(Inputs!$C$26="",lockin,Inputs!$C$26),Inputs!$D$26,IF(U69&lt;=IF(Inputs!$C$27="",lockin,Inputs!$C$27),Inputs!$D$27,IF(U69&lt;=IF(Inputs!$C$28="",lockin,Inputs!$C$28),Inputs!$D$28,IF(U69&lt;=IF(Inputs!$C$29="",lockin,Inputs!$C$29),Inputs!$D$29,IF(U69&lt;=IF(Inputs!$C$30="",lockin,Inputs!$C$30),Inputs!$D$30,IF(U69&lt;=IF(Inputs!$C$31="",lockin,Inputs!$C$31),Inputs!$D$31,0%))))))))))</f>
        <v>1.4999999999999999E-2</v>
      </c>
      <c r="AE69" s="5">
        <f t="shared" si="29"/>
        <v>0</v>
      </c>
      <c r="AF69" s="5">
        <f>AB69*Inputs!I73</f>
        <v>5000</v>
      </c>
      <c r="AG69" s="5">
        <f t="shared" si="30"/>
        <v>5356.361505269273</v>
      </c>
      <c r="AH69" s="5">
        <f t="shared" si="31"/>
        <v>356.36150526927304</v>
      </c>
      <c r="AI69" s="5">
        <f>AA69*Inputs!I73</f>
        <v>0</v>
      </c>
      <c r="AJ69" s="5">
        <f t="shared" si="32"/>
        <v>0</v>
      </c>
      <c r="AK69" s="5">
        <f t="shared" si="33"/>
        <v>0</v>
      </c>
      <c r="AL69" s="5">
        <f>AA69*Inputs!I73</f>
        <v>0</v>
      </c>
      <c r="AM69" s="5">
        <f t="shared" ca="1" si="34"/>
        <v>0</v>
      </c>
      <c r="AN69" s="5">
        <f t="shared" si="35"/>
        <v>0</v>
      </c>
      <c r="AO69" s="5">
        <f t="shared" ca="1" si="36"/>
        <v>0</v>
      </c>
      <c r="AP69" s="5"/>
      <c r="AQ69" s="5">
        <f>AA69*Inputs!I73</f>
        <v>0</v>
      </c>
      <c r="AR69" s="5">
        <f t="shared" si="37"/>
        <v>0</v>
      </c>
      <c r="AS69" s="5"/>
      <c r="AT69" s="5">
        <f t="shared" ca="1" si="38"/>
        <v>0</v>
      </c>
      <c r="AU69" s="5"/>
      <c r="AV69" s="5"/>
      <c r="AW69" s="5"/>
      <c r="AX69" s="5"/>
      <c r="AY69" s="18"/>
      <c r="AZ69" s="18"/>
      <c r="BA69" s="23"/>
      <c r="BB69" s="5"/>
      <c r="BC69" s="5"/>
      <c r="BD69" s="5"/>
      <c r="BE69" s="5"/>
      <c r="BF69" s="5"/>
      <c r="BG69" s="18">
        <f>IF(Inputs!F73="","",YEAR(Inputs!F73))</f>
        <v>2014</v>
      </c>
      <c r="BH69" s="18">
        <f>IF(Inputs!F73="","",DAY(Inputs!F73))</f>
        <v>1</v>
      </c>
      <c r="BI69" s="18">
        <f>IF(Inputs!F73="","",MONTH(Inputs!F73))</f>
        <v>12</v>
      </c>
      <c r="BJ69" s="26">
        <f>IF(Inputs!F73="","",IF(Inputs!F73&gt;DATE(BG69,4,1),DATE(BG69,4,1),DATE(BG69-1,4,1)))</f>
        <v>41730</v>
      </c>
      <c r="BK69" s="5"/>
      <c r="BL69" s="5"/>
      <c r="BM69" s="5"/>
      <c r="BN69" s="23">
        <f t="shared" si="20"/>
        <v>53053</v>
      </c>
      <c r="BO69" s="23">
        <f t="shared" si="20"/>
        <v>53418</v>
      </c>
      <c r="BP69" s="5"/>
      <c r="BQ69" s="5"/>
      <c r="BR69" s="5"/>
      <c r="BS69" s="5">
        <f t="shared" si="22"/>
        <v>2045</v>
      </c>
      <c r="BT69" s="5">
        <f t="shared" si="22"/>
        <v>2046</v>
      </c>
      <c r="BU69" s="5"/>
      <c r="BV69" s="5"/>
      <c r="BW69" s="5"/>
      <c r="BX69" s="23">
        <f t="shared" ref="BX69:BX132" si="39">INDEX($J$5:$L$74,MATCH(BJ69,$J$5:$J$74,0),1)</f>
        <v>41730</v>
      </c>
      <c r="BY69" s="5">
        <f t="shared" ref="BY69:BY132" si="40">INDEX($J$5:$L$74,MATCH(BJ69,$J$5:$J$74,0),3)</f>
        <v>1024</v>
      </c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01">
      <c r="A70" s="5"/>
      <c r="B70" s="5"/>
      <c r="C70" s="5"/>
      <c r="D70" s="5"/>
      <c r="E70" s="5"/>
      <c r="F70" s="5"/>
      <c r="G70" s="5"/>
      <c r="H70" s="5"/>
      <c r="I70" s="5"/>
      <c r="J70" s="26">
        <v>53418</v>
      </c>
      <c r="K70" s="26">
        <v>53783</v>
      </c>
      <c r="L70" s="31"/>
      <c r="M70" s="5"/>
      <c r="S70" s="5"/>
      <c r="T70" s="5">
        <f>IF(Inputs!F74="",0,IF(Inputs!G74="Purchase",Inputs!H74,IF(Inputs!G74="Redemption",-Inputs!H74,IF(Inputs!G74="Dividend",0,0)))/Inputs!I74)</f>
        <v>209.02136198319468</v>
      </c>
      <c r="U70" s="5">
        <f>IF(Inputs!F74="",0,(datecg-Inputs!F74))</f>
        <v>218</v>
      </c>
      <c r="V70" s="5">
        <f>IF(Inputs!F74="",0,SUM($T$5:T70))</f>
        <v>23112.507253162672</v>
      </c>
      <c r="W70" s="5">
        <f>SUM($X$5:X69)</f>
        <v>22903.485891179476</v>
      </c>
      <c r="X70" s="5">
        <f t="shared" si="23"/>
        <v>209.02136198319468</v>
      </c>
      <c r="Y70" s="5">
        <f t="shared" si="24"/>
        <v>209.02136198319468</v>
      </c>
      <c r="Z70" s="5">
        <f t="shared" si="25"/>
        <v>209.02136198319468</v>
      </c>
      <c r="AA70" s="5">
        <f t="shared" si="26"/>
        <v>0</v>
      </c>
      <c r="AB70" s="5">
        <f t="shared" si="27"/>
        <v>209.02136198319468</v>
      </c>
      <c r="AC70" s="5">
        <f t="shared" si="28"/>
        <v>209.02136198319468</v>
      </c>
      <c r="AD70" s="94">
        <f>IF(U70&lt;=IF(Inputs!$C$22="",lockin,Inputs!$C$22),Inputs!$D$22,IF(U70&lt;=IF(Inputs!$C$23="",lockin,Inputs!$C$23),Inputs!$D$23,IF(U70&lt;=IF(Inputs!$C$24="",lockin,Inputs!$C$24),Inputs!$D$24,IF(U70&lt;=IF(Inputs!$C$25="",lockin,Inputs!$C$25),Inputs!$D$25,IF(U70&lt;=IF(Inputs!$C$26="",lockin,Inputs!$C$26),Inputs!$D$26,IF(U70&lt;=IF(Inputs!$C$27="",lockin,Inputs!$C$27),Inputs!$D$27,IF(U70&lt;=IF(Inputs!$C$28="",lockin,Inputs!$C$28),Inputs!$D$28,IF(U70&lt;=IF(Inputs!$C$29="",lockin,Inputs!$C$29),Inputs!$D$29,IF(U70&lt;=IF(Inputs!$C$30="",lockin,Inputs!$C$30),Inputs!$D$30,IF(U70&lt;=IF(Inputs!$C$31="",lockin,Inputs!$C$31),Inputs!$D$31,0%))))))))))</f>
        <v>1.4999999999999999E-2</v>
      </c>
      <c r="AE70" s="5">
        <f t="shared" si="29"/>
        <v>0</v>
      </c>
      <c r="AF70" s="5">
        <f>AB70*Inputs!I74</f>
        <v>5000</v>
      </c>
      <c r="AG70" s="5">
        <f t="shared" si="30"/>
        <v>5396.8908072405002</v>
      </c>
      <c r="AH70" s="5">
        <f t="shared" si="31"/>
        <v>396.89080724050018</v>
      </c>
      <c r="AI70" s="5">
        <f>AA70*Inputs!I74</f>
        <v>0</v>
      </c>
      <c r="AJ70" s="5">
        <f t="shared" si="32"/>
        <v>0</v>
      </c>
      <c r="AK70" s="5">
        <f t="shared" si="33"/>
        <v>0</v>
      </c>
      <c r="AL70" s="5">
        <f>AA70*Inputs!I74</f>
        <v>0</v>
      </c>
      <c r="AM70" s="5">
        <f t="shared" ca="1" si="34"/>
        <v>0</v>
      </c>
      <c r="AN70" s="5">
        <f t="shared" si="35"/>
        <v>0</v>
      </c>
      <c r="AO70" s="5">
        <f t="shared" ca="1" si="36"/>
        <v>0</v>
      </c>
      <c r="AP70" s="5"/>
      <c r="AQ70" s="5">
        <f>AA70*Inputs!I74</f>
        <v>0</v>
      </c>
      <c r="AR70" s="5">
        <f t="shared" si="37"/>
        <v>0</v>
      </c>
      <c r="AS70" s="5"/>
      <c r="AT70" s="5">
        <f t="shared" ca="1" si="38"/>
        <v>0</v>
      </c>
      <c r="AU70" s="5"/>
      <c r="AV70" s="5"/>
      <c r="AW70" s="5"/>
      <c r="AX70" s="5"/>
      <c r="AY70" s="18"/>
      <c r="AZ70" s="18"/>
      <c r="BA70" s="23"/>
      <c r="BB70" s="5"/>
      <c r="BC70" s="5"/>
      <c r="BD70" s="5"/>
      <c r="BE70" s="5"/>
      <c r="BF70" s="5"/>
      <c r="BG70" s="18">
        <f>IF(Inputs!F74="","",YEAR(Inputs!F74))</f>
        <v>2015</v>
      </c>
      <c r="BH70" s="18">
        <f>IF(Inputs!F74="","",DAY(Inputs!F74))</f>
        <v>1</v>
      </c>
      <c r="BI70" s="18">
        <f>IF(Inputs!F74="","",MONTH(Inputs!F74))</f>
        <v>1</v>
      </c>
      <c r="BJ70" s="26">
        <f>IF(Inputs!F74="","",IF(Inputs!F74&gt;DATE(BG70,4,1),DATE(BG70,4,1),DATE(BG70-1,4,1)))</f>
        <v>41730</v>
      </c>
      <c r="BK70" s="5"/>
      <c r="BL70" s="5"/>
      <c r="BM70" s="5"/>
      <c r="BN70" s="23">
        <f t="shared" si="20"/>
        <v>53418</v>
      </c>
      <c r="BO70" s="23">
        <f t="shared" si="20"/>
        <v>53783</v>
      </c>
      <c r="BP70" s="5"/>
      <c r="BQ70" s="5"/>
      <c r="BR70" s="5"/>
      <c r="BS70" s="5">
        <f t="shared" si="22"/>
        <v>2046</v>
      </c>
      <c r="BT70" s="5">
        <f t="shared" si="22"/>
        <v>2047</v>
      </c>
      <c r="BU70" s="5"/>
      <c r="BV70" s="5"/>
      <c r="BW70" s="5"/>
      <c r="BX70" s="23">
        <f t="shared" si="39"/>
        <v>41730</v>
      </c>
      <c r="BY70" s="5">
        <f t="shared" si="40"/>
        <v>1024</v>
      </c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</row>
    <row r="71" spans="1:101">
      <c r="A71" s="5"/>
      <c r="B71" s="5"/>
      <c r="C71" s="5"/>
      <c r="D71" s="5"/>
      <c r="E71" s="5"/>
      <c r="F71" s="5"/>
      <c r="G71" s="5"/>
      <c r="H71" s="5"/>
      <c r="I71" s="5"/>
      <c r="J71" s="14">
        <v>53783</v>
      </c>
      <c r="K71" s="14">
        <v>54149</v>
      </c>
      <c r="L71" s="31"/>
      <c r="M71" s="5"/>
      <c r="S71" s="5"/>
      <c r="T71" s="5">
        <f>IF(Inputs!F75="",0,IF(Inputs!G75="Purchase",Inputs!H75,IF(Inputs!G75="Redemption",-Inputs!H75,IF(Inputs!G75="Dividend",0,0)))/Inputs!I75)</f>
        <v>198.45995078193221</v>
      </c>
      <c r="U71" s="5">
        <f>IF(Inputs!F75="",0,(datecg-Inputs!F75))</f>
        <v>186</v>
      </c>
      <c r="V71" s="5">
        <f>IF(Inputs!F75="",0,SUM($T$5:T71))</f>
        <v>23310.967203944605</v>
      </c>
      <c r="W71" s="5">
        <f>SUM($X$5:X70)</f>
        <v>23112.507253162672</v>
      </c>
      <c r="X71" s="5">
        <f t="shared" si="23"/>
        <v>198.45995078193221</v>
      </c>
      <c r="Y71" s="5">
        <f t="shared" si="24"/>
        <v>198.45995078193221</v>
      </c>
      <c r="Z71" s="5">
        <f t="shared" si="25"/>
        <v>198.45995078193221</v>
      </c>
      <c r="AA71" s="5">
        <f t="shared" si="26"/>
        <v>0</v>
      </c>
      <c r="AB71" s="5">
        <f t="shared" si="27"/>
        <v>198.45995078193221</v>
      </c>
      <c r="AC71" s="5">
        <f t="shared" si="28"/>
        <v>198.45995078193221</v>
      </c>
      <c r="AD71" s="94">
        <f>IF(U71&lt;=IF(Inputs!$C$22="",lockin,Inputs!$C$22),Inputs!$D$22,IF(U71&lt;=IF(Inputs!$C$23="",lockin,Inputs!$C$23),Inputs!$D$23,IF(U71&lt;=IF(Inputs!$C$24="",lockin,Inputs!$C$24),Inputs!$D$24,IF(U71&lt;=IF(Inputs!$C$25="",lockin,Inputs!$C$25),Inputs!$D$25,IF(U71&lt;=IF(Inputs!$C$26="",lockin,Inputs!$C$26),Inputs!$D$26,IF(U71&lt;=IF(Inputs!$C$27="",lockin,Inputs!$C$27),Inputs!$D$27,IF(U71&lt;=IF(Inputs!$C$28="",lockin,Inputs!$C$28),Inputs!$D$28,IF(U71&lt;=IF(Inputs!$C$29="",lockin,Inputs!$C$29),Inputs!$D$29,IF(U71&lt;=IF(Inputs!$C$30="",lockin,Inputs!$C$30),Inputs!$D$30,IF(U71&lt;=IF(Inputs!$C$31="",lockin,Inputs!$C$31),Inputs!$D$31,0%))))))))))</f>
        <v>1.4999999999999999E-2</v>
      </c>
      <c r="AE71" s="5">
        <f t="shared" si="29"/>
        <v>0</v>
      </c>
      <c r="AF71" s="5">
        <f>AB71*Inputs!I75</f>
        <v>5000</v>
      </c>
      <c r="AG71" s="5">
        <f t="shared" si="30"/>
        <v>5124.1972294990874</v>
      </c>
      <c r="AH71" s="5">
        <f t="shared" si="31"/>
        <v>124.19722949908737</v>
      </c>
      <c r="AI71" s="5">
        <f>AA71*Inputs!I75</f>
        <v>0</v>
      </c>
      <c r="AJ71" s="5">
        <f t="shared" si="32"/>
        <v>0</v>
      </c>
      <c r="AK71" s="5">
        <f t="shared" si="33"/>
        <v>0</v>
      </c>
      <c r="AL71" s="5">
        <f>AA71*Inputs!I75</f>
        <v>0</v>
      </c>
      <c r="AM71" s="5">
        <f t="shared" ca="1" si="34"/>
        <v>0</v>
      </c>
      <c r="AN71" s="5">
        <f t="shared" si="35"/>
        <v>0</v>
      </c>
      <c r="AO71" s="5">
        <f t="shared" ca="1" si="36"/>
        <v>0</v>
      </c>
      <c r="AP71" s="5"/>
      <c r="AQ71" s="5">
        <f>AA71*Inputs!I75</f>
        <v>0</v>
      </c>
      <c r="AR71" s="5">
        <f t="shared" si="37"/>
        <v>0</v>
      </c>
      <c r="AS71" s="5"/>
      <c r="AT71" s="5">
        <f t="shared" ca="1" si="38"/>
        <v>0</v>
      </c>
      <c r="AU71" s="5"/>
      <c r="AV71" s="5"/>
      <c r="AW71" s="5"/>
      <c r="AX71" s="5"/>
      <c r="AY71" s="18"/>
      <c r="AZ71" s="18"/>
      <c r="BA71" s="23"/>
      <c r="BB71" s="5"/>
      <c r="BC71" s="5"/>
      <c r="BD71" s="5"/>
      <c r="BE71" s="5"/>
      <c r="BF71" s="5"/>
      <c r="BG71" s="18">
        <f>IF(Inputs!F75="","",YEAR(Inputs!F75))</f>
        <v>2015</v>
      </c>
      <c r="BH71" s="18">
        <f>IF(Inputs!F75="","",DAY(Inputs!F75))</f>
        <v>2</v>
      </c>
      <c r="BI71" s="18">
        <f>IF(Inputs!F75="","",MONTH(Inputs!F75))</f>
        <v>2</v>
      </c>
      <c r="BJ71" s="26">
        <f>IF(Inputs!F75="","",IF(Inputs!F75&gt;DATE(BG71,4,1),DATE(BG71,4,1),DATE(BG71-1,4,1)))</f>
        <v>41730</v>
      </c>
      <c r="BK71" s="5"/>
      <c r="BL71" s="5"/>
      <c r="BM71" s="5"/>
      <c r="BN71" s="23">
        <f t="shared" si="20"/>
        <v>53783</v>
      </c>
      <c r="BO71" s="23">
        <f t="shared" si="20"/>
        <v>54149</v>
      </c>
      <c r="BP71" s="5"/>
      <c r="BQ71" s="5"/>
      <c r="BR71" s="5"/>
      <c r="BS71" s="5">
        <f t="shared" ref="BS71:BT74" si="41">BS70+1</f>
        <v>2047</v>
      </c>
      <c r="BT71" s="5">
        <f t="shared" si="41"/>
        <v>2048</v>
      </c>
      <c r="BU71" s="5"/>
      <c r="BV71" s="5"/>
      <c r="BW71" s="5"/>
      <c r="BX71" s="23">
        <f t="shared" si="39"/>
        <v>41730</v>
      </c>
      <c r="BY71" s="5">
        <f t="shared" si="40"/>
        <v>1024</v>
      </c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1:101">
      <c r="A72" s="5"/>
      <c r="B72" s="5"/>
      <c r="C72" s="5"/>
      <c r="D72" s="5"/>
      <c r="E72" s="5"/>
      <c r="F72" s="5"/>
      <c r="G72" s="5"/>
      <c r="H72" s="5"/>
      <c r="I72" s="5"/>
      <c r="J72" s="14">
        <v>54149</v>
      </c>
      <c r="K72" s="14">
        <v>54514</v>
      </c>
      <c r="L72" s="31"/>
      <c r="M72" s="5"/>
      <c r="S72" s="5"/>
      <c r="T72" s="5">
        <f>IF(Inputs!F76="",0,IF(Inputs!G76="Purchase",Inputs!H76,IF(Inputs!G76="Redemption",-Inputs!H76,IF(Inputs!G76="Dividend",0,0)))/Inputs!I76)</f>
        <v>194.64341326689507</v>
      </c>
      <c r="U72" s="5">
        <f>IF(Inputs!F76="",0,(datecg-Inputs!F76))</f>
        <v>158</v>
      </c>
      <c r="V72" s="5">
        <f>IF(Inputs!F76="",0,SUM($T$5:T72))</f>
        <v>23505.6106172115</v>
      </c>
      <c r="W72" s="5">
        <f>SUM($X$5:X71)</f>
        <v>23310.967203944605</v>
      </c>
      <c r="X72" s="5">
        <f t="shared" si="23"/>
        <v>194.64341326689507</v>
      </c>
      <c r="Y72" s="5">
        <f t="shared" si="24"/>
        <v>194.64341326689507</v>
      </c>
      <c r="Z72" s="5">
        <f t="shared" si="25"/>
        <v>194.64341326689507</v>
      </c>
      <c r="AA72" s="5">
        <f t="shared" si="26"/>
        <v>0</v>
      </c>
      <c r="AB72" s="5">
        <f t="shared" si="27"/>
        <v>194.64341326689507</v>
      </c>
      <c r="AC72" s="5">
        <f t="shared" si="28"/>
        <v>194.64341326689507</v>
      </c>
      <c r="AD72" s="94">
        <f>IF(U72&lt;=IF(Inputs!$C$22="",lockin,Inputs!$C$22),Inputs!$D$22,IF(U72&lt;=IF(Inputs!$C$23="",lockin,Inputs!$C$23),Inputs!$D$23,IF(U72&lt;=IF(Inputs!$C$24="",lockin,Inputs!$C$24),Inputs!$D$24,IF(U72&lt;=IF(Inputs!$C$25="",lockin,Inputs!$C$25),Inputs!$D$25,IF(U72&lt;=IF(Inputs!$C$26="",lockin,Inputs!$C$26),Inputs!$D$26,IF(U72&lt;=IF(Inputs!$C$27="",lockin,Inputs!$C$27),Inputs!$D$27,IF(U72&lt;=IF(Inputs!$C$28="",lockin,Inputs!$C$28),Inputs!$D$28,IF(U72&lt;=IF(Inputs!$C$29="",lockin,Inputs!$C$29),Inputs!$D$29,IF(U72&lt;=IF(Inputs!$C$30="",lockin,Inputs!$C$30),Inputs!$D$30,IF(U72&lt;=IF(Inputs!$C$31="",lockin,Inputs!$C$31),Inputs!$D$31,0%))))))))))</f>
        <v>1.4999999999999999E-2</v>
      </c>
      <c r="AE72" s="5">
        <f t="shared" si="29"/>
        <v>0</v>
      </c>
      <c r="AF72" s="5">
        <f>AB72*Inputs!I76</f>
        <v>5000</v>
      </c>
      <c r="AG72" s="5">
        <f t="shared" si="30"/>
        <v>5025.6549750856439</v>
      </c>
      <c r="AH72" s="5">
        <f t="shared" si="31"/>
        <v>25.654975085643855</v>
      </c>
      <c r="AI72" s="5">
        <f>AA72*Inputs!I76</f>
        <v>0</v>
      </c>
      <c r="AJ72" s="5">
        <f t="shared" si="32"/>
        <v>0</v>
      </c>
      <c r="AK72" s="5">
        <f t="shared" si="33"/>
        <v>0</v>
      </c>
      <c r="AL72" s="5">
        <f>AA72*Inputs!I76</f>
        <v>0</v>
      </c>
      <c r="AM72" s="5">
        <f t="shared" ca="1" si="34"/>
        <v>0</v>
      </c>
      <c r="AN72" s="5">
        <f t="shared" si="35"/>
        <v>0</v>
      </c>
      <c r="AO72" s="5">
        <f t="shared" ca="1" si="36"/>
        <v>0</v>
      </c>
      <c r="AP72" s="5"/>
      <c r="AQ72" s="5">
        <f>AA72*Inputs!I76</f>
        <v>0</v>
      </c>
      <c r="AR72" s="5">
        <f t="shared" si="37"/>
        <v>0</v>
      </c>
      <c r="AS72" s="5"/>
      <c r="AT72" s="5">
        <f t="shared" ca="1" si="38"/>
        <v>0</v>
      </c>
      <c r="AU72" s="5"/>
      <c r="AV72" s="5"/>
      <c r="AW72" s="5"/>
      <c r="AX72" s="5"/>
      <c r="AY72" s="18"/>
      <c r="AZ72" s="18"/>
      <c r="BA72" s="23"/>
      <c r="BB72" s="5"/>
      <c r="BC72" s="5"/>
      <c r="BD72" s="5"/>
      <c r="BE72" s="5"/>
      <c r="BF72" s="5"/>
      <c r="BG72" s="18">
        <f>IF(Inputs!F76="","",YEAR(Inputs!F76))</f>
        <v>2015</v>
      </c>
      <c r="BH72" s="18">
        <f>IF(Inputs!F76="","",DAY(Inputs!F76))</f>
        <v>2</v>
      </c>
      <c r="BI72" s="18">
        <f>IF(Inputs!F76="","",MONTH(Inputs!F76))</f>
        <v>3</v>
      </c>
      <c r="BJ72" s="26">
        <f>IF(Inputs!F76="","",IF(Inputs!F76&gt;DATE(BG72,4,1),DATE(BG72,4,1),DATE(BG72-1,4,1)))</f>
        <v>41730</v>
      </c>
      <c r="BK72" s="5"/>
      <c r="BL72" s="5"/>
      <c r="BM72" s="5"/>
      <c r="BN72" s="23">
        <f t="shared" si="20"/>
        <v>54149</v>
      </c>
      <c r="BO72" s="23">
        <f t="shared" si="20"/>
        <v>54514</v>
      </c>
      <c r="BP72" s="5"/>
      <c r="BQ72" s="5"/>
      <c r="BR72" s="5"/>
      <c r="BS72" s="5">
        <f t="shared" si="41"/>
        <v>2048</v>
      </c>
      <c r="BT72" s="5">
        <f t="shared" si="41"/>
        <v>2049</v>
      </c>
      <c r="BU72" s="5"/>
      <c r="BV72" s="5"/>
      <c r="BW72" s="5"/>
      <c r="BX72" s="23">
        <f t="shared" si="39"/>
        <v>41730</v>
      </c>
      <c r="BY72" s="5">
        <f t="shared" si="40"/>
        <v>1024</v>
      </c>
      <c r="BZ72" s="5"/>
      <c r="CA72" s="5"/>
      <c r="CB72" s="5"/>
      <c r="CC72" s="5"/>
      <c r="CD72" s="5"/>
      <c r="CE72" s="5"/>
      <c r="CF72" s="5"/>
      <c r="CG72" s="5"/>
      <c r="CH72" s="5"/>
    </row>
    <row r="73" spans="1:101">
      <c r="A73" s="5"/>
      <c r="B73" s="5"/>
      <c r="C73" s="5"/>
      <c r="D73" s="5"/>
      <c r="E73" s="5"/>
      <c r="F73" s="5"/>
      <c r="G73" s="5"/>
      <c r="H73" s="5"/>
      <c r="I73" s="5"/>
      <c r="J73" s="14">
        <v>54514</v>
      </c>
      <c r="K73" s="14">
        <v>54879</v>
      </c>
      <c r="L73" s="31"/>
      <c r="M73" s="5"/>
      <c r="S73" s="5"/>
      <c r="T73" s="5">
        <f>IF(Inputs!F77="",0,IF(Inputs!G77="Purchase",Inputs!H77,IF(Inputs!G77="Redemption",-Inputs!H77,IF(Inputs!G77="Dividend",0,0)))/Inputs!I77)</f>
        <v>199.25081692834939</v>
      </c>
      <c r="U73" s="5">
        <f>IF(Inputs!F77="",0,(datecg-Inputs!F77))</f>
        <v>128</v>
      </c>
      <c r="V73" s="5">
        <f>IF(Inputs!F77="",0,SUM($T$5:T73))</f>
        <v>23704.86143413985</v>
      </c>
      <c r="W73" s="5">
        <f>SUM($X$5:X72)</f>
        <v>23505.6106172115</v>
      </c>
      <c r="X73" s="5">
        <f t="shared" si="23"/>
        <v>199.25081692834939</v>
      </c>
      <c r="Y73" s="5">
        <f t="shared" si="24"/>
        <v>199.25081692834939</v>
      </c>
      <c r="Z73" s="5">
        <f t="shared" si="25"/>
        <v>199.25081692834939</v>
      </c>
      <c r="AA73" s="5">
        <f t="shared" si="26"/>
        <v>0</v>
      </c>
      <c r="AB73" s="5">
        <f t="shared" si="27"/>
        <v>199.25081692834939</v>
      </c>
      <c r="AC73" s="5">
        <f t="shared" si="28"/>
        <v>199.25081692834939</v>
      </c>
      <c r="AD73" s="94">
        <f>IF(U73&lt;=IF(Inputs!$C$22="",lockin,Inputs!$C$22),Inputs!$D$22,IF(U73&lt;=IF(Inputs!$C$23="",lockin,Inputs!$C$23),Inputs!$D$23,IF(U73&lt;=IF(Inputs!$C$24="",lockin,Inputs!$C$24),Inputs!$D$24,IF(U73&lt;=IF(Inputs!$C$25="",lockin,Inputs!$C$25),Inputs!$D$25,IF(U73&lt;=IF(Inputs!$C$26="",lockin,Inputs!$C$26),Inputs!$D$26,IF(U73&lt;=IF(Inputs!$C$27="",lockin,Inputs!$C$27),Inputs!$D$27,IF(U73&lt;=IF(Inputs!$C$28="",lockin,Inputs!$C$28),Inputs!$D$28,IF(U73&lt;=IF(Inputs!$C$29="",lockin,Inputs!$C$29),Inputs!$D$29,IF(U73&lt;=IF(Inputs!$C$30="",lockin,Inputs!$C$30),Inputs!$D$30,IF(U73&lt;=IF(Inputs!$C$31="",lockin,Inputs!$C$31),Inputs!$D$31,0%))))))))))</f>
        <v>1.4999999999999999E-2</v>
      </c>
      <c r="AE73" s="5">
        <f t="shared" si="29"/>
        <v>0</v>
      </c>
      <c r="AF73" s="5">
        <f>AB73*Inputs!I77</f>
        <v>5000</v>
      </c>
      <c r="AG73" s="5">
        <f t="shared" si="30"/>
        <v>5144.6172391806804</v>
      </c>
      <c r="AH73" s="5">
        <f t="shared" si="31"/>
        <v>144.61723918068037</v>
      </c>
      <c r="AI73" s="5">
        <f>AA73*Inputs!I77</f>
        <v>0</v>
      </c>
      <c r="AJ73" s="5">
        <f t="shared" si="32"/>
        <v>0</v>
      </c>
      <c r="AK73" s="5">
        <f t="shared" si="33"/>
        <v>0</v>
      </c>
      <c r="AL73" s="5">
        <f>AA73*Inputs!I77</f>
        <v>0</v>
      </c>
      <c r="AM73" s="5">
        <f t="shared" ca="1" si="34"/>
        <v>0</v>
      </c>
      <c r="AN73" s="5">
        <f t="shared" si="35"/>
        <v>0</v>
      </c>
      <c r="AO73" s="5">
        <f t="shared" ca="1" si="36"/>
        <v>0</v>
      </c>
      <c r="AP73" s="5"/>
      <c r="AQ73" s="5">
        <f>AA73*Inputs!I77</f>
        <v>0</v>
      </c>
      <c r="AR73" s="5">
        <f t="shared" si="37"/>
        <v>0</v>
      </c>
      <c r="AS73" s="5"/>
      <c r="AT73" s="5">
        <f t="shared" ca="1" si="38"/>
        <v>0</v>
      </c>
      <c r="AU73" s="5"/>
      <c r="AV73" s="5"/>
      <c r="AW73" s="5"/>
      <c r="AX73" s="5"/>
      <c r="AY73" s="18"/>
      <c r="AZ73" s="18"/>
      <c r="BA73" s="23"/>
      <c r="BB73" s="5"/>
      <c r="BC73" s="5"/>
      <c r="BD73" s="5"/>
      <c r="BE73" s="5"/>
      <c r="BF73" s="5"/>
      <c r="BG73" s="18">
        <f>IF(Inputs!F77="","",YEAR(Inputs!F77))</f>
        <v>2015</v>
      </c>
      <c r="BH73" s="18">
        <f>IF(Inputs!F77="","",DAY(Inputs!F77))</f>
        <v>1</v>
      </c>
      <c r="BI73" s="18">
        <f>IF(Inputs!F77="","",MONTH(Inputs!F77))</f>
        <v>4</v>
      </c>
      <c r="BJ73" s="26">
        <f>IF(Inputs!F77="","",IF(Inputs!F77&gt;DATE(BG73,4,1),DATE(BG73,4,1),DATE(BG73-1,4,1)))</f>
        <v>41730</v>
      </c>
      <c r="BK73" s="5"/>
      <c r="BL73" s="5"/>
      <c r="BM73" s="5"/>
      <c r="BN73" s="23">
        <f t="shared" si="20"/>
        <v>54514</v>
      </c>
      <c r="BO73" s="23">
        <f t="shared" si="20"/>
        <v>54879</v>
      </c>
      <c r="BP73" s="5"/>
      <c r="BQ73" s="5"/>
      <c r="BR73" s="5"/>
      <c r="BS73" s="5">
        <f t="shared" si="41"/>
        <v>2049</v>
      </c>
      <c r="BT73" s="5">
        <f t="shared" si="41"/>
        <v>2050</v>
      </c>
      <c r="BU73" s="5"/>
      <c r="BV73" s="5"/>
      <c r="BW73" s="5"/>
      <c r="BX73" s="23">
        <f t="shared" si="39"/>
        <v>41730</v>
      </c>
      <c r="BY73" s="5">
        <f t="shared" si="40"/>
        <v>1024</v>
      </c>
      <c r="BZ73" s="5"/>
      <c r="CA73" s="5"/>
      <c r="CB73" s="5"/>
      <c r="CC73" s="5"/>
      <c r="CD73" s="5"/>
      <c r="CE73" s="5"/>
      <c r="CF73" s="5"/>
      <c r="CG73" s="5"/>
      <c r="CH73" s="5"/>
    </row>
    <row r="74" spans="1:101">
      <c r="A74" s="5"/>
      <c r="B74" s="5"/>
      <c r="C74" s="5"/>
      <c r="D74" s="5"/>
      <c r="E74" s="5"/>
      <c r="F74" s="5"/>
      <c r="G74" s="5"/>
      <c r="H74" s="5"/>
      <c r="I74" s="5"/>
      <c r="J74" s="14">
        <v>54879</v>
      </c>
      <c r="K74" s="14">
        <v>55244</v>
      </c>
      <c r="L74" s="31"/>
      <c r="M74" s="5"/>
      <c r="S74" s="5"/>
      <c r="T74" s="5">
        <f>IF(Inputs!F78="",0,IF(Inputs!G78="Purchase",Inputs!H78,IF(Inputs!G78="Redemption",-Inputs!H78,IF(Inputs!G78="Dividend",0,0)))/Inputs!I78)</f>
        <v>203.15293352836017</v>
      </c>
      <c r="U74" s="5">
        <f>IF(Inputs!F78="",0,(datecg-Inputs!F78))</f>
        <v>95</v>
      </c>
      <c r="V74" s="5">
        <f>IF(Inputs!F78="",0,SUM($T$5:T74))</f>
        <v>23908.014367668209</v>
      </c>
      <c r="W74" s="5">
        <f>SUM($X$5:X73)</f>
        <v>23704.86143413985</v>
      </c>
      <c r="X74" s="5">
        <f t="shared" si="23"/>
        <v>203.15293352836017</v>
      </c>
      <c r="Y74" s="5">
        <f t="shared" si="24"/>
        <v>203.15293352836017</v>
      </c>
      <c r="Z74" s="5">
        <f t="shared" si="25"/>
        <v>203.15293352836017</v>
      </c>
      <c r="AA74" s="5">
        <f t="shared" si="26"/>
        <v>0</v>
      </c>
      <c r="AB74" s="5">
        <f t="shared" si="27"/>
        <v>203.15293352836017</v>
      </c>
      <c r="AC74" s="5">
        <f t="shared" si="28"/>
        <v>203.15293352836017</v>
      </c>
      <c r="AD74" s="94">
        <f>IF(U74&lt;=IF(Inputs!$C$22="",lockin,Inputs!$C$22),Inputs!$D$22,IF(U74&lt;=IF(Inputs!$C$23="",lockin,Inputs!$C$23),Inputs!$D$23,IF(U74&lt;=IF(Inputs!$C$24="",lockin,Inputs!$C$24),Inputs!$D$24,IF(U74&lt;=IF(Inputs!$C$25="",lockin,Inputs!$C$25),Inputs!$D$25,IF(U74&lt;=IF(Inputs!$C$26="",lockin,Inputs!$C$26),Inputs!$D$26,IF(U74&lt;=IF(Inputs!$C$27="",lockin,Inputs!$C$27),Inputs!$D$27,IF(U74&lt;=IF(Inputs!$C$28="",lockin,Inputs!$C$28),Inputs!$D$28,IF(U74&lt;=IF(Inputs!$C$29="",lockin,Inputs!$C$29),Inputs!$D$29,IF(U74&lt;=IF(Inputs!$C$30="",lockin,Inputs!$C$30),Inputs!$D$30,IF(U74&lt;=IF(Inputs!$C$31="",lockin,Inputs!$C$31),Inputs!$D$31,0%))))))))))</f>
        <v>1.4999999999999999E-2</v>
      </c>
      <c r="AE74" s="5">
        <f t="shared" si="29"/>
        <v>0</v>
      </c>
      <c r="AF74" s="5">
        <f>AB74*Inputs!I78</f>
        <v>5000</v>
      </c>
      <c r="AG74" s="5">
        <f t="shared" si="30"/>
        <v>5245.369128880222</v>
      </c>
      <c r="AH74" s="5">
        <f t="shared" si="31"/>
        <v>245.36912888022198</v>
      </c>
      <c r="AI74" s="5">
        <f>AA74*Inputs!I78</f>
        <v>0</v>
      </c>
      <c r="AJ74" s="5">
        <f t="shared" si="32"/>
        <v>0</v>
      </c>
      <c r="AK74" s="5">
        <f t="shared" si="33"/>
        <v>0</v>
      </c>
      <c r="AL74" s="5">
        <f>AA74*Inputs!I78</f>
        <v>0</v>
      </c>
      <c r="AM74" s="5">
        <f t="shared" ca="1" si="34"/>
        <v>0</v>
      </c>
      <c r="AN74" s="5">
        <f t="shared" si="35"/>
        <v>0</v>
      </c>
      <c r="AO74" s="5">
        <f t="shared" ca="1" si="36"/>
        <v>0</v>
      </c>
      <c r="AP74" s="5"/>
      <c r="AQ74" s="5">
        <f>AA74*Inputs!I78</f>
        <v>0</v>
      </c>
      <c r="AR74" s="5">
        <f t="shared" si="37"/>
        <v>0</v>
      </c>
      <c r="AS74" s="5"/>
      <c r="AT74" s="5">
        <f t="shared" ca="1" si="38"/>
        <v>0</v>
      </c>
      <c r="AU74" s="5"/>
      <c r="AV74" s="5"/>
      <c r="AW74" s="5"/>
      <c r="AX74" s="5"/>
      <c r="AY74" s="18"/>
      <c r="AZ74" s="18"/>
      <c r="BA74" s="23"/>
      <c r="BB74" s="5"/>
      <c r="BC74" s="5"/>
      <c r="BD74" s="5"/>
      <c r="BE74" s="5"/>
      <c r="BF74" s="5"/>
      <c r="BG74" s="18" t="str">
        <f>IF(Inputs!K74="","",YEAR(Inputs!K74))</f>
        <v/>
      </c>
      <c r="BH74" s="18" t="str">
        <f>IF(Inputs!K74="","",DAY(Inputs!K74))</f>
        <v/>
      </c>
      <c r="BI74" s="18" t="str">
        <f>IF(Inputs!K74="","",MONTH(Inputs!K74))</f>
        <v/>
      </c>
      <c r="BJ74" s="26" t="str">
        <f>IF(Inputs!K74="","",IF(Inputs!K74&gt;DATE(BG74,4,1),DATE(BG74,4,1),DATE(BG74-1,4,1)))</f>
        <v/>
      </c>
      <c r="BK74" s="5"/>
      <c r="BL74" s="5"/>
      <c r="BM74" s="5"/>
      <c r="BN74" s="23">
        <f t="shared" si="20"/>
        <v>54879</v>
      </c>
      <c r="BO74" s="23">
        <f t="shared" si="20"/>
        <v>55244</v>
      </c>
      <c r="BP74" s="5"/>
      <c r="BQ74" s="5"/>
      <c r="BR74" s="5"/>
      <c r="BS74" s="5">
        <f t="shared" si="41"/>
        <v>2050</v>
      </c>
      <c r="BT74" s="5">
        <f t="shared" si="41"/>
        <v>2051</v>
      </c>
      <c r="BU74" s="5"/>
      <c r="BV74" s="5"/>
      <c r="BW74" s="5"/>
      <c r="BX74" s="23" t="e">
        <f t="shared" si="39"/>
        <v>#N/A</v>
      </c>
      <c r="BY74" s="5" t="e">
        <f t="shared" si="40"/>
        <v>#N/A</v>
      </c>
      <c r="BZ74" s="5"/>
      <c r="CA74" s="5"/>
      <c r="CB74" s="5"/>
      <c r="CC74" s="5"/>
      <c r="CD74" s="5"/>
      <c r="CE74" s="5"/>
      <c r="CF74" s="5"/>
      <c r="CG74" s="5"/>
      <c r="CH74" s="5"/>
    </row>
    <row r="75" spans="1:10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S75" s="5"/>
      <c r="T75" s="5">
        <f>IF(Inputs!F79="",0,IF(Inputs!G79="Purchase",Inputs!H79,IF(Inputs!G79="Redemption",-Inputs!H79,IF(Inputs!G79="Dividend",0,0)))/Inputs!I79)</f>
        <v>200.12007204322595</v>
      </c>
      <c r="U75" s="5">
        <f>IF(Inputs!F79="",0,(datecg-Inputs!F79))</f>
        <v>67</v>
      </c>
      <c r="V75" s="5">
        <f>IF(Inputs!F79="",0,SUM($T$5:T75))</f>
        <v>24108.134439711434</v>
      </c>
      <c r="W75" s="5">
        <f>SUM($X$5:X74)</f>
        <v>23908.014367668209</v>
      </c>
      <c r="X75" s="5">
        <f t="shared" si="23"/>
        <v>200.12007204322595</v>
      </c>
      <c r="Y75" s="5">
        <f t="shared" si="24"/>
        <v>200.12007204322595</v>
      </c>
      <c r="Z75" s="5">
        <f t="shared" si="25"/>
        <v>200.12007204322595</v>
      </c>
      <c r="AA75" s="5">
        <f t="shared" si="26"/>
        <v>0</v>
      </c>
      <c r="AB75" s="5">
        <f t="shared" si="27"/>
        <v>200.12007204322595</v>
      </c>
      <c r="AC75" s="5">
        <f t="shared" si="28"/>
        <v>200.12007204322595</v>
      </c>
      <c r="AD75" s="94">
        <f>IF(U75&lt;=IF(Inputs!$C$22="",lockin,Inputs!$C$22),Inputs!$D$22,IF(U75&lt;=IF(Inputs!$C$23="",lockin,Inputs!$C$23),Inputs!$D$23,IF(U75&lt;=IF(Inputs!$C$24="",lockin,Inputs!$C$24),Inputs!$D$24,IF(U75&lt;=IF(Inputs!$C$25="",lockin,Inputs!$C$25),Inputs!$D$25,IF(U75&lt;=IF(Inputs!$C$26="",lockin,Inputs!$C$26),Inputs!$D$26,IF(U75&lt;=IF(Inputs!$C$27="",lockin,Inputs!$C$27),Inputs!$D$27,IF(U75&lt;=IF(Inputs!$C$28="",lockin,Inputs!$C$28),Inputs!$D$28,IF(U75&lt;=IF(Inputs!$C$29="",lockin,Inputs!$C$29),Inputs!$D$29,IF(U75&lt;=IF(Inputs!$C$30="",lockin,Inputs!$C$30),Inputs!$D$30,IF(U75&lt;=IF(Inputs!$C$31="",lockin,Inputs!$C$31),Inputs!$D$31,0%))))))))))</f>
        <v>1.4999999999999999E-2</v>
      </c>
      <c r="AE75" s="5">
        <f t="shared" si="29"/>
        <v>0</v>
      </c>
      <c r="AF75" s="5">
        <f>AB75*Inputs!I79</f>
        <v>5000</v>
      </c>
      <c r="AG75" s="5">
        <f t="shared" si="30"/>
        <v>5167.0612367420454</v>
      </c>
      <c r="AH75" s="5">
        <f t="shared" si="31"/>
        <v>167.06123674204537</v>
      </c>
      <c r="AI75" s="5">
        <f>AA75*Inputs!I79</f>
        <v>0</v>
      </c>
      <c r="AJ75" s="5">
        <f t="shared" si="32"/>
        <v>0</v>
      </c>
      <c r="AK75" s="5">
        <f t="shared" si="33"/>
        <v>0</v>
      </c>
      <c r="AL75" s="5">
        <f>AA75*Inputs!I79</f>
        <v>0</v>
      </c>
      <c r="AM75" s="5">
        <f t="shared" ca="1" si="34"/>
        <v>0</v>
      </c>
      <c r="AN75" s="5">
        <f t="shared" si="35"/>
        <v>0</v>
      </c>
      <c r="AO75" s="5">
        <f t="shared" ca="1" si="36"/>
        <v>0</v>
      </c>
      <c r="AP75" s="5"/>
      <c r="AQ75" s="5">
        <f>AA75*Inputs!I79</f>
        <v>0</v>
      </c>
      <c r="AR75" s="5">
        <f t="shared" si="37"/>
        <v>0</v>
      </c>
      <c r="AS75" s="5"/>
      <c r="AT75" s="5">
        <f t="shared" ca="1" si="38"/>
        <v>0</v>
      </c>
      <c r="AU75" s="5"/>
      <c r="AV75" s="5"/>
      <c r="AW75" s="5"/>
      <c r="AX75" s="5"/>
      <c r="AY75" s="18"/>
      <c r="AZ75" s="18"/>
      <c r="BA75" s="23"/>
      <c r="BB75" s="5"/>
      <c r="BC75" s="5"/>
      <c r="BD75" s="5"/>
      <c r="BE75" s="5"/>
      <c r="BF75" s="5"/>
      <c r="BG75" s="18" t="str">
        <f>IF(Inputs!K75="","",YEAR(Inputs!K75))</f>
        <v/>
      </c>
      <c r="BH75" s="18" t="str">
        <f>IF(Inputs!K75="","",DAY(Inputs!K75))</f>
        <v/>
      </c>
      <c r="BI75" s="18" t="str">
        <f>IF(Inputs!K75="","",MONTH(Inputs!K75))</f>
        <v/>
      </c>
      <c r="BJ75" s="26" t="str">
        <f>IF(Inputs!K75="","",IF(Inputs!K75&gt;DATE(BG75,4,1),DATE(BG75,4,1),DATE(BG75-1,4,1)))</f>
        <v/>
      </c>
      <c r="BK75" s="5"/>
      <c r="BL75" s="5"/>
      <c r="BM75" s="5"/>
      <c r="BN75" s="23"/>
      <c r="BO75" s="23"/>
      <c r="BP75" s="5"/>
      <c r="BQ75" s="5"/>
      <c r="BR75" s="5"/>
      <c r="BS75" s="5"/>
      <c r="BT75" s="5"/>
      <c r="BU75" s="5"/>
      <c r="BV75" s="5"/>
      <c r="BW75" s="5"/>
      <c r="BX75" s="23" t="e">
        <f t="shared" si="39"/>
        <v>#N/A</v>
      </c>
      <c r="BY75" s="5" t="e">
        <f t="shared" si="40"/>
        <v>#N/A</v>
      </c>
      <c r="BZ75" s="5"/>
      <c r="CA75" s="5"/>
      <c r="CB75" s="5"/>
      <c r="CC75" s="5"/>
      <c r="CD75" s="5"/>
      <c r="CE75" s="5"/>
      <c r="CF75" s="5"/>
      <c r="CG75" s="5"/>
      <c r="CH75" s="5"/>
    </row>
    <row r="76" spans="1:10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S76" s="5"/>
      <c r="T76" s="5">
        <f>IF(Inputs!F80="",0,IF(Inputs!G80="Purchase",Inputs!H80,IF(Inputs!G80="Redemption",-Inputs!H80,IF(Inputs!G80="Dividend",0,0)))/Inputs!I80)</f>
        <v>198.87832624000637</v>
      </c>
      <c r="U76" s="5">
        <f>IF(Inputs!F80="",0,(datecg-Inputs!F80))</f>
        <v>37</v>
      </c>
      <c r="V76" s="5">
        <f>IF(Inputs!F80="",0,SUM($T$5:T76))</f>
        <v>24307.01276595144</v>
      </c>
      <c r="W76" s="5">
        <f>SUM($X$5:X75)</f>
        <v>24108.134439711434</v>
      </c>
      <c r="X76" s="5">
        <f t="shared" si="23"/>
        <v>198.87832624000637</v>
      </c>
      <c r="Y76" s="5">
        <f t="shared" si="24"/>
        <v>198.87832624000637</v>
      </c>
      <c r="Z76" s="5">
        <f t="shared" si="25"/>
        <v>198.87832624000637</v>
      </c>
      <c r="AA76" s="5">
        <f t="shared" si="26"/>
        <v>0</v>
      </c>
      <c r="AB76" s="5">
        <f t="shared" si="27"/>
        <v>198.87832624000637</v>
      </c>
      <c r="AC76" s="5">
        <f t="shared" si="28"/>
        <v>198.87832624000637</v>
      </c>
      <c r="AD76" s="94">
        <f>IF(U76&lt;=IF(Inputs!$C$22="",lockin,Inputs!$C$22),Inputs!$D$22,IF(U76&lt;=IF(Inputs!$C$23="",lockin,Inputs!$C$23),Inputs!$D$23,IF(U76&lt;=IF(Inputs!$C$24="",lockin,Inputs!$C$24),Inputs!$D$24,IF(U76&lt;=IF(Inputs!$C$25="",lockin,Inputs!$C$25),Inputs!$D$25,IF(U76&lt;=IF(Inputs!$C$26="",lockin,Inputs!$C$26),Inputs!$D$26,IF(U76&lt;=IF(Inputs!$C$27="",lockin,Inputs!$C$27),Inputs!$D$27,IF(U76&lt;=IF(Inputs!$C$28="",lockin,Inputs!$C$28),Inputs!$D$28,IF(U76&lt;=IF(Inputs!$C$29="",lockin,Inputs!$C$29),Inputs!$D$29,IF(U76&lt;=IF(Inputs!$C$30="",lockin,Inputs!$C$30),Inputs!$D$30,IF(U76&lt;=IF(Inputs!$C$31="",lockin,Inputs!$C$31),Inputs!$D$31,0%))))))))))</f>
        <v>1.4999999999999999E-2</v>
      </c>
      <c r="AE76" s="5">
        <f t="shared" si="29"/>
        <v>0</v>
      </c>
      <c r="AF76" s="5">
        <f>AB76*Inputs!I80</f>
        <v>5000</v>
      </c>
      <c r="AG76" s="5">
        <f t="shared" si="30"/>
        <v>5134.9996022433479</v>
      </c>
      <c r="AH76" s="5">
        <f t="shared" si="31"/>
        <v>134.99960224334791</v>
      </c>
      <c r="AI76" s="5">
        <f>AA76*Inputs!I80</f>
        <v>0</v>
      </c>
      <c r="AJ76" s="5">
        <f t="shared" si="32"/>
        <v>0</v>
      </c>
      <c r="AK76" s="5">
        <f t="shared" si="33"/>
        <v>0</v>
      </c>
      <c r="AL76" s="5">
        <f>AA76*Inputs!I80</f>
        <v>0</v>
      </c>
      <c r="AM76" s="5">
        <f t="shared" ca="1" si="34"/>
        <v>0</v>
      </c>
      <c r="AN76" s="5">
        <f t="shared" si="35"/>
        <v>0</v>
      </c>
      <c r="AO76" s="5">
        <f t="shared" ca="1" si="36"/>
        <v>0</v>
      </c>
      <c r="AP76" s="5"/>
      <c r="AQ76" s="5">
        <f>AA76*Inputs!I80</f>
        <v>0</v>
      </c>
      <c r="AR76" s="5">
        <f t="shared" si="37"/>
        <v>0</v>
      </c>
      <c r="AS76" s="5"/>
      <c r="AT76" s="5">
        <f t="shared" ca="1" si="38"/>
        <v>0</v>
      </c>
      <c r="AU76" s="5"/>
      <c r="AV76" s="5"/>
      <c r="AW76" s="5"/>
      <c r="AX76" s="5"/>
      <c r="AY76" s="18"/>
      <c r="AZ76" s="18"/>
      <c r="BA76" s="23"/>
      <c r="BB76" s="5"/>
      <c r="BC76" s="5"/>
      <c r="BD76" s="5"/>
      <c r="BE76" s="5"/>
      <c r="BF76" s="5"/>
      <c r="BG76" s="18" t="str">
        <f>IF(Inputs!K76="","",YEAR(Inputs!K76))</f>
        <v/>
      </c>
      <c r="BH76" s="18" t="str">
        <f>IF(Inputs!K76="","",DAY(Inputs!K76))</f>
        <v/>
      </c>
      <c r="BI76" s="18" t="str">
        <f>IF(Inputs!K76="","",MONTH(Inputs!K76))</f>
        <v/>
      </c>
      <c r="BJ76" s="26" t="str">
        <f>IF(Inputs!K76="","",IF(Inputs!K76&gt;DATE(BG76,4,1),DATE(BG76,4,1),DATE(BG76-1,4,1)))</f>
        <v/>
      </c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23" t="e">
        <f t="shared" si="39"/>
        <v>#N/A</v>
      </c>
      <c r="BY76" s="5" t="e">
        <f t="shared" si="40"/>
        <v>#N/A</v>
      </c>
      <c r="BZ76" s="5"/>
      <c r="CA76" s="5"/>
      <c r="CB76" s="5"/>
      <c r="CC76" s="5"/>
      <c r="CD76" s="5"/>
      <c r="CE76" s="5"/>
      <c r="CF76" s="5"/>
      <c r="CG76" s="5"/>
      <c r="CH76" s="5"/>
    </row>
    <row r="77" spans="1:10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S77" s="5"/>
      <c r="T77" s="5">
        <f>IF(Inputs!F81="",0,IF(Inputs!G81="Purchase",Inputs!H81,IF(Inputs!G81="Redemption",-Inputs!H81,IF(Inputs!G81="Dividend",0,0)))/Inputs!I81)</f>
        <v>192.26332384834268</v>
      </c>
      <c r="U77" s="5">
        <f>IF(Inputs!F81="",0,(datecg-Inputs!F81))</f>
        <v>4</v>
      </c>
      <c r="V77" s="5">
        <f>IF(Inputs!F81="",0,SUM($T$5:T77))</f>
        <v>24499.276089799783</v>
      </c>
      <c r="W77" s="5">
        <f>SUM($X$5:X76)</f>
        <v>24307.01276595144</v>
      </c>
      <c r="X77" s="5">
        <f t="shared" si="23"/>
        <v>192.26332384834313</v>
      </c>
      <c r="Y77" s="5">
        <f t="shared" si="24"/>
        <v>192.26332384834313</v>
      </c>
      <c r="Z77" s="5">
        <f t="shared" si="25"/>
        <v>192.26332384834268</v>
      </c>
      <c r="AA77" s="5">
        <f t="shared" si="26"/>
        <v>0</v>
      </c>
      <c r="AB77" s="5">
        <f t="shared" si="27"/>
        <v>192.26332384834313</v>
      </c>
      <c r="AC77" s="5">
        <f t="shared" si="28"/>
        <v>192.26332384834313</v>
      </c>
      <c r="AD77" s="94">
        <f>IF(U77&lt;=IF(Inputs!$C$22="",lockin,Inputs!$C$22),Inputs!$D$22,IF(U77&lt;=IF(Inputs!$C$23="",lockin,Inputs!$C$23),Inputs!$D$23,IF(U77&lt;=IF(Inputs!$C$24="",lockin,Inputs!$C$24),Inputs!$D$24,IF(U77&lt;=IF(Inputs!$C$25="",lockin,Inputs!$C$25),Inputs!$D$25,IF(U77&lt;=IF(Inputs!$C$26="",lockin,Inputs!$C$26),Inputs!$D$26,IF(U77&lt;=IF(Inputs!$C$27="",lockin,Inputs!$C$27),Inputs!$D$27,IF(U77&lt;=IF(Inputs!$C$28="",lockin,Inputs!$C$28),Inputs!$D$28,IF(U77&lt;=IF(Inputs!$C$29="",lockin,Inputs!$C$29),Inputs!$D$29,IF(U77&lt;=IF(Inputs!$C$30="",lockin,Inputs!$C$30),Inputs!$D$30,IF(U77&lt;=IF(Inputs!$C$31="",lockin,Inputs!$C$31),Inputs!$D$31,0%))))))))))</f>
        <v>1.4999999999999999E-2</v>
      </c>
      <c r="AE77" s="5">
        <f t="shared" si="29"/>
        <v>0</v>
      </c>
      <c r="AF77" s="5">
        <f>AB77*Inputs!I81</f>
        <v>5000.0000000000118</v>
      </c>
      <c r="AG77" s="5">
        <f t="shared" si="30"/>
        <v>4964.2015304160695</v>
      </c>
      <c r="AH77" s="5">
        <f t="shared" si="31"/>
        <v>-35.798469583942278</v>
      </c>
      <c r="AI77" s="5">
        <f>AA77*Inputs!I81</f>
        <v>0</v>
      </c>
      <c r="AJ77" s="5">
        <f t="shared" si="32"/>
        <v>0</v>
      </c>
      <c r="AK77" s="5">
        <f t="shared" si="33"/>
        <v>0</v>
      </c>
      <c r="AL77" s="5">
        <f>AA77*Inputs!I81</f>
        <v>0</v>
      </c>
      <c r="AM77" s="5">
        <f t="shared" ca="1" si="34"/>
        <v>0</v>
      </c>
      <c r="AN77" s="5">
        <f t="shared" si="35"/>
        <v>0</v>
      </c>
      <c r="AO77" s="5">
        <f t="shared" ca="1" si="36"/>
        <v>0</v>
      </c>
      <c r="AP77" s="5"/>
      <c r="AQ77" s="5">
        <f>AA77*Inputs!I81</f>
        <v>0</v>
      </c>
      <c r="AR77" s="5">
        <f t="shared" si="37"/>
        <v>0</v>
      </c>
      <c r="AS77" s="5"/>
      <c r="AT77" s="5">
        <f t="shared" ca="1" si="38"/>
        <v>0</v>
      </c>
      <c r="AU77" s="5"/>
      <c r="AV77" s="5"/>
      <c r="AW77" s="5"/>
      <c r="AX77" s="5"/>
      <c r="AY77" s="18"/>
      <c r="AZ77" s="18"/>
      <c r="BA77" s="23"/>
      <c r="BB77" s="5"/>
      <c r="BC77" s="5"/>
      <c r="BD77" s="5"/>
      <c r="BE77" s="5"/>
      <c r="BF77" s="5"/>
      <c r="BG77" s="18" t="str">
        <f>IF(Inputs!K77="","",YEAR(Inputs!K77))</f>
        <v/>
      </c>
      <c r="BH77" s="18" t="str">
        <f>IF(Inputs!K77="","",DAY(Inputs!K77))</f>
        <v/>
      </c>
      <c r="BI77" s="18" t="str">
        <f>IF(Inputs!K77="","",MONTH(Inputs!K77))</f>
        <v/>
      </c>
      <c r="BJ77" s="26" t="str">
        <f>IF(Inputs!K77="","",IF(Inputs!K77&gt;DATE(BG77,4,1),DATE(BG77,4,1),DATE(BG77-1,4,1)))</f>
        <v/>
      </c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23" t="e">
        <f t="shared" si="39"/>
        <v>#N/A</v>
      </c>
      <c r="BY77" s="5" t="e">
        <f t="shared" si="40"/>
        <v>#N/A</v>
      </c>
      <c r="BZ77" s="5"/>
      <c r="CA77" s="5"/>
      <c r="CB77" s="5"/>
      <c r="CC77" s="5"/>
      <c r="CD77" s="5"/>
      <c r="CE77" s="5"/>
      <c r="CF77" s="5"/>
      <c r="CG77" s="5"/>
      <c r="CH77" s="5"/>
    </row>
    <row r="78" spans="1:10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S78" s="5"/>
      <c r="T78" s="5">
        <f>IF(Inputs!F82="",0,IF(Inputs!G82="Purchase",Inputs!H82,IF(Inputs!G82="Redemption",-Inputs!H82,IF(Inputs!G82="Dividend",0,0)))/Inputs!I82)</f>
        <v>0</v>
      </c>
      <c r="U78" s="5">
        <f>IF(Inputs!F82="",0,(datecg-Inputs!F82))</f>
        <v>0</v>
      </c>
      <c r="V78" s="5">
        <f>IF(Inputs!F82="",0,SUM($T$5:T78))</f>
        <v>0</v>
      </c>
      <c r="W78" s="5">
        <f>SUM($X$5:X77)</f>
        <v>24499.276089799783</v>
      </c>
      <c r="X78" s="5">
        <f t="shared" si="23"/>
        <v>0</v>
      </c>
      <c r="Y78" s="5">
        <f t="shared" si="24"/>
        <v>0</v>
      </c>
      <c r="Z78" s="5">
        <f t="shared" si="25"/>
        <v>0</v>
      </c>
      <c r="AA78" s="5">
        <f t="shared" si="26"/>
        <v>0</v>
      </c>
      <c r="AB78" s="5">
        <f t="shared" si="27"/>
        <v>0</v>
      </c>
      <c r="AC78" s="5">
        <f t="shared" si="28"/>
        <v>0</v>
      </c>
      <c r="AD78" s="94">
        <f>IF(U78&lt;=IF(Inputs!$C$22="",lockin,Inputs!$C$22),Inputs!$D$22,IF(U78&lt;=IF(Inputs!$C$23="",lockin,Inputs!$C$23),Inputs!$D$23,IF(U78&lt;=IF(Inputs!$C$24="",lockin,Inputs!$C$24),Inputs!$D$24,IF(U78&lt;=IF(Inputs!$C$25="",lockin,Inputs!$C$25),Inputs!$D$25,IF(U78&lt;=IF(Inputs!$C$26="",lockin,Inputs!$C$26),Inputs!$D$26,IF(U78&lt;=IF(Inputs!$C$27="",lockin,Inputs!$C$27),Inputs!$D$27,IF(U78&lt;=IF(Inputs!$C$28="",lockin,Inputs!$C$28),Inputs!$D$28,IF(U78&lt;=IF(Inputs!$C$29="",lockin,Inputs!$C$29),Inputs!$D$29,IF(U78&lt;=IF(Inputs!$C$30="",lockin,Inputs!$C$30),Inputs!$D$30,IF(U78&lt;=IF(Inputs!$C$31="",lockin,Inputs!$C$31),Inputs!$D$31,0%))))))))))</f>
        <v>1.4999999999999999E-2</v>
      </c>
      <c r="AE78" s="5">
        <f t="shared" si="29"/>
        <v>0</v>
      </c>
      <c r="AF78" s="5">
        <f>AB78*Inputs!I82</f>
        <v>0</v>
      </c>
      <c r="AG78" s="5">
        <f t="shared" si="30"/>
        <v>0</v>
      </c>
      <c r="AH78" s="5">
        <f t="shared" si="31"/>
        <v>0</v>
      </c>
      <c r="AI78" s="5">
        <f>AA78*Inputs!I82</f>
        <v>0</v>
      </c>
      <c r="AJ78" s="5">
        <f t="shared" si="32"/>
        <v>0</v>
      </c>
      <c r="AK78" s="5">
        <f t="shared" si="33"/>
        <v>0</v>
      </c>
      <c r="AL78" s="5">
        <f>AA78*Inputs!I82</f>
        <v>0</v>
      </c>
      <c r="AM78" s="5">
        <f t="shared" ca="1" si="34"/>
        <v>0</v>
      </c>
      <c r="AN78" s="5">
        <f t="shared" si="35"/>
        <v>0</v>
      </c>
      <c r="AO78" s="5">
        <f t="shared" ca="1" si="36"/>
        <v>0</v>
      </c>
      <c r="AP78" s="5"/>
      <c r="AQ78" s="5">
        <f>AA78*Inputs!I82</f>
        <v>0</v>
      </c>
      <c r="AR78" s="5">
        <f t="shared" si="37"/>
        <v>0</v>
      </c>
      <c r="AS78" s="5"/>
      <c r="AT78" s="5">
        <f t="shared" ca="1" si="38"/>
        <v>0</v>
      </c>
      <c r="AU78" s="5"/>
      <c r="AV78" s="5"/>
      <c r="AW78" s="5"/>
      <c r="AX78" s="5"/>
      <c r="AY78" s="18"/>
      <c r="AZ78" s="18"/>
      <c r="BA78" s="23"/>
      <c r="BB78" s="5"/>
      <c r="BC78" s="5"/>
      <c r="BD78" s="5"/>
      <c r="BE78" s="5"/>
      <c r="BF78" s="5"/>
      <c r="BG78" s="18" t="str">
        <f>IF(Inputs!K78="","",YEAR(Inputs!K78))</f>
        <v/>
      </c>
      <c r="BH78" s="18" t="str">
        <f>IF(Inputs!K78="","",DAY(Inputs!K78))</f>
        <v/>
      </c>
      <c r="BI78" s="18" t="str">
        <f>IF(Inputs!K78="","",MONTH(Inputs!K78))</f>
        <v/>
      </c>
      <c r="BJ78" s="26" t="str">
        <f>IF(Inputs!K78="","",IF(Inputs!K78&gt;DATE(BG78,4,1),DATE(BG78,4,1),DATE(BG78-1,4,1)))</f>
        <v/>
      </c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23" t="e">
        <f t="shared" si="39"/>
        <v>#N/A</v>
      </c>
      <c r="BY78" s="5" t="e">
        <f t="shared" si="40"/>
        <v>#N/A</v>
      </c>
      <c r="BZ78" s="5"/>
      <c r="CA78" s="5"/>
      <c r="CB78" s="5"/>
      <c r="CC78" s="5"/>
      <c r="CD78" s="5"/>
      <c r="CE78" s="5"/>
      <c r="CF78" s="5"/>
      <c r="CG78" s="5"/>
      <c r="CH78" s="5"/>
    </row>
    <row r="79" spans="1:10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S79" s="5"/>
      <c r="T79" s="5">
        <f>IF(Inputs!F83="",0,IF(Inputs!G83="Purchase",Inputs!H83,IF(Inputs!G83="Redemption",-Inputs!H83,IF(Inputs!G83="Dividend",0,0)))/Inputs!I83)</f>
        <v>0</v>
      </c>
      <c r="U79" s="5">
        <f>IF(Inputs!F83="",0,(datecg-Inputs!F83))</f>
        <v>0</v>
      </c>
      <c r="V79" s="5">
        <f>IF(Inputs!F83="",0,SUM($T$5:T79))</f>
        <v>0</v>
      </c>
      <c r="W79" s="5">
        <f>SUM($X$5:X78)</f>
        <v>24499.276089799783</v>
      </c>
      <c r="X79" s="5">
        <f t="shared" si="23"/>
        <v>0</v>
      </c>
      <c r="Y79" s="5">
        <f t="shared" si="24"/>
        <v>0</v>
      </c>
      <c r="Z79" s="5">
        <f t="shared" si="25"/>
        <v>0</v>
      </c>
      <c r="AA79" s="5">
        <f t="shared" si="26"/>
        <v>0</v>
      </c>
      <c r="AB79" s="5">
        <f t="shared" si="27"/>
        <v>0</v>
      </c>
      <c r="AC79" s="5">
        <f t="shared" si="28"/>
        <v>0</v>
      </c>
      <c r="AD79" s="94">
        <f>IF(U79&lt;=IF(Inputs!$C$22="",lockin,Inputs!$C$22),Inputs!$D$22,IF(U79&lt;=IF(Inputs!$C$23="",lockin,Inputs!$C$23),Inputs!$D$23,IF(U79&lt;=IF(Inputs!$C$24="",lockin,Inputs!$C$24),Inputs!$D$24,IF(U79&lt;=IF(Inputs!$C$25="",lockin,Inputs!$C$25),Inputs!$D$25,IF(U79&lt;=IF(Inputs!$C$26="",lockin,Inputs!$C$26),Inputs!$D$26,IF(U79&lt;=IF(Inputs!$C$27="",lockin,Inputs!$C$27),Inputs!$D$27,IF(U79&lt;=IF(Inputs!$C$28="",lockin,Inputs!$C$28),Inputs!$D$28,IF(U79&lt;=IF(Inputs!$C$29="",lockin,Inputs!$C$29),Inputs!$D$29,IF(U79&lt;=IF(Inputs!$C$30="",lockin,Inputs!$C$30),Inputs!$D$30,IF(U79&lt;=IF(Inputs!$C$31="",lockin,Inputs!$C$31),Inputs!$D$31,0%))))))))))</f>
        <v>1.4999999999999999E-2</v>
      </c>
      <c r="AE79" s="5">
        <f t="shared" si="29"/>
        <v>0</v>
      </c>
      <c r="AF79" s="5">
        <f>AB79*Inputs!I83</f>
        <v>0</v>
      </c>
      <c r="AG79" s="5">
        <f t="shared" si="30"/>
        <v>0</v>
      </c>
      <c r="AH79" s="5">
        <f t="shared" si="31"/>
        <v>0</v>
      </c>
      <c r="AI79" s="5">
        <f>AA79*Inputs!I83</f>
        <v>0</v>
      </c>
      <c r="AJ79" s="5">
        <f t="shared" si="32"/>
        <v>0</v>
      </c>
      <c r="AK79" s="5">
        <f t="shared" si="33"/>
        <v>0</v>
      </c>
      <c r="AL79" s="5">
        <f>AA79*Inputs!I83</f>
        <v>0</v>
      </c>
      <c r="AM79" s="5">
        <f t="shared" ca="1" si="34"/>
        <v>0</v>
      </c>
      <c r="AN79" s="5">
        <f t="shared" si="35"/>
        <v>0</v>
      </c>
      <c r="AO79" s="5">
        <f t="shared" ca="1" si="36"/>
        <v>0</v>
      </c>
      <c r="AP79" s="5"/>
      <c r="AQ79" s="5">
        <f>AA79*Inputs!I83</f>
        <v>0</v>
      </c>
      <c r="AR79" s="5">
        <f t="shared" si="37"/>
        <v>0</v>
      </c>
      <c r="AS79" s="5"/>
      <c r="AT79" s="5">
        <f t="shared" ca="1" si="38"/>
        <v>0</v>
      </c>
      <c r="AU79" s="5"/>
      <c r="AV79" s="5"/>
      <c r="AW79" s="5"/>
      <c r="AX79" s="5"/>
      <c r="AY79" s="18"/>
      <c r="AZ79" s="18"/>
      <c r="BA79" s="23"/>
      <c r="BB79" s="5"/>
      <c r="BC79" s="5"/>
      <c r="BD79" s="5"/>
      <c r="BE79" s="5"/>
      <c r="BF79" s="5"/>
      <c r="BG79" s="18" t="str">
        <f>IF(Inputs!K79="","",YEAR(Inputs!K79))</f>
        <v/>
      </c>
      <c r="BH79" s="18" t="str">
        <f>IF(Inputs!K79="","",DAY(Inputs!K79))</f>
        <v/>
      </c>
      <c r="BI79" s="18" t="str">
        <f>IF(Inputs!K79="","",MONTH(Inputs!K79))</f>
        <v/>
      </c>
      <c r="BJ79" s="26" t="str">
        <f>IF(Inputs!K79="","",IF(Inputs!K79&gt;DATE(BG79,4,1),DATE(BG79,4,1),DATE(BG79-1,4,1)))</f>
        <v/>
      </c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23" t="e">
        <f t="shared" si="39"/>
        <v>#N/A</v>
      </c>
      <c r="BY79" s="5" t="e">
        <f t="shared" si="40"/>
        <v>#N/A</v>
      </c>
      <c r="BZ79" s="5"/>
      <c r="CA79" s="5"/>
      <c r="CB79" s="5"/>
      <c r="CC79" s="5"/>
      <c r="CD79" s="5"/>
      <c r="CE79" s="5"/>
      <c r="CF79" s="5"/>
      <c r="CG79" s="5"/>
      <c r="CH79" s="5"/>
    </row>
    <row r="80" spans="1:10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S80" s="5"/>
      <c r="T80" s="5">
        <f>IF(Inputs!F84="",0,IF(Inputs!G84="Purchase",Inputs!H84,IF(Inputs!G84="Redemption",-Inputs!H84,IF(Inputs!G84="Dividend",0,0)))/Inputs!I84)</f>
        <v>0</v>
      </c>
      <c r="U80" s="5">
        <f>IF(Inputs!F84="",0,(datecg-Inputs!F84))</f>
        <v>0</v>
      </c>
      <c r="V80" s="5">
        <f>IF(Inputs!F84="",0,SUM($T$5:T80))</f>
        <v>0</v>
      </c>
      <c r="W80" s="5">
        <f>SUM($X$5:X79)</f>
        <v>24499.276089799783</v>
      </c>
      <c r="X80" s="5">
        <f t="shared" si="23"/>
        <v>0</v>
      </c>
      <c r="Y80" s="5">
        <f t="shared" si="24"/>
        <v>0</v>
      </c>
      <c r="Z80" s="5">
        <f t="shared" si="25"/>
        <v>0</v>
      </c>
      <c r="AA80" s="5">
        <f t="shared" si="26"/>
        <v>0</v>
      </c>
      <c r="AB80" s="5">
        <f t="shared" si="27"/>
        <v>0</v>
      </c>
      <c r="AC80" s="5">
        <f t="shared" si="28"/>
        <v>0</v>
      </c>
      <c r="AD80" s="94">
        <f>IF(U80&lt;=IF(Inputs!$C$22="",lockin,Inputs!$C$22),Inputs!$D$22,IF(U80&lt;=IF(Inputs!$C$23="",lockin,Inputs!$C$23),Inputs!$D$23,IF(U80&lt;=IF(Inputs!$C$24="",lockin,Inputs!$C$24),Inputs!$D$24,IF(U80&lt;=IF(Inputs!$C$25="",lockin,Inputs!$C$25),Inputs!$D$25,IF(U80&lt;=IF(Inputs!$C$26="",lockin,Inputs!$C$26),Inputs!$D$26,IF(U80&lt;=IF(Inputs!$C$27="",lockin,Inputs!$C$27),Inputs!$D$27,IF(U80&lt;=IF(Inputs!$C$28="",lockin,Inputs!$C$28),Inputs!$D$28,IF(U80&lt;=IF(Inputs!$C$29="",lockin,Inputs!$C$29),Inputs!$D$29,IF(U80&lt;=IF(Inputs!$C$30="",lockin,Inputs!$C$30),Inputs!$D$30,IF(U80&lt;=IF(Inputs!$C$31="",lockin,Inputs!$C$31),Inputs!$D$31,0%))))))))))</f>
        <v>1.4999999999999999E-2</v>
      </c>
      <c r="AE80" s="5">
        <f t="shared" si="29"/>
        <v>0</v>
      </c>
      <c r="AF80" s="5">
        <f>AB80*Inputs!I84</f>
        <v>0</v>
      </c>
      <c r="AG80" s="5">
        <f t="shared" si="30"/>
        <v>0</v>
      </c>
      <c r="AH80" s="5">
        <f t="shared" si="31"/>
        <v>0</v>
      </c>
      <c r="AI80" s="5">
        <f>AA80*Inputs!I84</f>
        <v>0</v>
      </c>
      <c r="AJ80" s="5">
        <f t="shared" si="32"/>
        <v>0</v>
      </c>
      <c r="AK80" s="5">
        <f t="shared" si="33"/>
        <v>0</v>
      </c>
      <c r="AL80" s="5">
        <f>AA80*Inputs!I84</f>
        <v>0</v>
      </c>
      <c r="AM80" s="5">
        <f t="shared" ca="1" si="34"/>
        <v>0</v>
      </c>
      <c r="AN80" s="5">
        <f t="shared" si="35"/>
        <v>0</v>
      </c>
      <c r="AO80" s="5">
        <f t="shared" ca="1" si="36"/>
        <v>0</v>
      </c>
      <c r="AP80" s="5"/>
      <c r="AQ80" s="5">
        <f>AA80*Inputs!I84</f>
        <v>0</v>
      </c>
      <c r="AR80" s="5">
        <f t="shared" si="37"/>
        <v>0</v>
      </c>
      <c r="AS80" s="5"/>
      <c r="AT80" s="5">
        <f t="shared" ca="1" si="38"/>
        <v>0</v>
      </c>
      <c r="AU80" s="5"/>
      <c r="AV80" s="5"/>
      <c r="AW80" s="5"/>
      <c r="AX80" s="5"/>
      <c r="AY80" s="18"/>
      <c r="AZ80" s="18"/>
      <c r="BA80" s="23"/>
      <c r="BB80" s="5"/>
      <c r="BC80" s="5"/>
      <c r="BD80" s="5"/>
      <c r="BE80" s="5"/>
      <c r="BF80" s="5"/>
      <c r="BG80" s="18" t="str">
        <f>IF(Inputs!K80="","",YEAR(Inputs!K80))</f>
        <v/>
      </c>
      <c r="BH80" s="18" t="str">
        <f>IF(Inputs!K80="","",DAY(Inputs!K80))</f>
        <v/>
      </c>
      <c r="BI80" s="18" t="str">
        <f>IF(Inputs!K80="","",MONTH(Inputs!K80))</f>
        <v/>
      </c>
      <c r="BJ80" s="26" t="str">
        <f>IF(Inputs!K80="","",IF(Inputs!K80&gt;DATE(BG80,4,1),DATE(BG80,4,1),DATE(BG80-1,4,1)))</f>
        <v/>
      </c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23" t="e">
        <f t="shared" si="39"/>
        <v>#N/A</v>
      </c>
      <c r="BY80" s="5" t="e">
        <f t="shared" si="40"/>
        <v>#N/A</v>
      </c>
      <c r="BZ80" s="5"/>
      <c r="CA80" s="5"/>
      <c r="CB80" s="5"/>
      <c r="CC80" s="5"/>
      <c r="CD80" s="5"/>
      <c r="CE80" s="5"/>
      <c r="CF80" s="5"/>
      <c r="CG80" s="5"/>
      <c r="CH80" s="5"/>
    </row>
    <row r="81" spans="1:8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S81" s="5"/>
      <c r="T81" s="5">
        <f>IF(Inputs!F85="",0,IF(Inputs!G85="Purchase",Inputs!H85,IF(Inputs!G85="Redemption",-Inputs!H85,IF(Inputs!G85="Dividend",0,0)))/Inputs!I85)</f>
        <v>0</v>
      </c>
      <c r="U81" s="5">
        <f>IF(Inputs!F85="",0,(datecg-Inputs!F85))</f>
        <v>0</v>
      </c>
      <c r="V81" s="5">
        <f>IF(Inputs!F85="",0,SUM($T$5:T81))</f>
        <v>0</v>
      </c>
      <c r="W81" s="5">
        <f>SUM($X$5:X80)</f>
        <v>24499.276089799783</v>
      </c>
      <c r="X81" s="5">
        <f t="shared" si="23"/>
        <v>0</v>
      </c>
      <c r="Y81" s="5">
        <f t="shared" si="24"/>
        <v>0</v>
      </c>
      <c r="Z81" s="5">
        <f t="shared" si="25"/>
        <v>0</v>
      </c>
      <c r="AA81" s="5">
        <f t="shared" si="26"/>
        <v>0</v>
      </c>
      <c r="AB81" s="5">
        <f t="shared" si="27"/>
        <v>0</v>
      </c>
      <c r="AC81" s="5">
        <f t="shared" si="28"/>
        <v>0</v>
      </c>
      <c r="AD81" s="94">
        <f>IF(U81&lt;=IF(Inputs!$C$22="",lockin,Inputs!$C$22),Inputs!$D$22,IF(U81&lt;=IF(Inputs!$C$23="",lockin,Inputs!$C$23),Inputs!$D$23,IF(U81&lt;=IF(Inputs!$C$24="",lockin,Inputs!$C$24),Inputs!$D$24,IF(U81&lt;=IF(Inputs!$C$25="",lockin,Inputs!$C$25),Inputs!$D$25,IF(U81&lt;=IF(Inputs!$C$26="",lockin,Inputs!$C$26),Inputs!$D$26,IF(U81&lt;=IF(Inputs!$C$27="",lockin,Inputs!$C$27),Inputs!$D$27,IF(U81&lt;=IF(Inputs!$C$28="",lockin,Inputs!$C$28),Inputs!$D$28,IF(U81&lt;=IF(Inputs!$C$29="",lockin,Inputs!$C$29),Inputs!$D$29,IF(U81&lt;=IF(Inputs!$C$30="",lockin,Inputs!$C$30),Inputs!$D$30,IF(U81&lt;=IF(Inputs!$C$31="",lockin,Inputs!$C$31),Inputs!$D$31,0%))))))))))</f>
        <v>1.4999999999999999E-2</v>
      </c>
      <c r="AE81" s="5">
        <f t="shared" si="29"/>
        <v>0</v>
      </c>
      <c r="AF81" s="5">
        <f>AB81*Inputs!I85</f>
        <v>0</v>
      </c>
      <c r="AG81" s="5">
        <f t="shared" si="30"/>
        <v>0</v>
      </c>
      <c r="AH81" s="5">
        <f t="shared" si="31"/>
        <v>0</v>
      </c>
      <c r="AI81" s="5">
        <f>AA81*Inputs!I85</f>
        <v>0</v>
      </c>
      <c r="AJ81" s="5">
        <f t="shared" si="32"/>
        <v>0</v>
      </c>
      <c r="AK81" s="5">
        <f t="shared" si="33"/>
        <v>0</v>
      </c>
      <c r="AL81" s="5">
        <f>AA81*Inputs!I85</f>
        <v>0</v>
      </c>
      <c r="AM81" s="5">
        <f t="shared" ca="1" si="34"/>
        <v>0</v>
      </c>
      <c r="AN81" s="5">
        <f t="shared" si="35"/>
        <v>0</v>
      </c>
      <c r="AO81" s="5">
        <f t="shared" ca="1" si="36"/>
        <v>0</v>
      </c>
      <c r="AP81" s="5"/>
      <c r="AQ81" s="5">
        <f>AA81*Inputs!I85</f>
        <v>0</v>
      </c>
      <c r="AR81" s="5">
        <f t="shared" si="37"/>
        <v>0</v>
      </c>
      <c r="AS81" s="5"/>
      <c r="AT81" s="5">
        <f t="shared" ca="1" si="38"/>
        <v>0</v>
      </c>
      <c r="AU81" s="5"/>
      <c r="AV81" s="5"/>
      <c r="AW81" s="5"/>
      <c r="AX81" s="5"/>
      <c r="AY81" s="18"/>
      <c r="AZ81" s="18"/>
      <c r="BA81" s="23"/>
      <c r="BB81" s="5"/>
      <c r="BC81" s="5"/>
      <c r="BD81" s="5"/>
      <c r="BE81" s="5"/>
      <c r="BF81" s="5"/>
      <c r="BG81" s="18" t="str">
        <f>IF(Inputs!K81="","",YEAR(Inputs!K81))</f>
        <v/>
      </c>
      <c r="BH81" s="18" t="str">
        <f>IF(Inputs!K81="","",DAY(Inputs!K81))</f>
        <v/>
      </c>
      <c r="BI81" s="18" t="str">
        <f>IF(Inputs!K81="","",MONTH(Inputs!K81))</f>
        <v/>
      </c>
      <c r="BJ81" s="26" t="str">
        <f>IF(Inputs!K81="","",IF(Inputs!K81&gt;DATE(BG81,4,1),DATE(BG81,4,1),DATE(BG81-1,4,1)))</f>
        <v/>
      </c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23" t="e">
        <f t="shared" si="39"/>
        <v>#N/A</v>
      </c>
      <c r="BY81" s="5" t="e">
        <f t="shared" si="40"/>
        <v>#N/A</v>
      </c>
      <c r="BZ81" s="5"/>
      <c r="CA81" s="5"/>
      <c r="CB81" s="5"/>
      <c r="CC81" s="5"/>
      <c r="CD81" s="5"/>
      <c r="CE81" s="5"/>
      <c r="CF81" s="5"/>
      <c r="CG81" s="5"/>
      <c r="CH81" s="5"/>
    </row>
    <row r="82" spans="1:8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S82" s="5"/>
      <c r="T82" s="5">
        <f>IF(Inputs!F86="",0,IF(Inputs!G86="Purchase",Inputs!H86,IF(Inputs!G86="Redemption",-Inputs!H86,IF(Inputs!G86="Dividend",0,0)))/Inputs!I86)</f>
        <v>0</v>
      </c>
      <c r="U82" s="5">
        <f>IF(Inputs!F86="",0,(datecg-Inputs!F86))</f>
        <v>0</v>
      </c>
      <c r="V82" s="5">
        <f>IF(Inputs!F86="",0,SUM($T$5:T82))</f>
        <v>0</v>
      </c>
      <c r="W82" s="5">
        <f>SUM($X$5:X81)</f>
        <v>24499.276089799783</v>
      </c>
      <c r="X82" s="5">
        <f t="shared" si="23"/>
        <v>0</v>
      </c>
      <c r="Y82" s="5">
        <f t="shared" si="24"/>
        <v>0</v>
      </c>
      <c r="Z82" s="5">
        <f t="shared" si="25"/>
        <v>0</v>
      </c>
      <c r="AA82" s="5">
        <f t="shared" si="26"/>
        <v>0</v>
      </c>
      <c r="AB82" s="5">
        <f t="shared" si="27"/>
        <v>0</v>
      </c>
      <c r="AC82" s="5">
        <f t="shared" si="28"/>
        <v>0</v>
      </c>
      <c r="AD82" s="94">
        <f>IF(U82&lt;=IF(Inputs!$C$22="",lockin,Inputs!$C$22),Inputs!$D$22,IF(U82&lt;=IF(Inputs!$C$23="",lockin,Inputs!$C$23),Inputs!$D$23,IF(U82&lt;=IF(Inputs!$C$24="",lockin,Inputs!$C$24),Inputs!$D$24,IF(U82&lt;=IF(Inputs!$C$25="",lockin,Inputs!$C$25),Inputs!$D$25,IF(U82&lt;=IF(Inputs!$C$26="",lockin,Inputs!$C$26),Inputs!$D$26,IF(U82&lt;=IF(Inputs!$C$27="",lockin,Inputs!$C$27),Inputs!$D$27,IF(U82&lt;=IF(Inputs!$C$28="",lockin,Inputs!$C$28),Inputs!$D$28,IF(U82&lt;=IF(Inputs!$C$29="",lockin,Inputs!$C$29),Inputs!$D$29,IF(U82&lt;=IF(Inputs!$C$30="",lockin,Inputs!$C$30),Inputs!$D$30,IF(U82&lt;=IF(Inputs!$C$31="",lockin,Inputs!$C$31),Inputs!$D$31,0%))))))))))</f>
        <v>1.4999999999999999E-2</v>
      </c>
      <c r="AE82" s="5">
        <f t="shared" si="29"/>
        <v>0</v>
      </c>
      <c r="AF82" s="5">
        <f>AB82*Inputs!I86</f>
        <v>0</v>
      </c>
      <c r="AG82" s="5">
        <f t="shared" si="30"/>
        <v>0</v>
      </c>
      <c r="AH82" s="5">
        <f t="shared" si="31"/>
        <v>0</v>
      </c>
      <c r="AI82" s="5">
        <f>AA82*Inputs!I86</f>
        <v>0</v>
      </c>
      <c r="AJ82" s="5">
        <f t="shared" si="32"/>
        <v>0</v>
      </c>
      <c r="AK82" s="5">
        <f t="shared" si="33"/>
        <v>0</v>
      </c>
      <c r="AL82" s="5">
        <f>AA82*Inputs!I86</f>
        <v>0</v>
      </c>
      <c r="AM82" s="5">
        <f t="shared" ca="1" si="34"/>
        <v>0</v>
      </c>
      <c r="AN82" s="5">
        <f t="shared" si="35"/>
        <v>0</v>
      </c>
      <c r="AO82" s="5">
        <f t="shared" ca="1" si="36"/>
        <v>0</v>
      </c>
      <c r="AP82" s="5"/>
      <c r="AQ82" s="5">
        <f>AA82*Inputs!I86</f>
        <v>0</v>
      </c>
      <c r="AR82" s="5">
        <f t="shared" si="37"/>
        <v>0</v>
      </c>
      <c r="AS82" s="5"/>
      <c r="AT82" s="5">
        <f t="shared" ca="1" si="38"/>
        <v>0</v>
      </c>
      <c r="AU82" s="5"/>
      <c r="AV82" s="5"/>
      <c r="AW82" s="5"/>
      <c r="AX82" s="5"/>
      <c r="AY82" s="18"/>
      <c r="AZ82" s="18"/>
      <c r="BA82" s="23"/>
      <c r="BB82" s="5"/>
      <c r="BC82" s="5"/>
      <c r="BD82" s="5"/>
      <c r="BE82" s="5"/>
      <c r="BF82" s="5"/>
      <c r="BG82" s="18" t="str">
        <f>IF(Inputs!K82="","",YEAR(Inputs!K82))</f>
        <v/>
      </c>
      <c r="BH82" s="18" t="str">
        <f>IF(Inputs!K82="","",DAY(Inputs!K82))</f>
        <v/>
      </c>
      <c r="BI82" s="18" t="str">
        <f>IF(Inputs!K82="","",MONTH(Inputs!K82))</f>
        <v/>
      </c>
      <c r="BJ82" s="26" t="str">
        <f>IF(Inputs!K82="","",IF(Inputs!K82&gt;DATE(BG82,4,1),DATE(BG82,4,1),DATE(BG82-1,4,1)))</f>
        <v/>
      </c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23" t="e">
        <f t="shared" si="39"/>
        <v>#N/A</v>
      </c>
      <c r="BY82" s="5" t="e">
        <f t="shared" si="40"/>
        <v>#N/A</v>
      </c>
      <c r="BZ82" s="5"/>
      <c r="CA82" s="5"/>
      <c r="CB82" s="5"/>
      <c r="CC82" s="5"/>
      <c r="CD82" s="5"/>
      <c r="CE82" s="5"/>
      <c r="CF82" s="5"/>
      <c r="CG82" s="5"/>
      <c r="CH82" s="5"/>
    </row>
    <row r="83" spans="1:8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S83" s="5"/>
      <c r="T83" s="5">
        <f>IF(Inputs!F87="",0,IF(Inputs!G87="Purchase",Inputs!H87,IF(Inputs!G87="Redemption",-Inputs!H87,IF(Inputs!G87="Dividend",0,0)))/Inputs!I87)</f>
        <v>0</v>
      </c>
      <c r="U83" s="5">
        <f>IF(Inputs!F87="",0,(datecg-Inputs!F87))</f>
        <v>0</v>
      </c>
      <c r="V83" s="5">
        <f>IF(Inputs!F87="",0,SUM($T$5:T83))</f>
        <v>0</v>
      </c>
      <c r="W83" s="5">
        <f>SUM($X$5:X82)</f>
        <v>24499.276089799783</v>
      </c>
      <c r="X83" s="5">
        <f t="shared" si="23"/>
        <v>0</v>
      </c>
      <c r="Y83" s="5">
        <f t="shared" si="24"/>
        <v>0</v>
      </c>
      <c r="Z83" s="5">
        <f t="shared" si="25"/>
        <v>0</v>
      </c>
      <c r="AA83" s="5">
        <f t="shared" si="26"/>
        <v>0</v>
      </c>
      <c r="AB83" s="5">
        <f t="shared" si="27"/>
        <v>0</v>
      </c>
      <c r="AC83" s="5">
        <f t="shared" si="28"/>
        <v>0</v>
      </c>
      <c r="AD83" s="94">
        <f>IF(U83&lt;=IF(Inputs!$C$22="",lockin,Inputs!$C$22),Inputs!$D$22,IF(U83&lt;=IF(Inputs!$C$23="",lockin,Inputs!$C$23),Inputs!$D$23,IF(U83&lt;=IF(Inputs!$C$24="",lockin,Inputs!$C$24),Inputs!$D$24,IF(U83&lt;=IF(Inputs!$C$25="",lockin,Inputs!$C$25),Inputs!$D$25,IF(U83&lt;=IF(Inputs!$C$26="",lockin,Inputs!$C$26),Inputs!$D$26,IF(U83&lt;=IF(Inputs!$C$27="",lockin,Inputs!$C$27),Inputs!$D$27,IF(U83&lt;=IF(Inputs!$C$28="",lockin,Inputs!$C$28),Inputs!$D$28,IF(U83&lt;=IF(Inputs!$C$29="",lockin,Inputs!$C$29),Inputs!$D$29,IF(U83&lt;=IF(Inputs!$C$30="",lockin,Inputs!$C$30),Inputs!$D$30,IF(U83&lt;=IF(Inputs!$C$31="",lockin,Inputs!$C$31),Inputs!$D$31,0%))))))))))</f>
        <v>1.4999999999999999E-2</v>
      </c>
      <c r="AE83" s="5">
        <f t="shared" si="29"/>
        <v>0</v>
      </c>
      <c r="AF83" s="5">
        <f>AB83*Inputs!I87</f>
        <v>0</v>
      </c>
      <c r="AG83" s="5">
        <f t="shared" si="30"/>
        <v>0</v>
      </c>
      <c r="AH83" s="5">
        <f t="shared" si="31"/>
        <v>0</v>
      </c>
      <c r="AI83" s="5">
        <f>AA83*Inputs!I87</f>
        <v>0</v>
      </c>
      <c r="AJ83" s="5">
        <f t="shared" si="32"/>
        <v>0</v>
      </c>
      <c r="AK83" s="5">
        <f t="shared" si="33"/>
        <v>0</v>
      </c>
      <c r="AL83" s="5">
        <f>AA83*Inputs!I87</f>
        <v>0</v>
      </c>
      <c r="AM83" s="5">
        <f t="shared" ca="1" si="34"/>
        <v>0</v>
      </c>
      <c r="AN83" s="5">
        <f t="shared" si="35"/>
        <v>0</v>
      </c>
      <c r="AO83" s="5">
        <f t="shared" ca="1" si="36"/>
        <v>0</v>
      </c>
      <c r="AP83" s="5"/>
      <c r="AQ83" s="5">
        <f>AA83*Inputs!I87</f>
        <v>0</v>
      </c>
      <c r="AR83" s="5">
        <f t="shared" si="37"/>
        <v>0</v>
      </c>
      <c r="AS83" s="5"/>
      <c r="AT83" s="5">
        <f t="shared" ca="1" si="38"/>
        <v>0</v>
      </c>
      <c r="AU83" s="5"/>
      <c r="AV83" s="5"/>
      <c r="AW83" s="5"/>
      <c r="AX83" s="5"/>
      <c r="AY83" s="18"/>
      <c r="AZ83" s="18"/>
      <c r="BA83" s="23"/>
      <c r="BB83" s="5"/>
      <c r="BC83" s="5"/>
      <c r="BD83" s="5"/>
      <c r="BE83" s="5"/>
      <c r="BF83" s="5"/>
      <c r="BG83" s="18" t="str">
        <f>IF(Inputs!K83="","",YEAR(Inputs!K83))</f>
        <v/>
      </c>
      <c r="BH83" s="18" t="str">
        <f>IF(Inputs!K83="","",DAY(Inputs!K83))</f>
        <v/>
      </c>
      <c r="BI83" s="18" t="str">
        <f>IF(Inputs!K83="","",MONTH(Inputs!K83))</f>
        <v/>
      </c>
      <c r="BJ83" s="26" t="str">
        <f>IF(Inputs!K83="","",IF(Inputs!K83&gt;DATE(BG83,4,1),DATE(BG83,4,1),DATE(BG83-1,4,1)))</f>
        <v/>
      </c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23" t="e">
        <f t="shared" si="39"/>
        <v>#N/A</v>
      </c>
      <c r="BY83" s="5" t="e">
        <f t="shared" si="40"/>
        <v>#N/A</v>
      </c>
      <c r="BZ83" s="5"/>
      <c r="CA83" s="5"/>
      <c r="CB83" s="5"/>
      <c r="CC83" s="5"/>
      <c r="CD83" s="5"/>
      <c r="CE83" s="5"/>
      <c r="CF83" s="5"/>
      <c r="CG83" s="5"/>
      <c r="CH83" s="5"/>
    </row>
    <row r="84" spans="1:8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S84" s="5"/>
      <c r="T84" s="5">
        <f>IF(Inputs!F88="",0,IF(Inputs!G88="Purchase",Inputs!H88,IF(Inputs!G88="Redemption",-Inputs!H88,IF(Inputs!G88="Dividend",0,0)))/Inputs!I88)</f>
        <v>0</v>
      </c>
      <c r="U84" s="5">
        <f>IF(Inputs!F88="",0,(datecg-Inputs!F88))</f>
        <v>0</v>
      </c>
      <c r="V84" s="5">
        <f>IF(Inputs!F88="",0,SUM($T$5:T84))</f>
        <v>0</v>
      </c>
      <c r="W84" s="5">
        <f>SUM($X$5:X83)</f>
        <v>24499.276089799783</v>
      </c>
      <c r="X84" s="5">
        <f t="shared" si="23"/>
        <v>0</v>
      </c>
      <c r="Y84" s="5">
        <f t="shared" si="24"/>
        <v>0</v>
      </c>
      <c r="Z84" s="5">
        <f t="shared" si="25"/>
        <v>0</v>
      </c>
      <c r="AA84" s="5">
        <f t="shared" si="26"/>
        <v>0</v>
      </c>
      <c r="AB84" s="5">
        <f t="shared" si="27"/>
        <v>0</v>
      </c>
      <c r="AC84" s="5">
        <f t="shared" si="28"/>
        <v>0</v>
      </c>
      <c r="AD84" s="94">
        <f>IF(U84&lt;=IF(Inputs!$C$22="",lockin,Inputs!$C$22),Inputs!$D$22,IF(U84&lt;=IF(Inputs!$C$23="",lockin,Inputs!$C$23),Inputs!$D$23,IF(U84&lt;=IF(Inputs!$C$24="",lockin,Inputs!$C$24),Inputs!$D$24,IF(U84&lt;=IF(Inputs!$C$25="",lockin,Inputs!$C$25),Inputs!$D$25,IF(U84&lt;=IF(Inputs!$C$26="",lockin,Inputs!$C$26),Inputs!$D$26,IF(U84&lt;=IF(Inputs!$C$27="",lockin,Inputs!$C$27),Inputs!$D$27,IF(U84&lt;=IF(Inputs!$C$28="",lockin,Inputs!$C$28),Inputs!$D$28,IF(U84&lt;=IF(Inputs!$C$29="",lockin,Inputs!$C$29),Inputs!$D$29,IF(U84&lt;=IF(Inputs!$C$30="",lockin,Inputs!$C$30),Inputs!$D$30,IF(U84&lt;=IF(Inputs!$C$31="",lockin,Inputs!$C$31),Inputs!$D$31,0%))))))))))</f>
        <v>1.4999999999999999E-2</v>
      </c>
      <c r="AE84" s="5">
        <f t="shared" si="29"/>
        <v>0</v>
      </c>
      <c r="AF84" s="5">
        <f>AB84*Inputs!I88</f>
        <v>0</v>
      </c>
      <c r="AG84" s="5">
        <f t="shared" si="30"/>
        <v>0</v>
      </c>
      <c r="AH84" s="5">
        <f t="shared" si="31"/>
        <v>0</v>
      </c>
      <c r="AI84" s="5">
        <f>AA84*Inputs!I88</f>
        <v>0</v>
      </c>
      <c r="AJ84" s="5">
        <f t="shared" si="32"/>
        <v>0</v>
      </c>
      <c r="AK84" s="5">
        <f t="shared" si="33"/>
        <v>0</v>
      </c>
      <c r="AL84" s="5">
        <f>AA84*Inputs!I88</f>
        <v>0</v>
      </c>
      <c r="AM84" s="5">
        <f t="shared" ca="1" si="34"/>
        <v>0</v>
      </c>
      <c r="AN84" s="5">
        <f t="shared" si="35"/>
        <v>0</v>
      </c>
      <c r="AO84" s="5">
        <f t="shared" ca="1" si="36"/>
        <v>0</v>
      </c>
      <c r="AP84" s="5"/>
      <c r="AQ84" s="5">
        <f>AA84*Inputs!I88</f>
        <v>0</v>
      </c>
      <c r="AR84" s="5">
        <f t="shared" si="37"/>
        <v>0</v>
      </c>
      <c r="AS84" s="5"/>
      <c r="AT84" s="5">
        <f t="shared" ca="1" si="38"/>
        <v>0</v>
      </c>
      <c r="AU84" s="5"/>
      <c r="AV84" s="5"/>
      <c r="AW84" s="5"/>
      <c r="AX84" s="5"/>
      <c r="AY84" s="18"/>
      <c r="AZ84" s="18"/>
      <c r="BA84" s="23"/>
      <c r="BB84" s="5"/>
      <c r="BC84" s="5"/>
      <c r="BD84" s="5"/>
      <c r="BE84" s="5"/>
      <c r="BF84" s="5"/>
      <c r="BG84" s="18" t="str">
        <f>IF(Inputs!K84="","",YEAR(Inputs!K84))</f>
        <v/>
      </c>
      <c r="BH84" s="18" t="str">
        <f>IF(Inputs!K84="","",DAY(Inputs!K84))</f>
        <v/>
      </c>
      <c r="BI84" s="18" t="str">
        <f>IF(Inputs!K84="","",MONTH(Inputs!K84))</f>
        <v/>
      </c>
      <c r="BJ84" s="26" t="str">
        <f>IF(Inputs!K84="","",IF(Inputs!K84&gt;DATE(BG84,4,1),DATE(BG84,4,1),DATE(BG84-1,4,1)))</f>
        <v/>
      </c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23" t="e">
        <f t="shared" si="39"/>
        <v>#N/A</v>
      </c>
      <c r="BY84" s="5" t="e">
        <f t="shared" si="40"/>
        <v>#N/A</v>
      </c>
      <c r="BZ84" s="5"/>
      <c r="CA84" s="5"/>
      <c r="CB84" s="5"/>
      <c r="CC84" s="5"/>
      <c r="CD84" s="5"/>
      <c r="CE84" s="5"/>
      <c r="CF84" s="5"/>
      <c r="CG84" s="5"/>
      <c r="CH84" s="5"/>
    </row>
    <row r="85" spans="1:8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S85" s="5"/>
      <c r="T85" s="5">
        <f>IF(Inputs!F89="",0,IF(Inputs!G89="Purchase",Inputs!H89,IF(Inputs!G89="Redemption",-Inputs!H89,IF(Inputs!G89="Dividend",0,0)))/Inputs!I89)</f>
        <v>0</v>
      </c>
      <c r="U85" s="5">
        <f>IF(Inputs!F89="",0,(datecg-Inputs!F89))</f>
        <v>0</v>
      </c>
      <c r="V85" s="5">
        <f>IF(Inputs!F89="",0,SUM($T$5:T85))</f>
        <v>0</v>
      </c>
      <c r="W85" s="5">
        <f>SUM($X$5:X84)</f>
        <v>24499.276089799783</v>
      </c>
      <c r="X85" s="5">
        <f t="shared" si="23"/>
        <v>0</v>
      </c>
      <c r="Y85" s="5">
        <f t="shared" si="24"/>
        <v>0</v>
      </c>
      <c r="Z85" s="5">
        <f t="shared" si="25"/>
        <v>0</v>
      </c>
      <c r="AA85" s="5">
        <f t="shared" si="26"/>
        <v>0</v>
      </c>
      <c r="AB85" s="5">
        <f t="shared" si="27"/>
        <v>0</v>
      </c>
      <c r="AC85" s="5">
        <f t="shared" si="28"/>
        <v>0</v>
      </c>
      <c r="AD85" s="94">
        <f>IF(U85&lt;=IF(Inputs!$C$22="",lockin,Inputs!$C$22),Inputs!$D$22,IF(U85&lt;=IF(Inputs!$C$23="",lockin,Inputs!$C$23),Inputs!$D$23,IF(U85&lt;=IF(Inputs!$C$24="",lockin,Inputs!$C$24),Inputs!$D$24,IF(U85&lt;=IF(Inputs!$C$25="",lockin,Inputs!$C$25),Inputs!$D$25,IF(U85&lt;=IF(Inputs!$C$26="",lockin,Inputs!$C$26),Inputs!$D$26,IF(U85&lt;=IF(Inputs!$C$27="",lockin,Inputs!$C$27),Inputs!$D$27,IF(U85&lt;=IF(Inputs!$C$28="",lockin,Inputs!$C$28),Inputs!$D$28,IF(U85&lt;=IF(Inputs!$C$29="",lockin,Inputs!$C$29),Inputs!$D$29,IF(U85&lt;=IF(Inputs!$C$30="",lockin,Inputs!$C$30),Inputs!$D$30,IF(U85&lt;=IF(Inputs!$C$31="",lockin,Inputs!$C$31),Inputs!$D$31,0%))))))))))</f>
        <v>1.4999999999999999E-2</v>
      </c>
      <c r="AE85" s="5">
        <f t="shared" si="29"/>
        <v>0</v>
      </c>
      <c r="AF85" s="5">
        <f>AB85*Inputs!I89</f>
        <v>0</v>
      </c>
      <c r="AG85" s="5">
        <f t="shared" si="30"/>
        <v>0</v>
      </c>
      <c r="AH85" s="5">
        <f t="shared" si="31"/>
        <v>0</v>
      </c>
      <c r="AI85" s="5">
        <f>AA85*Inputs!I89</f>
        <v>0</v>
      </c>
      <c r="AJ85" s="5">
        <f t="shared" si="32"/>
        <v>0</v>
      </c>
      <c r="AK85" s="5">
        <f t="shared" si="33"/>
        <v>0</v>
      </c>
      <c r="AL85" s="5">
        <f>AA85*Inputs!I89</f>
        <v>0</v>
      </c>
      <c r="AM85" s="5">
        <f t="shared" ca="1" si="34"/>
        <v>0</v>
      </c>
      <c r="AN85" s="5">
        <f t="shared" si="35"/>
        <v>0</v>
      </c>
      <c r="AO85" s="5">
        <f t="shared" ca="1" si="36"/>
        <v>0</v>
      </c>
      <c r="AP85" s="5"/>
      <c r="AQ85" s="5">
        <f>AA85*Inputs!I89</f>
        <v>0</v>
      </c>
      <c r="AR85" s="5">
        <f t="shared" si="37"/>
        <v>0</v>
      </c>
      <c r="AS85" s="5"/>
      <c r="AT85" s="5">
        <f t="shared" ca="1" si="38"/>
        <v>0</v>
      </c>
      <c r="AU85" s="5"/>
      <c r="AV85" s="5"/>
      <c r="AW85" s="5"/>
      <c r="AX85" s="5"/>
      <c r="AY85" s="18"/>
      <c r="AZ85" s="18"/>
      <c r="BA85" s="23"/>
      <c r="BB85" s="5"/>
      <c r="BC85" s="5"/>
      <c r="BD85" s="5"/>
      <c r="BE85" s="5"/>
      <c r="BF85" s="5"/>
      <c r="BG85" s="18" t="str">
        <f>IF(Inputs!K85="","",YEAR(Inputs!K85))</f>
        <v/>
      </c>
      <c r="BH85" s="18" t="str">
        <f>IF(Inputs!K85="","",DAY(Inputs!K85))</f>
        <v/>
      </c>
      <c r="BI85" s="18" t="str">
        <f>IF(Inputs!K85="","",MONTH(Inputs!K85))</f>
        <v/>
      </c>
      <c r="BJ85" s="26" t="str">
        <f>IF(Inputs!K85="","",IF(Inputs!K85&gt;DATE(BG85,4,1),DATE(BG85,4,1),DATE(BG85-1,4,1)))</f>
        <v/>
      </c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23" t="e">
        <f t="shared" si="39"/>
        <v>#N/A</v>
      </c>
      <c r="BY85" s="5" t="e">
        <f t="shared" si="40"/>
        <v>#N/A</v>
      </c>
      <c r="BZ85" s="5"/>
      <c r="CA85" s="5"/>
      <c r="CB85" s="5"/>
      <c r="CC85" s="5"/>
      <c r="CD85" s="5"/>
      <c r="CE85" s="5"/>
      <c r="CF85" s="5"/>
      <c r="CG85" s="5"/>
      <c r="CH85" s="5"/>
    </row>
    <row r="86" spans="1: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S86" s="5"/>
      <c r="T86" s="5">
        <f>IF(Inputs!F90="",0,IF(Inputs!G90="Purchase",Inputs!H90,IF(Inputs!G90="Redemption",-Inputs!H90,IF(Inputs!G90="Dividend",0,0)))/Inputs!I90)</f>
        <v>0</v>
      </c>
      <c r="U86" s="5">
        <f>IF(Inputs!F90="",0,(datecg-Inputs!F90))</f>
        <v>0</v>
      </c>
      <c r="V86" s="5">
        <f>IF(Inputs!F90="",0,SUM($T$5:T86))</f>
        <v>0</v>
      </c>
      <c r="W86" s="5">
        <f>SUM($X$5:X85)</f>
        <v>24499.276089799783</v>
      </c>
      <c r="X86" s="5">
        <f t="shared" si="23"/>
        <v>0</v>
      </c>
      <c r="Y86" s="5">
        <f t="shared" si="24"/>
        <v>0</v>
      </c>
      <c r="Z86" s="5">
        <f t="shared" si="25"/>
        <v>0</v>
      </c>
      <c r="AA86" s="5">
        <f t="shared" si="26"/>
        <v>0</v>
      </c>
      <c r="AB86" s="5">
        <f t="shared" si="27"/>
        <v>0</v>
      </c>
      <c r="AC86" s="5">
        <f t="shared" si="28"/>
        <v>0</v>
      </c>
      <c r="AD86" s="94">
        <f>IF(U86&lt;=IF(Inputs!$C$22="",lockin,Inputs!$C$22),Inputs!$D$22,IF(U86&lt;=IF(Inputs!$C$23="",lockin,Inputs!$C$23),Inputs!$D$23,IF(U86&lt;=IF(Inputs!$C$24="",lockin,Inputs!$C$24),Inputs!$D$24,IF(U86&lt;=IF(Inputs!$C$25="",lockin,Inputs!$C$25),Inputs!$D$25,IF(U86&lt;=IF(Inputs!$C$26="",lockin,Inputs!$C$26),Inputs!$D$26,IF(U86&lt;=IF(Inputs!$C$27="",lockin,Inputs!$C$27),Inputs!$D$27,IF(U86&lt;=IF(Inputs!$C$28="",lockin,Inputs!$C$28),Inputs!$D$28,IF(U86&lt;=IF(Inputs!$C$29="",lockin,Inputs!$C$29),Inputs!$D$29,IF(U86&lt;=IF(Inputs!$C$30="",lockin,Inputs!$C$30),Inputs!$D$30,IF(U86&lt;=IF(Inputs!$C$31="",lockin,Inputs!$C$31),Inputs!$D$31,0%))))))))))</f>
        <v>1.4999999999999999E-2</v>
      </c>
      <c r="AE86" s="5">
        <f t="shared" si="29"/>
        <v>0</v>
      </c>
      <c r="AF86" s="5">
        <f>AB86*Inputs!I90</f>
        <v>0</v>
      </c>
      <c r="AG86" s="5">
        <f t="shared" si="30"/>
        <v>0</v>
      </c>
      <c r="AH86" s="5">
        <f t="shared" si="31"/>
        <v>0</v>
      </c>
      <c r="AI86" s="5">
        <f>AA86*Inputs!I90</f>
        <v>0</v>
      </c>
      <c r="AJ86" s="5">
        <f t="shared" si="32"/>
        <v>0</v>
      </c>
      <c r="AK86" s="5">
        <f t="shared" si="33"/>
        <v>0</v>
      </c>
      <c r="AL86" s="5">
        <f>AA86*Inputs!I90</f>
        <v>0</v>
      </c>
      <c r="AM86" s="5">
        <f t="shared" ca="1" si="34"/>
        <v>0</v>
      </c>
      <c r="AN86" s="5">
        <f t="shared" si="35"/>
        <v>0</v>
      </c>
      <c r="AO86" s="5">
        <f t="shared" ca="1" si="36"/>
        <v>0</v>
      </c>
      <c r="AP86" s="5"/>
      <c r="AQ86" s="5">
        <f>AA86*Inputs!I90</f>
        <v>0</v>
      </c>
      <c r="AR86" s="5">
        <f t="shared" si="37"/>
        <v>0</v>
      </c>
      <c r="AS86" s="5"/>
      <c r="AT86" s="5">
        <f t="shared" ca="1" si="38"/>
        <v>0</v>
      </c>
      <c r="AU86" s="5"/>
      <c r="AV86" s="5"/>
      <c r="AW86" s="5"/>
      <c r="AX86" s="5"/>
      <c r="AY86" s="18"/>
      <c r="AZ86" s="18"/>
      <c r="BA86" s="23"/>
      <c r="BB86" s="5"/>
      <c r="BC86" s="5"/>
      <c r="BD86" s="5"/>
      <c r="BE86" s="5"/>
      <c r="BF86" s="5"/>
      <c r="BG86" s="18" t="str">
        <f>IF(Inputs!K86="","",YEAR(Inputs!K86))</f>
        <v/>
      </c>
      <c r="BH86" s="18" t="str">
        <f>IF(Inputs!K86="","",DAY(Inputs!K86))</f>
        <v/>
      </c>
      <c r="BI86" s="18" t="str">
        <f>IF(Inputs!K86="","",MONTH(Inputs!K86))</f>
        <v/>
      </c>
      <c r="BJ86" s="26" t="str">
        <f>IF(Inputs!K86="","",IF(Inputs!K86&gt;DATE(BG86,4,1),DATE(BG86,4,1),DATE(BG86-1,4,1)))</f>
        <v/>
      </c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23" t="e">
        <f t="shared" si="39"/>
        <v>#N/A</v>
      </c>
      <c r="BY86" s="5" t="e">
        <f t="shared" si="40"/>
        <v>#N/A</v>
      </c>
      <c r="BZ86" s="5"/>
      <c r="CA86" s="5"/>
      <c r="CB86" s="5"/>
      <c r="CC86" s="5"/>
      <c r="CD86" s="5"/>
      <c r="CE86" s="5"/>
      <c r="CF86" s="5"/>
      <c r="CG86" s="5"/>
      <c r="CH86" s="5"/>
    </row>
    <row r="87" spans="1:8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S87" s="5"/>
      <c r="T87" s="5">
        <f>IF(Inputs!F91="",0,IF(Inputs!G91="Purchase",Inputs!H91,IF(Inputs!G91="Redemption",-Inputs!H91,IF(Inputs!G91="Dividend",0,0)))/Inputs!I91)</f>
        <v>0</v>
      </c>
      <c r="U87" s="5">
        <f>IF(Inputs!F91="",0,(datecg-Inputs!F91))</f>
        <v>0</v>
      </c>
      <c r="V87" s="5">
        <f>IF(Inputs!F91="",0,SUM($T$5:T87))</f>
        <v>0</v>
      </c>
      <c r="W87" s="5">
        <f>SUM($X$5:X86)</f>
        <v>24499.276089799783</v>
      </c>
      <c r="X87" s="5">
        <f t="shared" si="23"/>
        <v>0</v>
      </c>
      <c r="Y87" s="5">
        <f t="shared" si="24"/>
        <v>0</v>
      </c>
      <c r="Z87" s="5">
        <f t="shared" si="25"/>
        <v>0</v>
      </c>
      <c r="AA87" s="5">
        <f t="shared" si="26"/>
        <v>0</v>
      </c>
      <c r="AB87" s="5">
        <f t="shared" si="27"/>
        <v>0</v>
      </c>
      <c r="AC87" s="5">
        <f t="shared" si="28"/>
        <v>0</v>
      </c>
      <c r="AD87" s="94">
        <f>IF(U87&lt;=IF(Inputs!$C$22="",lockin,Inputs!$C$22),Inputs!$D$22,IF(U87&lt;=IF(Inputs!$C$23="",lockin,Inputs!$C$23),Inputs!$D$23,IF(U87&lt;=IF(Inputs!$C$24="",lockin,Inputs!$C$24),Inputs!$D$24,IF(U87&lt;=IF(Inputs!$C$25="",lockin,Inputs!$C$25),Inputs!$D$25,IF(U87&lt;=IF(Inputs!$C$26="",lockin,Inputs!$C$26),Inputs!$D$26,IF(U87&lt;=IF(Inputs!$C$27="",lockin,Inputs!$C$27),Inputs!$D$27,IF(U87&lt;=IF(Inputs!$C$28="",lockin,Inputs!$C$28),Inputs!$D$28,IF(U87&lt;=IF(Inputs!$C$29="",lockin,Inputs!$C$29),Inputs!$D$29,IF(U87&lt;=IF(Inputs!$C$30="",lockin,Inputs!$C$30),Inputs!$D$30,IF(U87&lt;=IF(Inputs!$C$31="",lockin,Inputs!$C$31),Inputs!$D$31,0%))))))))))</f>
        <v>1.4999999999999999E-2</v>
      </c>
      <c r="AE87" s="5">
        <f t="shared" si="29"/>
        <v>0</v>
      </c>
      <c r="AF87" s="5">
        <f>AB87*Inputs!I91</f>
        <v>0</v>
      </c>
      <c r="AG87" s="5">
        <f t="shared" si="30"/>
        <v>0</v>
      </c>
      <c r="AH87" s="5">
        <f t="shared" si="31"/>
        <v>0</v>
      </c>
      <c r="AI87" s="5">
        <f>AA87*Inputs!I91</f>
        <v>0</v>
      </c>
      <c r="AJ87" s="5">
        <f t="shared" si="32"/>
        <v>0</v>
      </c>
      <c r="AK87" s="5">
        <f t="shared" si="33"/>
        <v>0</v>
      </c>
      <c r="AL87" s="5">
        <f>AA87*Inputs!I91</f>
        <v>0</v>
      </c>
      <c r="AM87" s="5">
        <f t="shared" ca="1" si="34"/>
        <v>0</v>
      </c>
      <c r="AN87" s="5">
        <f t="shared" si="35"/>
        <v>0</v>
      </c>
      <c r="AO87" s="5">
        <f t="shared" ca="1" si="36"/>
        <v>0</v>
      </c>
      <c r="AP87" s="5"/>
      <c r="AQ87" s="5">
        <f>AA87*Inputs!I91</f>
        <v>0</v>
      </c>
      <c r="AR87" s="5">
        <f t="shared" si="37"/>
        <v>0</v>
      </c>
      <c r="AS87" s="5"/>
      <c r="AT87" s="5">
        <f t="shared" ca="1" si="38"/>
        <v>0</v>
      </c>
      <c r="AU87" s="5"/>
      <c r="AV87" s="5"/>
      <c r="AW87" s="5"/>
      <c r="AX87" s="5"/>
      <c r="AY87" s="18"/>
      <c r="AZ87" s="18"/>
      <c r="BA87" s="23"/>
      <c r="BB87" s="5"/>
      <c r="BC87" s="5"/>
      <c r="BD87" s="5"/>
      <c r="BE87" s="5"/>
      <c r="BF87" s="5"/>
      <c r="BG87" s="18" t="str">
        <f>IF(Inputs!K87="","",YEAR(Inputs!K87))</f>
        <v/>
      </c>
      <c r="BH87" s="18" t="str">
        <f>IF(Inputs!K87="","",DAY(Inputs!K87))</f>
        <v/>
      </c>
      <c r="BI87" s="18" t="str">
        <f>IF(Inputs!K87="","",MONTH(Inputs!K87))</f>
        <v/>
      </c>
      <c r="BJ87" s="26" t="str">
        <f>IF(Inputs!K87="","",IF(Inputs!K87&gt;DATE(BG87,4,1),DATE(BG87,4,1),DATE(BG87-1,4,1)))</f>
        <v/>
      </c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23" t="e">
        <f t="shared" si="39"/>
        <v>#N/A</v>
      </c>
      <c r="BY87" s="5" t="e">
        <f t="shared" si="40"/>
        <v>#N/A</v>
      </c>
      <c r="BZ87" s="5"/>
      <c r="CA87" s="5"/>
      <c r="CB87" s="5"/>
      <c r="CC87" s="5"/>
      <c r="CD87" s="5"/>
      <c r="CE87" s="5"/>
      <c r="CF87" s="5"/>
      <c r="CG87" s="5"/>
      <c r="CH87" s="5"/>
    </row>
    <row r="88" spans="1:8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S88" s="5"/>
      <c r="T88" s="5">
        <f>IF(Inputs!F92="",0,IF(Inputs!G92="Purchase",Inputs!H92,IF(Inputs!G92="Redemption",-Inputs!H92,IF(Inputs!G92="Dividend",0,0)))/Inputs!I92)</f>
        <v>0</v>
      </c>
      <c r="U88" s="5">
        <f>IF(Inputs!F92="",0,(datecg-Inputs!F92))</f>
        <v>0</v>
      </c>
      <c r="V88" s="5">
        <f>IF(Inputs!F92="",0,SUM($T$5:T88))</f>
        <v>0</v>
      </c>
      <c r="W88" s="5">
        <f>SUM($X$5:X87)</f>
        <v>24499.276089799783</v>
      </c>
      <c r="X88" s="5">
        <f t="shared" si="23"/>
        <v>0</v>
      </c>
      <c r="Y88" s="5">
        <f t="shared" si="24"/>
        <v>0</v>
      </c>
      <c r="Z88" s="5">
        <f t="shared" si="25"/>
        <v>0</v>
      </c>
      <c r="AA88" s="5">
        <f t="shared" si="26"/>
        <v>0</v>
      </c>
      <c r="AB88" s="5">
        <f t="shared" si="27"/>
        <v>0</v>
      </c>
      <c r="AC88" s="5">
        <f t="shared" si="28"/>
        <v>0</v>
      </c>
      <c r="AD88" s="94">
        <f>IF(U88&lt;=IF(Inputs!$C$22="",lockin,Inputs!$C$22),Inputs!$D$22,IF(U88&lt;=IF(Inputs!$C$23="",lockin,Inputs!$C$23),Inputs!$D$23,IF(U88&lt;=IF(Inputs!$C$24="",lockin,Inputs!$C$24),Inputs!$D$24,IF(U88&lt;=IF(Inputs!$C$25="",lockin,Inputs!$C$25),Inputs!$D$25,IF(U88&lt;=IF(Inputs!$C$26="",lockin,Inputs!$C$26),Inputs!$D$26,IF(U88&lt;=IF(Inputs!$C$27="",lockin,Inputs!$C$27),Inputs!$D$27,IF(U88&lt;=IF(Inputs!$C$28="",lockin,Inputs!$C$28),Inputs!$D$28,IF(U88&lt;=IF(Inputs!$C$29="",lockin,Inputs!$C$29),Inputs!$D$29,IF(U88&lt;=IF(Inputs!$C$30="",lockin,Inputs!$C$30),Inputs!$D$30,IF(U88&lt;=IF(Inputs!$C$31="",lockin,Inputs!$C$31),Inputs!$D$31,0%))))))))))</f>
        <v>1.4999999999999999E-2</v>
      </c>
      <c r="AE88" s="5">
        <f t="shared" si="29"/>
        <v>0</v>
      </c>
      <c r="AF88" s="5">
        <f>AB88*Inputs!I92</f>
        <v>0</v>
      </c>
      <c r="AG88" s="5">
        <f t="shared" si="30"/>
        <v>0</v>
      </c>
      <c r="AH88" s="5">
        <f t="shared" si="31"/>
        <v>0</v>
      </c>
      <c r="AI88" s="5">
        <f>AA88*Inputs!I92</f>
        <v>0</v>
      </c>
      <c r="AJ88" s="5">
        <f t="shared" si="32"/>
        <v>0</v>
      </c>
      <c r="AK88" s="5">
        <f t="shared" si="33"/>
        <v>0</v>
      </c>
      <c r="AL88" s="5">
        <f>AA88*Inputs!I92</f>
        <v>0</v>
      </c>
      <c r="AM88" s="5">
        <f t="shared" ca="1" si="34"/>
        <v>0</v>
      </c>
      <c r="AN88" s="5">
        <f t="shared" si="35"/>
        <v>0</v>
      </c>
      <c r="AO88" s="5">
        <f t="shared" ca="1" si="36"/>
        <v>0</v>
      </c>
      <c r="AP88" s="5"/>
      <c r="AQ88" s="5">
        <f>AA88*Inputs!I92</f>
        <v>0</v>
      </c>
      <c r="AR88" s="5">
        <f t="shared" si="37"/>
        <v>0</v>
      </c>
      <c r="AS88" s="5"/>
      <c r="AT88" s="5">
        <f t="shared" ca="1" si="38"/>
        <v>0</v>
      </c>
      <c r="AU88" s="5"/>
      <c r="AV88" s="5"/>
      <c r="AW88" s="5"/>
      <c r="AX88" s="5"/>
      <c r="AY88" s="18"/>
      <c r="AZ88" s="18"/>
      <c r="BA88" s="23"/>
      <c r="BB88" s="5"/>
      <c r="BC88" s="5"/>
      <c r="BD88" s="5"/>
      <c r="BE88" s="5"/>
      <c r="BF88" s="5"/>
      <c r="BG88" s="18" t="str">
        <f>IF(Inputs!K88="","",YEAR(Inputs!K88))</f>
        <v/>
      </c>
      <c r="BH88" s="18" t="str">
        <f>IF(Inputs!K88="","",DAY(Inputs!K88))</f>
        <v/>
      </c>
      <c r="BI88" s="18" t="str">
        <f>IF(Inputs!K88="","",MONTH(Inputs!K88))</f>
        <v/>
      </c>
      <c r="BJ88" s="26" t="str">
        <f>IF(Inputs!K88="","",IF(Inputs!K88&gt;DATE(BG88,4,1),DATE(BG88,4,1),DATE(BG88-1,4,1)))</f>
        <v/>
      </c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23" t="e">
        <f t="shared" si="39"/>
        <v>#N/A</v>
      </c>
      <c r="BY88" s="5" t="e">
        <f t="shared" si="40"/>
        <v>#N/A</v>
      </c>
      <c r="BZ88" s="5"/>
      <c r="CA88" s="5"/>
      <c r="CB88" s="5"/>
      <c r="CC88" s="5"/>
      <c r="CD88" s="5"/>
      <c r="CE88" s="5"/>
      <c r="CF88" s="5"/>
      <c r="CG88" s="5"/>
      <c r="CH88" s="5"/>
    </row>
    <row r="89" spans="1:8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S89" s="5"/>
      <c r="T89" s="5">
        <f>IF(Inputs!F93="",0,IF(Inputs!G93="Purchase",Inputs!H93,IF(Inputs!G93="Redemption",-Inputs!H93,IF(Inputs!G93="Dividend",0,0)))/Inputs!I93)</f>
        <v>0</v>
      </c>
      <c r="U89" s="5">
        <f>IF(Inputs!F93="",0,(datecg-Inputs!F93))</f>
        <v>0</v>
      </c>
      <c r="V89" s="5">
        <f>IF(Inputs!F93="",0,SUM($T$5:T89))</f>
        <v>0</v>
      </c>
      <c r="W89" s="5">
        <f>SUM($X$5:X88)</f>
        <v>24499.276089799783</v>
      </c>
      <c r="X89" s="5">
        <f t="shared" si="23"/>
        <v>0</v>
      </c>
      <c r="Y89" s="5">
        <f t="shared" si="24"/>
        <v>0</v>
      </c>
      <c r="Z89" s="5">
        <f t="shared" si="25"/>
        <v>0</v>
      </c>
      <c r="AA89" s="5">
        <f t="shared" si="26"/>
        <v>0</v>
      </c>
      <c r="AB89" s="5">
        <f t="shared" si="27"/>
        <v>0</v>
      </c>
      <c r="AC89" s="5">
        <f t="shared" si="28"/>
        <v>0</v>
      </c>
      <c r="AD89" s="94">
        <f>IF(U89&lt;=IF(Inputs!$C$22="",lockin,Inputs!$C$22),Inputs!$D$22,IF(U89&lt;=IF(Inputs!$C$23="",lockin,Inputs!$C$23),Inputs!$D$23,IF(U89&lt;=IF(Inputs!$C$24="",lockin,Inputs!$C$24),Inputs!$D$24,IF(U89&lt;=IF(Inputs!$C$25="",lockin,Inputs!$C$25),Inputs!$D$25,IF(U89&lt;=IF(Inputs!$C$26="",lockin,Inputs!$C$26),Inputs!$D$26,IF(U89&lt;=IF(Inputs!$C$27="",lockin,Inputs!$C$27),Inputs!$D$27,IF(U89&lt;=IF(Inputs!$C$28="",lockin,Inputs!$C$28),Inputs!$D$28,IF(U89&lt;=IF(Inputs!$C$29="",lockin,Inputs!$C$29),Inputs!$D$29,IF(U89&lt;=IF(Inputs!$C$30="",lockin,Inputs!$C$30),Inputs!$D$30,IF(U89&lt;=IF(Inputs!$C$31="",lockin,Inputs!$C$31),Inputs!$D$31,0%))))))))))</f>
        <v>1.4999999999999999E-2</v>
      </c>
      <c r="AE89" s="5">
        <f t="shared" si="29"/>
        <v>0</v>
      </c>
      <c r="AF89" s="5">
        <f>AB89*Inputs!I93</f>
        <v>0</v>
      </c>
      <c r="AG89" s="5">
        <f t="shared" si="30"/>
        <v>0</v>
      </c>
      <c r="AH89" s="5">
        <f t="shared" si="31"/>
        <v>0</v>
      </c>
      <c r="AI89" s="5">
        <f>AA89*Inputs!I93</f>
        <v>0</v>
      </c>
      <c r="AJ89" s="5">
        <f t="shared" si="32"/>
        <v>0</v>
      </c>
      <c r="AK89" s="5">
        <f t="shared" si="33"/>
        <v>0</v>
      </c>
      <c r="AL89" s="5">
        <f>AA89*Inputs!I93</f>
        <v>0</v>
      </c>
      <c r="AM89" s="5">
        <f t="shared" ca="1" si="34"/>
        <v>0</v>
      </c>
      <c r="AN89" s="5">
        <f t="shared" si="35"/>
        <v>0</v>
      </c>
      <c r="AO89" s="5">
        <f t="shared" ca="1" si="36"/>
        <v>0</v>
      </c>
      <c r="AP89" s="5"/>
      <c r="AQ89" s="5">
        <f>AA89*Inputs!I93</f>
        <v>0</v>
      </c>
      <c r="AR89" s="5">
        <f t="shared" si="37"/>
        <v>0</v>
      </c>
      <c r="AS89" s="5"/>
      <c r="AT89" s="5">
        <f t="shared" ca="1" si="38"/>
        <v>0</v>
      </c>
      <c r="AU89" s="5"/>
      <c r="AV89" s="5"/>
      <c r="AW89" s="5"/>
      <c r="AX89" s="5"/>
      <c r="AY89" s="18"/>
      <c r="AZ89" s="18"/>
      <c r="BA89" s="23"/>
      <c r="BB89" s="5"/>
      <c r="BC89" s="5"/>
      <c r="BD89" s="5"/>
      <c r="BE89" s="5"/>
      <c r="BF89" s="5"/>
      <c r="BG89" s="18" t="str">
        <f>IF(Inputs!K89="","",YEAR(Inputs!K89))</f>
        <v/>
      </c>
      <c r="BH89" s="18" t="str">
        <f>IF(Inputs!K89="","",DAY(Inputs!K89))</f>
        <v/>
      </c>
      <c r="BI89" s="18" t="str">
        <f>IF(Inputs!K89="","",MONTH(Inputs!K89))</f>
        <v/>
      </c>
      <c r="BJ89" s="26" t="str">
        <f>IF(Inputs!K89="","",IF(Inputs!K89&gt;DATE(BG89,4,1),DATE(BG89,4,1),DATE(BG89-1,4,1)))</f>
        <v/>
      </c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23" t="e">
        <f t="shared" si="39"/>
        <v>#N/A</v>
      </c>
      <c r="BY89" s="5" t="e">
        <f t="shared" si="40"/>
        <v>#N/A</v>
      </c>
      <c r="BZ89" s="5"/>
      <c r="CA89" s="5"/>
      <c r="CB89" s="5"/>
      <c r="CC89" s="5"/>
      <c r="CD89" s="5"/>
      <c r="CE89" s="5"/>
      <c r="CF89" s="5"/>
      <c r="CG89" s="5"/>
      <c r="CH89" s="5"/>
    </row>
    <row r="90" spans="1:8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S90" s="5"/>
      <c r="T90" s="5">
        <f>IF(Inputs!F94="",0,IF(Inputs!G94="Purchase",Inputs!H94,IF(Inputs!G94="Redemption",-Inputs!H94,IF(Inputs!G94="Dividend",0,0)))/Inputs!I94)</f>
        <v>0</v>
      </c>
      <c r="U90" s="5">
        <f>IF(Inputs!F94="",0,(datecg-Inputs!F94))</f>
        <v>0</v>
      </c>
      <c r="V90" s="5">
        <f>IF(Inputs!F94="",0,SUM($T$5:T90))</f>
        <v>0</v>
      </c>
      <c r="W90" s="5">
        <f>SUM($X$5:X89)</f>
        <v>24499.276089799783</v>
      </c>
      <c r="X90" s="5">
        <f t="shared" si="23"/>
        <v>0</v>
      </c>
      <c r="Y90" s="5">
        <f t="shared" si="24"/>
        <v>0</v>
      </c>
      <c r="Z90" s="5">
        <f t="shared" si="25"/>
        <v>0</v>
      </c>
      <c r="AA90" s="5">
        <f t="shared" si="26"/>
        <v>0</v>
      </c>
      <c r="AB90" s="5">
        <f t="shared" si="27"/>
        <v>0</v>
      </c>
      <c r="AC90" s="5">
        <f t="shared" si="28"/>
        <v>0</v>
      </c>
      <c r="AD90" s="94">
        <f>IF(U90&lt;=IF(Inputs!$C$22="",lockin,Inputs!$C$22),Inputs!$D$22,IF(U90&lt;=IF(Inputs!$C$23="",lockin,Inputs!$C$23),Inputs!$D$23,IF(U90&lt;=IF(Inputs!$C$24="",lockin,Inputs!$C$24),Inputs!$D$24,IF(U90&lt;=IF(Inputs!$C$25="",lockin,Inputs!$C$25),Inputs!$D$25,IF(U90&lt;=IF(Inputs!$C$26="",lockin,Inputs!$C$26),Inputs!$D$26,IF(U90&lt;=IF(Inputs!$C$27="",lockin,Inputs!$C$27),Inputs!$D$27,IF(U90&lt;=IF(Inputs!$C$28="",lockin,Inputs!$C$28),Inputs!$D$28,IF(U90&lt;=IF(Inputs!$C$29="",lockin,Inputs!$C$29),Inputs!$D$29,IF(U90&lt;=IF(Inputs!$C$30="",lockin,Inputs!$C$30),Inputs!$D$30,IF(U90&lt;=IF(Inputs!$C$31="",lockin,Inputs!$C$31),Inputs!$D$31,0%))))))))))</f>
        <v>1.4999999999999999E-2</v>
      </c>
      <c r="AE90" s="5">
        <f t="shared" si="29"/>
        <v>0</v>
      </c>
      <c r="AF90" s="5">
        <f>AB90*Inputs!I94</f>
        <v>0</v>
      </c>
      <c r="AG90" s="5">
        <f t="shared" si="30"/>
        <v>0</v>
      </c>
      <c r="AH90" s="5">
        <f t="shared" si="31"/>
        <v>0</v>
      </c>
      <c r="AI90" s="5">
        <f>AA90*Inputs!I94</f>
        <v>0</v>
      </c>
      <c r="AJ90" s="5">
        <f t="shared" si="32"/>
        <v>0</v>
      </c>
      <c r="AK90" s="5">
        <f t="shared" si="33"/>
        <v>0</v>
      </c>
      <c r="AL90" s="5">
        <f>AA90*Inputs!I94</f>
        <v>0</v>
      </c>
      <c r="AM90" s="5">
        <f t="shared" ca="1" si="34"/>
        <v>0</v>
      </c>
      <c r="AN90" s="5">
        <f t="shared" si="35"/>
        <v>0</v>
      </c>
      <c r="AO90" s="5">
        <f t="shared" ca="1" si="36"/>
        <v>0</v>
      </c>
      <c r="AP90" s="5"/>
      <c r="AQ90" s="5">
        <f>AA90*Inputs!I94</f>
        <v>0</v>
      </c>
      <c r="AR90" s="5">
        <f t="shared" si="37"/>
        <v>0</v>
      </c>
      <c r="AS90" s="5"/>
      <c r="AT90" s="5">
        <f t="shared" ca="1" si="38"/>
        <v>0</v>
      </c>
      <c r="AU90" s="5"/>
      <c r="AV90" s="5"/>
      <c r="AW90" s="5"/>
      <c r="AX90" s="5"/>
      <c r="AY90" s="18"/>
      <c r="AZ90" s="18"/>
      <c r="BA90" s="23"/>
      <c r="BB90" s="5"/>
      <c r="BC90" s="5"/>
      <c r="BD90" s="5"/>
      <c r="BE90" s="5"/>
      <c r="BF90" s="5"/>
      <c r="BG90" s="18" t="str">
        <f>IF(Inputs!K90="","",YEAR(Inputs!K90))</f>
        <v/>
      </c>
      <c r="BH90" s="18" t="str">
        <f>IF(Inputs!K90="","",DAY(Inputs!K90))</f>
        <v/>
      </c>
      <c r="BI90" s="18" t="str">
        <f>IF(Inputs!K90="","",MONTH(Inputs!K90))</f>
        <v/>
      </c>
      <c r="BJ90" s="26" t="str">
        <f>IF(Inputs!K90="","",IF(Inputs!K90&gt;DATE(BG90,4,1),DATE(BG90,4,1),DATE(BG90-1,4,1)))</f>
        <v/>
      </c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23" t="e">
        <f t="shared" si="39"/>
        <v>#N/A</v>
      </c>
      <c r="BY90" s="5" t="e">
        <f t="shared" si="40"/>
        <v>#N/A</v>
      </c>
      <c r="BZ90" s="5"/>
      <c r="CA90" s="5"/>
      <c r="CB90" s="5"/>
      <c r="CC90" s="5"/>
      <c r="CD90" s="5"/>
      <c r="CE90" s="5"/>
      <c r="CF90" s="5"/>
      <c r="CG90" s="5"/>
      <c r="CH90" s="5"/>
    </row>
    <row r="91" spans="1:8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S91" s="5"/>
      <c r="T91" s="5">
        <f>IF(Inputs!F95="",0,IF(Inputs!G95="Purchase",Inputs!H95,IF(Inputs!G95="Redemption",-Inputs!H95,IF(Inputs!G95="Dividend",0,0)))/Inputs!I95)</f>
        <v>0</v>
      </c>
      <c r="U91" s="5">
        <f>IF(Inputs!F95="",0,(datecg-Inputs!F95))</f>
        <v>0</v>
      </c>
      <c r="V91" s="5">
        <f>IF(Inputs!F95="",0,SUM($T$5:T91))</f>
        <v>0</v>
      </c>
      <c r="W91" s="5">
        <f>SUM($X$5:X90)</f>
        <v>24499.276089799783</v>
      </c>
      <c r="X91" s="5">
        <f t="shared" si="23"/>
        <v>0</v>
      </c>
      <c r="Y91" s="5">
        <f t="shared" si="24"/>
        <v>0</v>
      </c>
      <c r="Z91" s="5">
        <f t="shared" si="25"/>
        <v>0</v>
      </c>
      <c r="AA91" s="5">
        <f t="shared" si="26"/>
        <v>0</v>
      </c>
      <c r="AB91" s="5">
        <f t="shared" si="27"/>
        <v>0</v>
      </c>
      <c r="AC91" s="5">
        <f t="shared" si="28"/>
        <v>0</v>
      </c>
      <c r="AD91" s="94">
        <f>IF(U91&lt;=IF(Inputs!$C$22="",lockin,Inputs!$C$22),Inputs!$D$22,IF(U91&lt;=IF(Inputs!$C$23="",lockin,Inputs!$C$23),Inputs!$D$23,IF(U91&lt;=IF(Inputs!$C$24="",lockin,Inputs!$C$24),Inputs!$D$24,IF(U91&lt;=IF(Inputs!$C$25="",lockin,Inputs!$C$25),Inputs!$D$25,IF(U91&lt;=IF(Inputs!$C$26="",lockin,Inputs!$C$26),Inputs!$D$26,IF(U91&lt;=IF(Inputs!$C$27="",lockin,Inputs!$C$27),Inputs!$D$27,IF(U91&lt;=IF(Inputs!$C$28="",lockin,Inputs!$C$28),Inputs!$D$28,IF(U91&lt;=IF(Inputs!$C$29="",lockin,Inputs!$C$29),Inputs!$D$29,IF(U91&lt;=IF(Inputs!$C$30="",lockin,Inputs!$C$30),Inputs!$D$30,IF(U91&lt;=IF(Inputs!$C$31="",lockin,Inputs!$C$31),Inputs!$D$31,0%))))))))))</f>
        <v>1.4999999999999999E-2</v>
      </c>
      <c r="AE91" s="5">
        <f t="shared" si="29"/>
        <v>0</v>
      </c>
      <c r="AF91" s="5">
        <f>AB91*Inputs!I95</f>
        <v>0</v>
      </c>
      <c r="AG91" s="5">
        <f t="shared" si="30"/>
        <v>0</v>
      </c>
      <c r="AH91" s="5">
        <f t="shared" si="31"/>
        <v>0</v>
      </c>
      <c r="AI91" s="5">
        <f>AA91*Inputs!I95</f>
        <v>0</v>
      </c>
      <c r="AJ91" s="5">
        <f t="shared" si="32"/>
        <v>0</v>
      </c>
      <c r="AK91" s="5">
        <f t="shared" si="33"/>
        <v>0</v>
      </c>
      <c r="AL91" s="5">
        <f>AA91*Inputs!I95</f>
        <v>0</v>
      </c>
      <c r="AM91" s="5">
        <f t="shared" ca="1" si="34"/>
        <v>0</v>
      </c>
      <c r="AN91" s="5">
        <f t="shared" si="35"/>
        <v>0</v>
      </c>
      <c r="AO91" s="5">
        <f t="shared" ca="1" si="36"/>
        <v>0</v>
      </c>
      <c r="AP91" s="5"/>
      <c r="AQ91" s="5">
        <f>AA91*Inputs!I95</f>
        <v>0</v>
      </c>
      <c r="AR91" s="5">
        <f t="shared" si="37"/>
        <v>0</v>
      </c>
      <c r="AS91" s="5"/>
      <c r="AT91" s="5">
        <f t="shared" ca="1" si="38"/>
        <v>0</v>
      </c>
      <c r="AU91" s="5"/>
      <c r="AV91" s="5"/>
      <c r="AW91" s="5"/>
      <c r="AX91" s="5"/>
      <c r="AY91" s="18"/>
      <c r="AZ91" s="18"/>
      <c r="BA91" s="23"/>
      <c r="BB91" s="5"/>
      <c r="BC91" s="5"/>
      <c r="BD91" s="5"/>
      <c r="BE91" s="5"/>
      <c r="BF91" s="5"/>
      <c r="BG91" s="18" t="str">
        <f>IF(Inputs!K91="","",YEAR(Inputs!K91))</f>
        <v/>
      </c>
      <c r="BH91" s="18" t="str">
        <f>IF(Inputs!K91="","",DAY(Inputs!K91))</f>
        <v/>
      </c>
      <c r="BI91" s="18" t="str">
        <f>IF(Inputs!K91="","",MONTH(Inputs!K91))</f>
        <v/>
      </c>
      <c r="BJ91" s="26" t="str">
        <f>IF(Inputs!K91="","",IF(Inputs!K91&gt;DATE(BG91,4,1),DATE(BG91,4,1),DATE(BG91-1,4,1)))</f>
        <v/>
      </c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23" t="e">
        <f t="shared" si="39"/>
        <v>#N/A</v>
      </c>
      <c r="BY91" s="5" t="e">
        <f t="shared" si="40"/>
        <v>#N/A</v>
      </c>
      <c r="BZ91" s="5"/>
      <c r="CA91" s="5"/>
      <c r="CB91" s="5"/>
      <c r="CC91" s="5"/>
      <c r="CD91" s="5"/>
      <c r="CE91" s="5"/>
      <c r="CF91" s="5"/>
      <c r="CG91" s="5"/>
      <c r="CH91" s="5"/>
    </row>
    <row r="92" spans="1:8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S92" s="5"/>
      <c r="T92" s="5">
        <f>IF(Inputs!F96="",0,IF(Inputs!G96="Purchase",Inputs!H96,IF(Inputs!G96="Redemption",-Inputs!H96,IF(Inputs!G96="Dividend",0,0)))/Inputs!I96)</f>
        <v>0</v>
      </c>
      <c r="U92" s="5">
        <f>IF(Inputs!F96="",0,(datecg-Inputs!F96))</f>
        <v>0</v>
      </c>
      <c r="V92" s="5">
        <f>IF(Inputs!F96="",0,SUM($T$5:T92))</f>
        <v>0</v>
      </c>
      <c r="W92" s="5">
        <f>SUM($X$5:X91)</f>
        <v>24499.276089799783</v>
      </c>
      <c r="X92" s="5">
        <f t="shared" si="23"/>
        <v>0</v>
      </c>
      <c r="Y92" s="5">
        <f t="shared" si="24"/>
        <v>0</v>
      </c>
      <c r="Z92" s="5">
        <f t="shared" si="25"/>
        <v>0</v>
      </c>
      <c r="AA92" s="5">
        <f t="shared" si="26"/>
        <v>0</v>
      </c>
      <c r="AB92" s="5">
        <f t="shared" si="27"/>
        <v>0</v>
      </c>
      <c r="AC92" s="5">
        <f t="shared" si="28"/>
        <v>0</v>
      </c>
      <c r="AD92" s="94">
        <f>IF(U92&lt;=IF(Inputs!$C$22="",lockin,Inputs!$C$22),Inputs!$D$22,IF(U92&lt;=IF(Inputs!$C$23="",lockin,Inputs!$C$23),Inputs!$D$23,IF(U92&lt;=IF(Inputs!$C$24="",lockin,Inputs!$C$24),Inputs!$D$24,IF(U92&lt;=IF(Inputs!$C$25="",lockin,Inputs!$C$25),Inputs!$D$25,IF(U92&lt;=IF(Inputs!$C$26="",lockin,Inputs!$C$26),Inputs!$D$26,IF(U92&lt;=IF(Inputs!$C$27="",lockin,Inputs!$C$27),Inputs!$D$27,IF(U92&lt;=IF(Inputs!$C$28="",lockin,Inputs!$C$28),Inputs!$D$28,IF(U92&lt;=IF(Inputs!$C$29="",lockin,Inputs!$C$29),Inputs!$D$29,IF(U92&lt;=IF(Inputs!$C$30="",lockin,Inputs!$C$30),Inputs!$D$30,IF(U92&lt;=IF(Inputs!$C$31="",lockin,Inputs!$C$31),Inputs!$D$31,0%))))))))))</f>
        <v>1.4999999999999999E-2</v>
      </c>
      <c r="AE92" s="5">
        <f t="shared" si="29"/>
        <v>0</v>
      </c>
      <c r="AF92" s="5">
        <f>AB92*Inputs!I96</f>
        <v>0</v>
      </c>
      <c r="AG92" s="5">
        <f t="shared" si="30"/>
        <v>0</v>
      </c>
      <c r="AH92" s="5">
        <f t="shared" si="31"/>
        <v>0</v>
      </c>
      <c r="AI92" s="5">
        <f>AA92*Inputs!I96</f>
        <v>0</v>
      </c>
      <c r="AJ92" s="5">
        <f t="shared" si="32"/>
        <v>0</v>
      </c>
      <c r="AK92" s="5">
        <f t="shared" si="33"/>
        <v>0</v>
      </c>
      <c r="AL92" s="5">
        <f>AA92*Inputs!I96</f>
        <v>0</v>
      </c>
      <c r="AM92" s="5">
        <f t="shared" ca="1" si="34"/>
        <v>0</v>
      </c>
      <c r="AN92" s="5">
        <f t="shared" si="35"/>
        <v>0</v>
      </c>
      <c r="AO92" s="5">
        <f t="shared" ca="1" si="36"/>
        <v>0</v>
      </c>
      <c r="AP92" s="5"/>
      <c r="AQ92" s="5">
        <f>AA92*Inputs!I96</f>
        <v>0</v>
      </c>
      <c r="AR92" s="5">
        <f t="shared" si="37"/>
        <v>0</v>
      </c>
      <c r="AS92" s="5"/>
      <c r="AT92" s="5">
        <f t="shared" ca="1" si="38"/>
        <v>0</v>
      </c>
      <c r="AU92" s="5"/>
      <c r="AV92" s="5"/>
      <c r="AW92" s="5"/>
      <c r="AX92" s="5"/>
      <c r="AY92" s="18"/>
      <c r="AZ92" s="18"/>
      <c r="BA92" s="23"/>
      <c r="BB92" s="5"/>
      <c r="BC92" s="5"/>
      <c r="BD92" s="5"/>
      <c r="BE92" s="5"/>
      <c r="BF92" s="5"/>
      <c r="BG92" s="18" t="str">
        <f>IF(Inputs!K92="","",YEAR(Inputs!K92))</f>
        <v/>
      </c>
      <c r="BH92" s="18" t="str">
        <f>IF(Inputs!K92="","",DAY(Inputs!K92))</f>
        <v/>
      </c>
      <c r="BI92" s="18" t="str">
        <f>IF(Inputs!K92="","",MONTH(Inputs!K92))</f>
        <v/>
      </c>
      <c r="BJ92" s="26" t="str">
        <f>IF(Inputs!K92="","",IF(Inputs!K92&gt;DATE(BG92,4,1),DATE(BG92,4,1),DATE(BG92-1,4,1)))</f>
        <v/>
      </c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23" t="e">
        <f t="shared" si="39"/>
        <v>#N/A</v>
      </c>
      <c r="BY92" s="5" t="e">
        <f t="shared" si="40"/>
        <v>#N/A</v>
      </c>
      <c r="BZ92" s="5"/>
      <c r="CA92" s="5"/>
      <c r="CB92" s="5"/>
      <c r="CC92" s="5"/>
      <c r="CD92" s="5"/>
      <c r="CE92" s="5"/>
      <c r="CF92" s="5"/>
      <c r="CG92" s="5"/>
      <c r="CH92" s="5"/>
    </row>
    <row r="93" spans="1:8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S93" s="5"/>
      <c r="T93" s="5">
        <f>IF(Inputs!F97="",0,IF(Inputs!G97="Purchase",Inputs!H97,IF(Inputs!G97="Redemption",-Inputs!H97,IF(Inputs!G97="Dividend",0,0)))/Inputs!I97)</f>
        <v>0</v>
      </c>
      <c r="U93" s="5">
        <f>IF(Inputs!F97="",0,(datecg-Inputs!F97))</f>
        <v>0</v>
      </c>
      <c r="V93" s="5">
        <f>IF(Inputs!F97="",0,SUM($T$5:T93))</f>
        <v>0</v>
      </c>
      <c r="W93" s="5">
        <f>SUM($X$5:X92)</f>
        <v>24499.276089799783</v>
      </c>
      <c r="X93" s="5">
        <f t="shared" si="23"/>
        <v>0</v>
      </c>
      <c r="Y93" s="5">
        <f t="shared" si="24"/>
        <v>0</v>
      </c>
      <c r="Z93" s="5">
        <f t="shared" si="25"/>
        <v>0</v>
      </c>
      <c r="AA93" s="5">
        <f t="shared" si="26"/>
        <v>0</v>
      </c>
      <c r="AB93" s="5">
        <f t="shared" si="27"/>
        <v>0</v>
      </c>
      <c r="AC93" s="5">
        <f t="shared" si="28"/>
        <v>0</v>
      </c>
      <c r="AD93" s="94">
        <f>IF(U93&lt;=IF(Inputs!$C$22="",lockin,Inputs!$C$22),Inputs!$D$22,IF(U93&lt;=IF(Inputs!$C$23="",lockin,Inputs!$C$23),Inputs!$D$23,IF(U93&lt;=IF(Inputs!$C$24="",lockin,Inputs!$C$24),Inputs!$D$24,IF(U93&lt;=IF(Inputs!$C$25="",lockin,Inputs!$C$25),Inputs!$D$25,IF(U93&lt;=IF(Inputs!$C$26="",lockin,Inputs!$C$26),Inputs!$D$26,IF(U93&lt;=IF(Inputs!$C$27="",lockin,Inputs!$C$27),Inputs!$D$27,IF(U93&lt;=IF(Inputs!$C$28="",lockin,Inputs!$C$28),Inputs!$D$28,IF(U93&lt;=IF(Inputs!$C$29="",lockin,Inputs!$C$29),Inputs!$D$29,IF(U93&lt;=IF(Inputs!$C$30="",lockin,Inputs!$C$30),Inputs!$D$30,IF(U93&lt;=IF(Inputs!$C$31="",lockin,Inputs!$C$31),Inputs!$D$31,0%))))))))))</f>
        <v>1.4999999999999999E-2</v>
      </c>
      <c r="AE93" s="5">
        <f t="shared" si="29"/>
        <v>0</v>
      </c>
      <c r="AF93" s="5">
        <f>AB93*Inputs!I97</f>
        <v>0</v>
      </c>
      <c r="AG93" s="5">
        <f t="shared" si="30"/>
        <v>0</v>
      </c>
      <c r="AH93" s="5">
        <f t="shared" si="31"/>
        <v>0</v>
      </c>
      <c r="AI93" s="5">
        <f>AA93*Inputs!I97</f>
        <v>0</v>
      </c>
      <c r="AJ93" s="5">
        <f t="shared" si="32"/>
        <v>0</v>
      </c>
      <c r="AK93" s="5">
        <f t="shared" si="33"/>
        <v>0</v>
      </c>
      <c r="AL93" s="5">
        <f>AA93*Inputs!I97</f>
        <v>0</v>
      </c>
      <c r="AM93" s="5">
        <f t="shared" ca="1" si="34"/>
        <v>0</v>
      </c>
      <c r="AN93" s="5">
        <f t="shared" si="35"/>
        <v>0</v>
      </c>
      <c r="AO93" s="5">
        <f t="shared" ca="1" si="36"/>
        <v>0</v>
      </c>
      <c r="AP93" s="5"/>
      <c r="AQ93" s="5">
        <f>AA93*Inputs!I97</f>
        <v>0</v>
      </c>
      <c r="AR93" s="5">
        <f t="shared" si="37"/>
        <v>0</v>
      </c>
      <c r="AS93" s="5"/>
      <c r="AT93" s="5">
        <f t="shared" ca="1" si="38"/>
        <v>0</v>
      </c>
      <c r="AU93" s="5"/>
      <c r="AV93" s="5"/>
      <c r="AW93" s="5"/>
      <c r="AX93" s="5"/>
      <c r="AY93" s="18"/>
      <c r="AZ93" s="18"/>
      <c r="BA93" s="23"/>
      <c r="BB93" s="5"/>
      <c r="BC93" s="5"/>
      <c r="BD93" s="5"/>
      <c r="BE93" s="5"/>
      <c r="BF93" s="5"/>
      <c r="BG93" s="18" t="str">
        <f>IF(Inputs!K93="","",YEAR(Inputs!K93))</f>
        <v/>
      </c>
      <c r="BH93" s="18" t="str">
        <f>IF(Inputs!K93="","",DAY(Inputs!K93))</f>
        <v/>
      </c>
      <c r="BI93" s="18" t="str">
        <f>IF(Inputs!K93="","",MONTH(Inputs!K93))</f>
        <v/>
      </c>
      <c r="BJ93" s="26" t="str">
        <f>IF(Inputs!K93="","",IF(Inputs!K93&gt;DATE(BG93,4,1),DATE(BG93,4,1),DATE(BG93-1,4,1)))</f>
        <v/>
      </c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23" t="e">
        <f t="shared" si="39"/>
        <v>#N/A</v>
      </c>
      <c r="BY93" s="5" t="e">
        <f t="shared" si="40"/>
        <v>#N/A</v>
      </c>
      <c r="BZ93" s="5"/>
      <c r="CA93" s="5"/>
      <c r="CB93" s="5"/>
      <c r="CC93" s="5"/>
      <c r="CD93" s="5"/>
      <c r="CE93" s="5"/>
      <c r="CF93" s="5"/>
      <c r="CG93" s="5"/>
      <c r="CH93" s="5"/>
    </row>
    <row r="94" spans="1:8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S94" s="5"/>
      <c r="T94" s="5">
        <f>IF(Inputs!F98="",0,IF(Inputs!G98="Purchase",Inputs!H98,IF(Inputs!G98="Redemption",-Inputs!H98,IF(Inputs!G98="Dividend",0,0)))/Inputs!I98)</f>
        <v>0</v>
      </c>
      <c r="U94" s="5">
        <f>IF(Inputs!F98="",0,(datecg-Inputs!F98))</f>
        <v>0</v>
      </c>
      <c r="V94" s="5">
        <f>IF(Inputs!F98="",0,SUM($T$5:T94))</f>
        <v>0</v>
      </c>
      <c r="W94" s="5">
        <f>SUM($X$5:X93)</f>
        <v>24499.276089799783</v>
      </c>
      <c r="X94" s="5">
        <f t="shared" si="23"/>
        <v>0</v>
      </c>
      <c r="Y94" s="5">
        <f t="shared" si="24"/>
        <v>0</v>
      </c>
      <c r="Z94" s="5">
        <f t="shared" si="25"/>
        <v>0</v>
      </c>
      <c r="AA94" s="5">
        <f t="shared" si="26"/>
        <v>0</v>
      </c>
      <c r="AB94" s="5">
        <f t="shared" si="27"/>
        <v>0</v>
      </c>
      <c r="AC94" s="5">
        <f t="shared" si="28"/>
        <v>0</v>
      </c>
      <c r="AD94" s="94">
        <f>IF(U94&lt;=IF(Inputs!$C$22="",lockin,Inputs!$C$22),Inputs!$D$22,IF(U94&lt;=IF(Inputs!$C$23="",lockin,Inputs!$C$23),Inputs!$D$23,IF(U94&lt;=IF(Inputs!$C$24="",lockin,Inputs!$C$24),Inputs!$D$24,IF(U94&lt;=IF(Inputs!$C$25="",lockin,Inputs!$C$25),Inputs!$D$25,IF(U94&lt;=IF(Inputs!$C$26="",lockin,Inputs!$C$26),Inputs!$D$26,IF(U94&lt;=IF(Inputs!$C$27="",lockin,Inputs!$C$27),Inputs!$D$27,IF(U94&lt;=IF(Inputs!$C$28="",lockin,Inputs!$C$28),Inputs!$D$28,IF(U94&lt;=IF(Inputs!$C$29="",lockin,Inputs!$C$29),Inputs!$D$29,IF(U94&lt;=IF(Inputs!$C$30="",lockin,Inputs!$C$30),Inputs!$D$30,IF(U94&lt;=IF(Inputs!$C$31="",lockin,Inputs!$C$31),Inputs!$D$31,0%))))))))))</f>
        <v>1.4999999999999999E-2</v>
      </c>
      <c r="AE94" s="5">
        <f t="shared" si="29"/>
        <v>0</v>
      </c>
      <c r="AF94" s="5">
        <f>AB94*Inputs!I98</f>
        <v>0</v>
      </c>
      <c r="AG94" s="5">
        <f t="shared" si="30"/>
        <v>0</v>
      </c>
      <c r="AH94" s="5">
        <f t="shared" si="31"/>
        <v>0</v>
      </c>
      <c r="AI94" s="5">
        <f>AA94*Inputs!I98</f>
        <v>0</v>
      </c>
      <c r="AJ94" s="5">
        <f t="shared" si="32"/>
        <v>0</v>
      </c>
      <c r="AK94" s="5">
        <f t="shared" si="33"/>
        <v>0</v>
      </c>
      <c r="AL94" s="5">
        <f>AA94*Inputs!I98</f>
        <v>0</v>
      </c>
      <c r="AM94" s="5">
        <f t="shared" ca="1" si="34"/>
        <v>0</v>
      </c>
      <c r="AN94" s="5">
        <f t="shared" si="35"/>
        <v>0</v>
      </c>
      <c r="AO94" s="5">
        <f t="shared" ca="1" si="36"/>
        <v>0</v>
      </c>
      <c r="AP94" s="5"/>
      <c r="AQ94" s="5">
        <f>AA94*Inputs!I98</f>
        <v>0</v>
      </c>
      <c r="AR94" s="5">
        <f t="shared" si="37"/>
        <v>0</v>
      </c>
      <c r="AS94" s="5"/>
      <c r="AT94" s="5">
        <f t="shared" ca="1" si="38"/>
        <v>0</v>
      </c>
      <c r="AU94" s="5"/>
      <c r="AV94" s="5"/>
      <c r="AW94" s="5"/>
      <c r="AX94" s="5"/>
      <c r="AY94" s="18"/>
      <c r="AZ94" s="18"/>
      <c r="BA94" s="23"/>
      <c r="BB94" s="5"/>
      <c r="BC94" s="5"/>
      <c r="BD94" s="5"/>
      <c r="BE94" s="5"/>
      <c r="BF94" s="5"/>
      <c r="BG94" s="18" t="str">
        <f>IF(Inputs!K94="","",YEAR(Inputs!K94))</f>
        <v/>
      </c>
      <c r="BH94" s="18" t="str">
        <f>IF(Inputs!K94="","",DAY(Inputs!K94))</f>
        <v/>
      </c>
      <c r="BI94" s="18" t="str">
        <f>IF(Inputs!K94="","",MONTH(Inputs!K94))</f>
        <v/>
      </c>
      <c r="BJ94" s="26" t="str">
        <f>IF(Inputs!K94="","",IF(Inputs!K94&gt;DATE(BG94,4,1),DATE(BG94,4,1),DATE(BG94-1,4,1)))</f>
        <v/>
      </c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23" t="e">
        <f t="shared" si="39"/>
        <v>#N/A</v>
      </c>
      <c r="BY94" s="5" t="e">
        <f t="shared" si="40"/>
        <v>#N/A</v>
      </c>
      <c r="BZ94" s="5"/>
      <c r="CA94" s="5"/>
      <c r="CB94" s="5"/>
      <c r="CC94" s="5"/>
      <c r="CD94" s="5"/>
      <c r="CE94" s="5"/>
      <c r="CF94" s="5"/>
      <c r="CG94" s="5"/>
      <c r="CH94" s="5"/>
    </row>
    <row r="95" spans="1:8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S95" s="5"/>
      <c r="T95" s="5">
        <f>IF(Inputs!F99="",0,IF(Inputs!G99="Purchase",Inputs!H99,IF(Inputs!G99="Redemption",-Inputs!H99,IF(Inputs!G99="Dividend",0,0)))/Inputs!I99)</f>
        <v>0</v>
      </c>
      <c r="U95" s="5">
        <f>IF(Inputs!F99="",0,(datecg-Inputs!F99))</f>
        <v>0</v>
      </c>
      <c r="V95" s="5">
        <f>IF(Inputs!F99="",0,SUM($T$5:T95))</f>
        <v>0</v>
      </c>
      <c r="W95" s="5">
        <f>SUM($X$5:X94)</f>
        <v>24499.276089799783</v>
      </c>
      <c r="X95" s="5">
        <f t="shared" si="23"/>
        <v>0</v>
      </c>
      <c r="Y95" s="5">
        <f t="shared" si="24"/>
        <v>0</v>
      </c>
      <c r="Z95" s="5">
        <f t="shared" si="25"/>
        <v>0</v>
      </c>
      <c r="AA95" s="5">
        <f t="shared" si="26"/>
        <v>0</v>
      </c>
      <c r="AB95" s="5">
        <f t="shared" si="27"/>
        <v>0</v>
      </c>
      <c r="AC95" s="5">
        <f t="shared" si="28"/>
        <v>0</v>
      </c>
      <c r="AD95" s="94">
        <f>IF(U95&lt;=IF(Inputs!$C$22="",lockin,Inputs!$C$22),Inputs!$D$22,IF(U95&lt;=IF(Inputs!$C$23="",lockin,Inputs!$C$23),Inputs!$D$23,IF(U95&lt;=IF(Inputs!$C$24="",lockin,Inputs!$C$24),Inputs!$D$24,IF(U95&lt;=IF(Inputs!$C$25="",lockin,Inputs!$C$25),Inputs!$D$25,IF(U95&lt;=IF(Inputs!$C$26="",lockin,Inputs!$C$26),Inputs!$D$26,IF(U95&lt;=IF(Inputs!$C$27="",lockin,Inputs!$C$27),Inputs!$D$27,IF(U95&lt;=IF(Inputs!$C$28="",lockin,Inputs!$C$28),Inputs!$D$28,IF(U95&lt;=IF(Inputs!$C$29="",lockin,Inputs!$C$29),Inputs!$D$29,IF(U95&lt;=IF(Inputs!$C$30="",lockin,Inputs!$C$30),Inputs!$D$30,IF(U95&lt;=IF(Inputs!$C$31="",lockin,Inputs!$C$31),Inputs!$D$31,0%))))))))))</f>
        <v>1.4999999999999999E-2</v>
      </c>
      <c r="AE95" s="5">
        <f t="shared" si="29"/>
        <v>0</v>
      </c>
      <c r="AF95" s="5">
        <f>AB95*Inputs!I99</f>
        <v>0</v>
      </c>
      <c r="AG95" s="5">
        <f t="shared" si="30"/>
        <v>0</v>
      </c>
      <c r="AH95" s="5">
        <f t="shared" si="31"/>
        <v>0</v>
      </c>
      <c r="AI95" s="5">
        <f>AA95*Inputs!I99</f>
        <v>0</v>
      </c>
      <c r="AJ95" s="5">
        <f t="shared" si="32"/>
        <v>0</v>
      </c>
      <c r="AK95" s="5">
        <f t="shared" si="33"/>
        <v>0</v>
      </c>
      <c r="AL95" s="5">
        <f>AA95*Inputs!I99</f>
        <v>0</v>
      </c>
      <c r="AM95" s="5">
        <f t="shared" ca="1" si="34"/>
        <v>0</v>
      </c>
      <c r="AN95" s="5">
        <f t="shared" si="35"/>
        <v>0</v>
      </c>
      <c r="AO95" s="5">
        <f t="shared" ca="1" si="36"/>
        <v>0</v>
      </c>
      <c r="AP95" s="5"/>
      <c r="AQ95" s="5">
        <f>AA95*Inputs!I99</f>
        <v>0</v>
      </c>
      <c r="AR95" s="5">
        <f t="shared" si="37"/>
        <v>0</v>
      </c>
      <c r="AS95" s="5"/>
      <c r="AT95" s="5">
        <f t="shared" ca="1" si="38"/>
        <v>0</v>
      </c>
      <c r="AU95" s="5"/>
      <c r="AV95" s="5"/>
      <c r="AW95" s="5"/>
      <c r="AX95" s="5"/>
      <c r="AY95" s="18"/>
      <c r="AZ95" s="18"/>
      <c r="BA95" s="23"/>
      <c r="BB95" s="5"/>
      <c r="BC95" s="5"/>
      <c r="BD95" s="5"/>
      <c r="BE95" s="5"/>
      <c r="BF95" s="5"/>
      <c r="BG95" s="18" t="str">
        <f>IF(Inputs!K95="","",YEAR(Inputs!K95))</f>
        <v/>
      </c>
      <c r="BH95" s="18" t="str">
        <f>IF(Inputs!K95="","",DAY(Inputs!K95))</f>
        <v/>
      </c>
      <c r="BI95" s="18" t="str">
        <f>IF(Inputs!K95="","",MONTH(Inputs!K95))</f>
        <v/>
      </c>
      <c r="BJ95" s="26" t="str">
        <f>IF(Inputs!K95="","",IF(Inputs!K95&gt;DATE(BG95,4,1),DATE(BG95,4,1),DATE(BG95-1,4,1)))</f>
        <v/>
      </c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23" t="e">
        <f t="shared" si="39"/>
        <v>#N/A</v>
      </c>
      <c r="BY95" s="5" t="e">
        <f t="shared" si="40"/>
        <v>#N/A</v>
      </c>
      <c r="BZ95" s="5"/>
      <c r="CA95" s="5"/>
      <c r="CB95" s="5"/>
      <c r="CC95" s="5"/>
      <c r="CD95" s="5"/>
      <c r="CE95" s="5"/>
      <c r="CF95" s="5"/>
      <c r="CG95" s="5"/>
      <c r="CH95" s="5"/>
    </row>
    <row r="96" spans="1:8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S96" s="5"/>
      <c r="T96" s="5">
        <f>IF(Inputs!F100="",0,IF(Inputs!G100="Purchase",Inputs!H100,IF(Inputs!G100="Redemption",-Inputs!H100,IF(Inputs!G100="Dividend",0,0)))/Inputs!I100)</f>
        <v>0</v>
      </c>
      <c r="U96" s="5">
        <f>IF(Inputs!F100="",0,(datecg-Inputs!F100))</f>
        <v>0</v>
      </c>
      <c r="V96" s="5">
        <f>IF(Inputs!F100="",0,SUM($T$5:T96))</f>
        <v>0</v>
      </c>
      <c r="W96" s="5">
        <f>SUM($X$5:X95)</f>
        <v>24499.276089799783</v>
      </c>
      <c r="X96" s="5">
        <f t="shared" si="23"/>
        <v>0</v>
      </c>
      <c r="Y96" s="5">
        <f t="shared" si="24"/>
        <v>0</v>
      </c>
      <c r="Z96" s="5">
        <f t="shared" si="25"/>
        <v>0</v>
      </c>
      <c r="AA96" s="5">
        <f t="shared" si="26"/>
        <v>0</v>
      </c>
      <c r="AB96" s="5">
        <f t="shared" si="27"/>
        <v>0</v>
      </c>
      <c r="AC96" s="5">
        <f t="shared" si="28"/>
        <v>0</v>
      </c>
      <c r="AD96" s="94">
        <f>IF(U96&lt;=IF(Inputs!$C$22="",lockin,Inputs!$C$22),Inputs!$D$22,IF(U96&lt;=IF(Inputs!$C$23="",lockin,Inputs!$C$23),Inputs!$D$23,IF(U96&lt;=IF(Inputs!$C$24="",lockin,Inputs!$C$24),Inputs!$D$24,IF(U96&lt;=IF(Inputs!$C$25="",lockin,Inputs!$C$25),Inputs!$D$25,IF(U96&lt;=IF(Inputs!$C$26="",lockin,Inputs!$C$26),Inputs!$D$26,IF(U96&lt;=IF(Inputs!$C$27="",lockin,Inputs!$C$27),Inputs!$D$27,IF(U96&lt;=IF(Inputs!$C$28="",lockin,Inputs!$C$28),Inputs!$D$28,IF(U96&lt;=IF(Inputs!$C$29="",lockin,Inputs!$C$29),Inputs!$D$29,IF(U96&lt;=IF(Inputs!$C$30="",lockin,Inputs!$C$30),Inputs!$D$30,IF(U96&lt;=IF(Inputs!$C$31="",lockin,Inputs!$C$31),Inputs!$D$31,0%))))))))))</f>
        <v>1.4999999999999999E-2</v>
      </c>
      <c r="AE96" s="5">
        <f t="shared" si="29"/>
        <v>0</v>
      </c>
      <c r="AF96" s="5">
        <f>AB96*Inputs!I100</f>
        <v>0</v>
      </c>
      <c r="AG96" s="5">
        <f t="shared" si="30"/>
        <v>0</v>
      </c>
      <c r="AH96" s="5">
        <f t="shared" si="31"/>
        <v>0</v>
      </c>
      <c r="AI96" s="5">
        <f>AA96*Inputs!I100</f>
        <v>0</v>
      </c>
      <c r="AJ96" s="5">
        <f t="shared" si="32"/>
        <v>0</v>
      </c>
      <c r="AK96" s="5">
        <f t="shared" si="33"/>
        <v>0</v>
      </c>
      <c r="AL96" s="5">
        <f>AA96*Inputs!I100</f>
        <v>0</v>
      </c>
      <c r="AM96" s="5">
        <f t="shared" ca="1" si="34"/>
        <v>0</v>
      </c>
      <c r="AN96" s="5">
        <f t="shared" si="35"/>
        <v>0</v>
      </c>
      <c r="AO96" s="5">
        <f t="shared" ca="1" si="36"/>
        <v>0</v>
      </c>
      <c r="AP96" s="5"/>
      <c r="AQ96" s="5">
        <f>AA96*Inputs!I100</f>
        <v>0</v>
      </c>
      <c r="AR96" s="5">
        <f t="shared" si="37"/>
        <v>0</v>
      </c>
      <c r="AS96" s="5"/>
      <c r="AT96" s="5">
        <f t="shared" ca="1" si="38"/>
        <v>0</v>
      </c>
      <c r="AU96" s="5"/>
      <c r="AV96" s="5"/>
      <c r="AW96" s="5"/>
      <c r="AX96" s="5"/>
      <c r="AY96" s="18"/>
      <c r="AZ96" s="18"/>
      <c r="BA96" s="23"/>
      <c r="BB96" s="5"/>
      <c r="BC96" s="5"/>
      <c r="BD96" s="5"/>
      <c r="BE96" s="5"/>
      <c r="BF96" s="5"/>
      <c r="BG96" s="18" t="str">
        <f>IF(Inputs!K96="","",YEAR(Inputs!K96))</f>
        <v/>
      </c>
      <c r="BH96" s="18" t="str">
        <f>IF(Inputs!K96="","",DAY(Inputs!K96))</f>
        <v/>
      </c>
      <c r="BI96" s="18" t="str">
        <f>IF(Inputs!K96="","",MONTH(Inputs!K96))</f>
        <v/>
      </c>
      <c r="BJ96" s="26" t="str">
        <f>IF(Inputs!K96="","",IF(Inputs!K96&gt;DATE(BG96,4,1),DATE(BG96,4,1),DATE(BG96-1,4,1)))</f>
        <v/>
      </c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23" t="e">
        <f t="shared" si="39"/>
        <v>#N/A</v>
      </c>
      <c r="BY96" s="5" t="e">
        <f t="shared" si="40"/>
        <v>#N/A</v>
      </c>
      <c r="BZ96" s="5"/>
      <c r="CA96" s="5"/>
      <c r="CB96" s="5"/>
      <c r="CC96" s="5"/>
      <c r="CD96" s="5"/>
      <c r="CE96" s="5"/>
      <c r="CF96" s="5"/>
      <c r="CG96" s="5"/>
      <c r="CH96" s="5"/>
    </row>
    <row r="97" spans="1:8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S97" s="5"/>
      <c r="T97" s="5">
        <f>IF(Inputs!F101="",0,IF(Inputs!G101="Purchase",Inputs!H101,IF(Inputs!G101="Redemption",-Inputs!H101,IF(Inputs!G101="Dividend",0,0)))/Inputs!I101)</f>
        <v>0</v>
      </c>
      <c r="U97" s="5">
        <f>IF(Inputs!F101="",0,(datecg-Inputs!F101))</f>
        <v>0</v>
      </c>
      <c r="V97" s="5">
        <f>IF(Inputs!F101="",0,SUM($T$5:T97))</f>
        <v>0</v>
      </c>
      <c r="W97" s="5">
        <f>SUM($X$5:X96)</f>
        <v>24499.276089799783</v>
      </c>
      <c r="X97" s="5">
        <f t="shared" si="23"/>
        <v>0</v>
      </c>
      <c r="Y97" s="5">
        <f t="shared" si="24"/>
        <v>0</v>
      </c>
      <c r="Z97" s="5">
        <f t="shared" si="25"/>
        <v>0</v>
      </c>
      <c r="AA97" s="5">
        <f t="shared" si="26"/>
        <v>0</v>
      </c>
      <c r="AB97" s="5">
        <f t="shared" si="27"/>
        <v>0</v>
      </c>
      <c r="AC97" s="5">
        <f t="shared" si="28"/>
        <v>0</v>
      </c>
      <c r="AD97" s="94">
        <f>IF(U97&lt;=IF(Inputs!$C$22="",lockin,Inputs!$C$22),Inputs!$D$22,IF(U97&lt;=IF(Inputs!$C$23="",lockin,Inputs!$C$23),Inputs!$D$23,IF(U97&lt;=IF(Inputs!$C$24="",lockin,Inputs!$C$24),Inputs!$D$24,IF(U97&lt;=IF(Inputs!$C$25="",lockin,Inputs!$C$25),Inputs!$D$25,IF(U97&lt;=IF(Inputs!$C$26="",lockin,Inputs!$C$26),Inputs!$D$26,IF(U97&lt;=IF(Inputs!$C$27="",lockin,Inputs!$C$27),Inputs!$D$27,IF(U97&lt;=IF(Inputs!$C$28="",lockin,Inputs!$C$28),Inputs!$D$28,IF(U97&lt;=IF(Inputs!$C$29="",lockin,Inputs!$C$29),Inputs!$D$29,IF(U97&lt;=IF(Inputs!$C$30="",lockin,Inputs!$C$30),Inputs!$D$30,IF(U97&lt;=IF(Inputs!$C$31="",lockin,Inputs!$C$31),Inputs!$D$31,0%))))))))))</f>
        <v>1.4999999999999999E-2</v>
      </c>
      <c r="AE97" s="5">
        <f t="shared" si="29"/>
        <v>0</v>
      </c>
      <c r="AF97" s="5">
        <f>AB97*Inputs!I101</f>
        <v>0</v>
      </c>
      <c r="AG97" s="5">
        <f t="shared" si="30"/>
        <v>0</v>
      </c>
      <c r="AH97" s="5">
        <f t="shared" si="31"/>
        <v>0</v>
      </c>
      <c r="AI97" s="5">
        <f>AA97*Inputs!I101</f>
        <v>0</v>
      </c>
      <c r="AJ97" s="5">
        <f t="shared" si="32"/>
        <v>0</v>
      </c>
      <c r="AK97" s="5">
        <f t="shared" si="33"/>
        <v>0</v>
      </c>
      <c r="AL97" s="5">
        <f>AA97*Inputs!I101</f>
        <v>0</v>
      </c>
      <c r="AM97" s="5">
        <f t="shared" ca="1" si="34"/>
        <v>0</v>
      </c>
      <c r="AN97" s="5">
        <f t="shared" si="35"/>
        <v>0</v>
      </c>
      <c r="AO97" s="5">
        <f t="shared" ca="1" si="36"/>
        <v>0</v>
      </c>
      <c r="AP97" s="5"/>
      <c r="AQ97" s="5">
        <f>AA97*Inputs!I101</f>
        <v>0</v>
      </c>
      <c r="AR97" s="5">
        <f t="shared" si="37"/>
        <v>0</v>
      </c>
      <c r="AS97" s="5"/>
      <c r="AT97" s="5">
        <f t="shared" ca="1" si="38"/>
        <v>0</v>
      </c>
      <c r="AU97" s="5"/>
      <c r="AV97" s="5"/>
      <c r="AW97" s="5"/>
      <c r="AX97" s="5"/>
      <c r="AY97" s="18"/>
      <c r="AZ97" s="18"/>
      <c r="BA97" s="23"/>
      <c r="BB97" s="5"/>
      <c r="BC97" s="5"/>
      <c r="BD97" s="5"/>
      <c r="BE97" s="5"/>
      <c r="BF97" s="5"/>
      <c r="BG97" s="18" t="str">
        <f>IF(Inputs!K97="","",YEAR(Inputs!K97))</f>
        <v/>
      </c>
      <c r="BH97" s="18" t="str">
        <f>IF(Inputs!K97="","",DAY(Inputs!K97))</f>
        <v/>
      </c>
      <c r="BI97" s="18" t="str">
        <f>IF(Inputs!K97="","",MONTH(Inputs!K97))</f>
        <v/>
      </c>
      <c r="BJ97" s="26" t="str">
        <f>IF(Inputs!K97="","",IF(Inputs!K97&gt;DATE(BG97,4,1),DATE(BG97,4,1),DATE(BG97-1,4,1)))</f>
        <v/>
      </c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23" t="e">
        <f t="shared" si="39"/>
        <v>#N/A</v>
      </c>
      <c r="BY97" s="5" t="e">
        <f t="shared" si="40"/>
        <v>#N/A</v>
      </c>
      <c r="BZ97" s="5"/>
      <c r="CA97" s="5"/>
      <c r="CB97" s="5"/>
      <c r="CC97" s="5"/>
      <c r="CD97" s="5"/>
      <c r="CE97" s="5"/>
      <c r="CF97" s="5"/>
      <c r="CG97" s="5"/>
      <c r="CH97" s="5"/>
    </row>
    <row r="98" spans="1:8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S98" s="5"/>
      <c r="T98" s="5">
        <f>IF(Inputs!F102="",0,IF(Inputs!G102="Purchase",Inputs!H102,IF(Inputs!G102="Redemption",-Inputs!H102,IF(Inputs!G102="Dividend",0,0)))/Inputs!I102)</f>
        <v>0</v>
      </c>
      <c r="U98" s="5">
        <f>IF(Inputs!F102="",0,(datecg-Inputs!F102))</f>
        <v>0</v>
      </c>
      <c r="V98" s="5">
        <f>IF(Inputs!F102="",0,SUM($T$5:T98))</f>
        <v>0</v>
      </c>
      <c r="W98" s="5">
        <f>SUM($X$5:X97)</f>
        <v>24499.276089799783</v>
      </c>
      <c r="X98" s="5">
        <f t="shared" si="23"/>
        <v>0</v>
      </c>
      <c r="Y98" s="5">
        <f t="shared" si="24"/>
        <v>0</v>
      </c>
      <c r="Z98" s="5">
        <f t="shared" si="25"/>
        <v>0</v>
      </c>
      <c r="AA98" s="5">
        <f t="shared" si="26"/>
        <v>0</v>
      </c>
      <c r="AB98" s="5">
        <f t="shared" si="27"/>
        <v>0</v>
      </c>
      <c r="AC98" s="5">
        <f t="shared" si="28"/>
        <v>0</v>
      </c>
      <c r="AD98" s="94">
        <f>IF(U98&lt;=IF(Inputs!$C$22="",lockin,Inputs!$C$22),Inputs!$D$22,IF(U98&lt;=IF(Inputs!$C$23="",lockin,Inputs!$C$23),Inputs!$D$23,IF(U98&lt;=IF(Inputs!$C$24="",lockin,Inputs!$C$24),Inputs!$D$24,IF(U98&lt;=IF(Inputs!$C$25="",lockin,Inputs!$C$25),Inputs!$D$25,IF(U98&lt;=IF(Inputs!$C$26="",lockin,Inputs!$C$26),Inputs!$D$26,IF(U98&lt;=IF(Inputs!$C$27="",lockin,Inputs!$C$27),Inputs!$D$27,IF(U98&lt;=IF(Inputs!$C$28="",lockin,Inputs!$C$28),Inputs!$D$28,IF(U98&lt;=IF(Inputs!$C$29="",lockin,Inputs!$C$29),Inputs!$D$29,IF(U98&lt;=IF(Inputs!$C$30="",lockin,Inputs!$C$30),Inputs!$D$30,IF(U98&lt;=IF(Inputs!$C$31="",lockin,Inputs!$C$31),Inputs!$D$31,0%))))))))))</f>
        <v>1.4999999999999999E-2</v>
      </c>
      <c r="AE98" s="5">
        <f t="shared" si="29"/>
        <v>0</v>
      </c>
      <c r="AF98" s="5">
        <f>AB98*Inputs!I102</f>
        <v>0</v>
      </c>
      <c r="AG98" s="5">
        <f t="shared" si="30"/>
        <v>0</v>
      </c>
      <c r="AH98" s="5">
        <f t="shared" si="31"/>
        <v>0</v>
      </c>
      <c r="AI98" s="5">
        <f>AA98*Inputs!I102</f>
        <v>0</v>
      </c>
      <c r="AJ98" s="5">
        <f t="shared" si="32"/>
        <v>0</v>
      </c>
      <c r="AK98" s="5">
        <f t="shared" si="33"/>
        <v>0</v>
      </c>
      <c r="AL98" s="5">
        <f>AA98*Inputs!I102</f>
        <v>0</v>
      </c>
      <c r="AM98" s="5">
        <f t="shared" ca="1" si="34"/>
        <v>0</v>
      </c>
      <c r="AN98" s="5">
        <f t="shared" si="35"/>
        <v>0</v>
      </c>
      <c r="AO98" s="5">
        <f t="shared" ca="1" si="36"/>
        <v>0</v>
      </c>
      <c r="AP98" s="5"/>
      <c r="AQ98" s="5">
        <f>AA98*Inputs!I102</f>
        <v>0</v>
      </c>
      <c r="AR98" s="5">
        <f t="shared" si="37"/>
        <v>0</v>
      </c>
      <c r="AS98" s="5"/>
      <c r="AT98" s="5">
        <f t="shared" ca="1" si="38"/>
        <v>0</v>
      </c>
      <c r="AU98" s="5"/>
      <c r="AV98" s="5"/>
      <c r="AW98" s="5"/>
      <c r="AX98" s="5"/>
      <c r="AY98" s="18"/>
      <c r="AZ98" s="18"/>
      <c r="BA98" s="23"/>
      <c r="BB98" s="5"/>
      <c r="BC98" s="5"/>
      <c r="BD98" s="5"/>
      <c r="BE98" s="5"/>
      <c r="BF98" s="5"/>
      <c r="BG98" s="18" t="str">
        <f>IF(Inputs!K98="","",YEAR(Inputs!K98))</f>
        <v/>
      </c>
      <c r="BH98" s="18" t="str">
        <f>IF(Inputs!K98="","",DAY(Inputs!K98))</f>
        <v/>
      </c>
      <c r="BI98" s="18" t="str">
        <f>IF(Inputs!K98="","",MONTH(Inputs!K98))</f>
        <v/>
      </c>
      <c r="BJ98" s="26" t="str">
        <f>IF(Inputs!K98="","",IF(Inputs!K98&gt;DATE(BG98,4,1),DATE(BG98,4,1),DATE(BG98-1,4,1)))</f>
        <v/>
      </c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23" t="e">
        <f t="shared" si="39"/>
        <v>#N/A</v>
      </c>
      <c r="BY98" s="5" t="e">
        <f t="shared" si="40"/>
        <v>#N/A</v>
      </c>
      <c r="BZ98" s="5"/>
      <c r="CA98" s="5"/>
      <c r="CB98" s="5"/>
      <c r="CC98" s="5"/>
      <c r="CD98" s="5"/>
      <c r="CE98" s="5"/>
      <c r="CF98" s="5"/>
      <c r="CG98" s="5"/>
      <c r="CH98" s="5"/>
    </row>
    <row r="99" spans="1:8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S99" s="5"/>
      <c r="T99" s="5">
        <f>IF(Inputs!F103="",0,IF(Inputs!G103="Purchase",Inputs!H103,IF(Inputs!G103="Redemption",-Inputs!H103,IF(Inputs!G103="Dividend",0,0)))/Inputs!I103)</f>
        <v>0</v>
      </c>
      <c r="U99" s="5">
        <f>IF(Inputs!F103="",0,(datecg-Inputs!F103))</f>
        <v>0</v>
      </c>
      <c r="V99" s="5">
        <f>IF(Inputs!F103="",0,SUM($T$5:T99))</f>
        <v>0</v>
      </c>
      <c r="W99" s="5">
        <f>SUM($X$5:X98)</f>
        <v>24499.276089799783</v>
      </c>
      <c r="X99" s="5">
        <f t="shared" si="23"/>
        <v>0</v>
      </c>
      <c r="Y99" s="5">
        <f t="shared" si="24"/>
        <v>0</v>
      </c>
      <c r="Z99" s="5">
        <f t="shared" si="25"/>
        <v>0</v>
      </c>
      <c r="AA99" s="5">
        <f t="shared" si="26"/>
        <v>0</v>
      </c>
      <c r="AB99" s="5">
        <f t="shared" si="27"/>
        <v>0</v>
      </c>
      <c r="AC99" s="5">
        <f t="shared" si="28"/>
        <v>0</v>
      </c>
      <c r="AD99" s="94">
        <f>IF(U99&lt;=IF(Inputs!$C$22="",lockin,Inputs!$C$22),Inputs!$D$22,IF(U99&lt;=IF(Inputs!$C$23="",lockin,Inputs!$C$23),Inputs!$D$23,IF(U99&lt;=IF(Inputs!$C$24="",lockin,Inputs!$C$24),Inputs!$D$24,IF(U99&lt;=IF(Inputs!$C$25="",lockin,Inputs!$C$25),Inputs!$D$25,IF(U99&lt;=IF(Inputs!$C$26="",lockin,Inputs!$C$26),Inputs!$D$26,IF(U99&lt;=IF(Inputs!$C$27="",lockin,Inputs!$C$27),Inputs!$D$27,IF(U99&lt;=IF(Inputs!$C$28="",lockin,Inputs!$C$28),Inputs!$D$28,IF(U99&lt;=IF(Inputs!$C$29="",lockin,Inputs!$C$29),Inputs!$D$29,IF(U99&lt;=IF(Inputs!$C$30="",lockin,Inputs!$C$30),Inputs!$D$30,IF(U99&lt;=IF(Inputs!$C$31="",lockin,Inputs!$C$31),Inputs!$D$31,0%))))))))))</f>
        <v>1.4999999999999999E-2</v>
      </c>
      <c r="AE99" s="5">
        <f t="shared" si="29"/>
        <v>0</v>
      </c>
      <c r="AF99" s="5">
        <f>AB99*Inputs!I103</f>
        <v>0</v>
      </c>
      <c r="AG99" s="5">
        <f t="shared" si="30"/>
        <v>0</v>
      </c>
      <c r="AH99" s="5">
        <f t="shared" si="31"/>
        <v>0</v>
      </c>
      <c r="AI99" s="5">
        <f>AA99*Inputs!I103</f>
        <v>0</v>
      </c>
      <c r="AJ99" s="5">
        <f t="shared" si="32"/>
        <v>0</v>
      </c>
      <c r="AK99" s="5">
        <f t="shared" si="33"/>
        <v>0</v>
      </c>
      <c r="AL99" s="5">
        <f>AA99*Inputs!I103</f>
        <v>0</v>
      </c>
      <c r="AM99" s="5">
        <f t="shared" ca="1" si="34"/>
        <v>0</v>
      </c>
      <c r="AN99" s="5">
        <f t="shared" si="35"/>
        <v>0</v>
      </c>
      <c r="AO99" s="5">
        <f t="shared" ca="1" si="36"/>
        <v>0</v>
      </c>
      <c r="AP99" s="5"/>
      <c r="AQ99" s="5">
        <f>AA99*Inputs!I103</f>
        <v>0</v>
      </c>
      <c r="AR99" s="5">
        <f t="shared" si="37"/>
        <v>0</v>
      </c>
      <c r="AS99" s="5"/>
      <c r="AT99" s="5">
        <f t="shared" ca="1" si="38"/>
        <v>0</v>
      </c>
      <c r="AU99" s="5"/>
      <c r="AV99" s="5"/>
      <c r="AW99" s="5"/>
      <c r="AX99" s="5"/>
      <c r="AY99" s="18"/>
      <c r="AZ99" s="18"/>
      <c r="BA99" s="23"/>
      <c r="BB99" s="5"/>
      <c r="BC99" s="5"/>
      <c r="BD99" s="5"/>
      <c r="BE99" s="5"/>
      <c r="BF99" s="5"/>
      <c r="BG99" s="18" t="str">
        <f>IF(Inputs!K99="","",YEAR(Inputs!K99))</f>
        <v/>
      </c>
      <c r="BH99" s="18" t="str">
        <f>IF(Inputs!K99="","",DAY(Inputs!K99))</f>
        <v/>
      </c>
      <c r="BI99" s="18" t="str">
        <f>IF(Inputs!K99="","",MONTH(Inputs!K99))</f>
        <v/>
      </c>
      <c r="BJ99" s="26" t="str">
        <f>IF(Inputs!K99="","",IF(Inputs!K99&gt;DATE(BG99,4,1),DATE(BG99,4,1),DATE(BG99-1,4,1)))</f>
        <v/>
      </c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23" t="e">
        <f t="shared" si="39"/>
        <v>#N/A</v>
      </c>
      <c r="BY99" s="5" t="e">
        <f t="shared" si="40"/>
        <v>#N/A</v>
      </c>
      <c r="BZ99" s="5"/>
      <c r="CA99" s="5"/>
      <c r="CB99" s="5"/>
      <c r="CC99" s="5"/>
      <c r="CD99" s="5"/>
      <c r="CE99" s="5"/>
      <c r="CF99" s="5"/>
      <c r="CG99" s="5"/>
      <c r="CH99" s="5"/>
    </row>
    <row r="100" spans="1:8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S100" s="5"/>
      <c r="T100" s="5">
        <f>IF(Inputs!F104="",0,IF(Inputs!G104="Purchase",Inputs!H104,IF(Inputs!G104="Redemption",-Inputs!H104,IF(Inputs!G104="Dividend",0,0)))/Inputs!I104)</f>
        <v>0</v>
      </c>
      <c r="U100" s="5">
        <f>IF(Inputs!F104="",0,(datecg-Inputs!F104))</f>
        <v>0</v>
      </c>
      <c r="V100" s="5">
        <f>IF(Inputs!F104="",0,SUM($T$5:T100))</f>
        <v>0</v>
      </c>
      <c r="W100" s="5">
        <f>SUM($X$5:X99)</f>
        <v>24499.276089799783</v>
      </c>
      <c r="X100" s="5">
        <f t="shared" si="23"/>
        <v>0</v>
      </c>
      <c r="Y100" s="5">
        <f t="shared" si="24"/>
        <v>0</v>
      </c>
      <c r="Z100" s="5">
        <f t="shared" si="25"/>
        <v>0</v>
      </c>
      <c r="AA100" s="5">
        <f t="shared" si="26"/>
        <v>0</v>
      </c>
      <c r="AB100" s="5">
        <f t="shared" si="27"/>
        <v>0</v>
      </c>
      <c r="AC100" s="5">
        <f t="shared" si="28"/>
        <v>0</v>
      </c>
      <c r="AD100" s="94">
        <f>IF(U100&lt;=IF(Inputs!$C$22="",lockin,Inputs!$C$22),Inputs!$D$22,IF(U100&lt;=IF(Inputs!$C$23="",lockin,Inputs!$C$23),Inputs!$D$23,IF(U100&lt;=IF(Inputs!$C$24="",lockin,Inputs!$C$24),Inputs!$D$24,IF(U100&lt;=IF(Inputs!$C$25="",lockin,Inputs!$C$25),Inputs!$D$25,IF(U100&lt;=IF(Inputs!$C$26="",lockin,Inputs!$C$26),Inputs!$D$26,IF(U100&lt;=IF(Inputs!$C$27="",lockin,Inputs!$C$27),Inputs!$D$27,IF(U100&lt;=IF(Inputs!$C$28="",lockin,Inputs!$C$28),Inputs!$D$28,IF(U100&lt;=IF(Inputs!$C$29="",lockin,Inputs!$C$29),Inputs!$D$29,IF(U100&lt;=IF(Inputs!$C$30="",lockin,Inputs!$C$30),Inputs!$D$30,IF(U100&lt;=IF(Inputs!$C$31="",lockin,Inputs!$C$31),Inputs!$D$31,0%))))))))))</f>
        <v>1.4999999999999999E-2</v>
      </c>
      <c r="AE100" s="5">
        <f t="shared" si="29"/>
        <v>0</v>
      </c>
      <c r="AF100" s="5">
        <f>AB100*Inputs!I104</f>
        <v>0</v>
      </c>
      <c r="AG100" s="5">
        <f t="shared" si="30"/>
        <v>0</v>
      </c>
      <c r="AH100" s="5">
        <f t="shared" si="31"/>
        <v>0</v>
      </c>
      <c r="AI100" s="5">
        <f>AA100*Inputs!I104</f>
        <v>0</v>
      </c>
      <c r="AJ100" s="5">
        <f t="shared" si="32"/>
        <v>0</v>
      </c>
      <c r="AK100" s="5">
        <f t="shared" si="33"/>
        <v>0</v>
      </c>
      <c r="AL100" s="5">
        <f>AA100*Inputs!I104</f>
        <v>0</v>
      </c>
      <c r="AM100" s="5">
        <f t="shared" ca="1" si="34"/>
        <v>0</v>
      </c>
      <c r="AN100" s="5">
        <f t="shared" si="35"/>
        <v>0</v>
      </c>
      <c r="AO100" s="5">
        <f t="shared" ca="1" si="36"/>
        <v>0</v>
      </c>
      <c r="AP100" s="5"/>
      <c r="AQ100" s="5">
        <f>AA100*Inputs!I104</f>
        <v>0</v>
      </c>
      <c r="AR100" s="5">
        <f t="shared" si="37"/>
        <v>0</v>
      </c>
      <c r="AS100" s="5"/>
      <c r="AT100" s="5">
        <f t="shared" ca="1" si="38"/>
        <v>0</v>
      </c>
      <c r="AU100" s="5"/>
      <c r="AV100" s="5"/>
      <c r="AW100" s="5"/>
      <c r="AX100" s="5"/>
      <c r="AY100" s="18"/>
      <c r="AZ100" s="18"/>
      <c r="BA100" s="23"/>
      <c r="BB100" s="5"/>
      <c r="BC100" s="5"/>
      <c r="BD100" s="5"/>
      <c r="BE100" s="5"/>
      <c r="BF100" s="5"/>
      <c r="BG100" s="18" t="str">
        <f>IF(Inputs!K100="","",YEAR(Inputs!K100))</f>
        <v/>
      </c>
      <c r="BH100" s="18" t="str">
        <f>IF(Inputs!K100="","",DAY(Inputs!K100))</f>
        <v/>
      </c>
      <c r="BI100" s="18" t="str">
        <f>IF(Inputs!K100="","",MONTH(Inputs!K100))</f>
        <v/>
      </c>
      <c r="BJ100" s="26" t="str">
        <f>IF(Inputs!K100="","",IF(Inputs!K100&gt;DATE(BG100,4,1),DATE(BG100,4,1),DATE(BG100-1,4,1)))</f>
        <v/>
      </c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23" t="e">
        <f t="shared" si="39"/>
        <v>#N/A</v>
      </c>
      <c r="BY100" s="5" t="e">
        <f t="shared" si="40"/>
        <v>#N/A</v>
      </c>
      <c r="BZ100" s="5"/>
      <c r="CA100" s="5"/>
      <c r="CB100" s="5"/>
      <c r="CC100" s="5"/>
      <c r="CD100" s="5"/>
      <c r="CE100" s="5"/>
      <c r="CF100" s="5"/>
      <c r="CG100" s="5"/>
      <c r="CH100" s="5"/>
    </row>
    <row r="101" spans="1:8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S101" s="5"/>
      <c r="T101" s="5">
        <f>IF(Inputs!F105="",0,IF(Inputs!G105="Purchase",Inputs!H105,IF(Inputs!G105="Redemption",-Inputs!H105,IF(Inputs!G105="Dividend",0,0)))/Inputs!I105)</f>
        <v>0</v>
      </c>
      <c r="U101" s="5">
        <f>IF(Inputs!F105="",0,(datecg-Inputs!F105))</f>
        <v>0</v>
      </c>
      <c r="V101" s="5">
        <f>IF(Inputs!F105="",0,SUM($T$5:T101))</f>
        <v>0</v>
      </c>
      <c r="W101" s="5">
        <f>SUM($X$5:X100)</f>
        <v>24499.276089799783</v>
      </c>
      <c r="X101" s="5">
        <f t="shared" si="23"/>
        <v>0</v>
      </c>
      <c r="Y101" s="5">
        <f t="shared" si="24"/>
        <v>0</v>
      </c>
      <c r="Z101" s="5">
        <f t="shared" si="25"/>
        <v>0</v>
      </c>
      <c r="AA101" s="5">
        <f t="shared" si="26"/>
        <v>0</v>
      </c>
      <c r="AB101" s="5">
        <f t="shared" si="27"/>
        <v>0</v>
      </c>
      <c r="AC101" s="5">
        <f t="shared" si="28"/>
        <v>0</v>
      </c>
      <c r="AD101" s="94">
        <f>IF(U101&lt;=IF(Inputs!$C$22="",lockin,Inputs!$C$22),Inputs!$D$22,IF(U101&lt;=IF(Inputs!$C$23="",lockin,Inputs!$C$23),Inputs!$D$23,IF(U101&lt;=IF(Inputs!$C$24="",lockin,Inputs!$C$24),Inputs!$D$24,IF(U101&lt;=IF(Inputs!$C$25="",lockin,Inputs!$C$25),Inputs!$D$25,IF(U101&lt;=IF(Inputs!$C$26="",lockin,Inputs!$C$26),Inputs!$D$26,IF(U101&lt;=IF(Inputs!$C$27="",lockin,Inputs!$C$27),Inputs!$D$27,IF(U101&lt;=IF(Inputs!$C$28="",lockin,Inputs!$C$28),Inputs!$D$28,IF(U101&lt;=IF(Inputs!$C$29="",lockin,Inputs!$C$29),Inputs!$D$29,IF(U101&lt;=IF(Inputs!$C$30="",lockin,Inputs!$C$30),Inputs!$D$30,IF(U101&lt;=IF(Inputs!$C$31="",lockin,Inputs!$C$31),Inputs!$D$31,0%))))))))))</f>
        <v>1.4999999999999999E-2</v>
      </c>
      <c r="AE101" s="5">
        <f t="shared" si="29"/>
        <v>0</v>
      </c>
      <c r="AF101" s="5">
        <f>AB101*Inputs!I105</f>
        <v>0</v>
      </c>
      <c r="AG101" s="5">
        <f t="shared" si="30"/>
        <v>0</v>
      </c>
      <c r="AH101" s="5">
        <f t="shared" si="31"/>
        <v>0</v>
      </c>
      <c r="AI101" s="5">
        <f>AA101*Inputs!I105</f>
        <v>0</v>
      </c>
      <c r="AJ101" s="5">
        <f t="shared" si="32"/>
        <v>0</v>
      </c>
      <c r="AK101" s="5">
        <f t="shared" si="33"/>
        <v>0</v>
      </c>
      <c r="AL101" s="5">
        <f>AA101*Inputs!I105</f>
        <v>0</v>
      </c>
      <c r="AM101" s="5">
        <f t="shared" ca="1" si="34"/>
        <v>0</v>
      </c>
      <c r="AN101" s="5">
        <f t="shared" si="35"/>
        <v>0</v>
      </c>
      <c r="AO101" s="5">
        <f t="shared" ca="1" si="36"/>
        <v>0</v>
      </c>
      <c r="AP101" s="5"/>
      <c r="AQ101" s="5">
        <f>AA101*Inputs!I105</f>
        <v>0</v>
      </c>
      <c r="AR101" s="5">
        <f t="shared" si="37"/>
        <v>0</v>
      </c>
      <c r="AS101" s="5"/>
      <c r="AT101" s="5">
        <f t="shared" ca="1" si="38"/>
        <v>0</v>
      </c>
      <c r="AU101" s="5"/>
      <c r="AV101" s="5"/>
      <c r="AW101" s="5"/>
      <c r="AX101" s="5"/>
      <c r="AY101" s="18"/>
      <c r="AZ101" s="18"/>
      <c r="BA101" s="23"/>
      <c r="BB101" s="5"/>
      <c r="BC101" s="5"/>
      <c r="BD101" s="5"/>
      <c r="BE101" s="5"/>
      <c r="BF101" s="5"/>
      <c r="BG101" s="18" t="str">
        <f>IF(Inputs!K101="","",YEAR(Inputs!K101))</f>
        <v/>
      </c>
      <c r="BH101" s="18" t="str">
        <f>IF(Inputs!K101="","",DAY(Inputs!K101))</f>
        <v/>
      </c>
      <c r="BI101" s="18" t="str">
        <f>IF(Inputs!K101="","",MONTH(Inputs!K101))</f>
        <v/>
      </c>
      <c r="BJ101" s="26" t="str">
        <f>IF(Inputs!K101="","",IF(Inputs!K101&gt;DATE(BG101,4,1),DATE(BG101,4,1),DATE(BG101-1,4,1)))</f>
        <v/>
      </c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23" t="e">
        <f t="shared" si="39"/>
        <v>#N/A</v>
      </c>
      <c r="BY101" s="5" t="e">
        <f t="shared" si="40"/>
        <v>#N/A</v>
      </c>
      <c r="BZ101" s="5"/>
      <c r="CA101" s="5"/>
      <c r="CB101" s="5"/>
      <c r="CC101" s="5"/>
      <c r="CD101" s="5"/>
      <c r="CE101" s="5"/>
      <c r="CF101" s="5"/>
      <c r="CG101" s="5"/>
      <c r="CH101" s="5"/>
    </row>
    <row r="102" spans="1:8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S102" s="5"/>
      <c r="T102" s="5">
        <f>IF(Inputs!F106="",0,IF(Inputs!G106="Purchase",Inputs!H106,IF(Inputs!G106="Redemption",-Inputs!H106,IF(Inputs!G106="Dividend",0,0)))/Inputs!I106)</f>
        <v>0</v>
      </c>
      <c r="U102" s="5">
        <f>IF(Inputs!F106="",0,(datecg-Inputs!F106))</f>
        <v>0</v>
      </c>
      <c r="V102" s="5">
        <f>IF(Inputs!F106="",0,SUM($T$5:T102))</f>
        <v>0</v>
      </c>
      <c r="W102" s="5">
        <f>SUM($X$5:X101)</f>
        <v>24499.276089799783</v>
      </c>
      <c r="X102" s="5">
        <f t="shared" si="23"/>
        <v>0</v>
      </c>
      <c r="Y102" s="5">
        <f t="shared" si="24"/>
        <v>0</v>
      </c>
      <c r="Z102" s="5">
        <f t="shared" si="25"/>
        <v>0</v>
      </c>
      <c r="AA102" s="5">
        <f t="shared" si="26"/>
        <v>0</v>
      </c>
      <c r="AB102" s="5">
        <f t="shared" si="27"/>
        <v>0</v>
      </c>
      <c r="AC102" s="5">
        <f t="shared" si="28"/>
        <v>0</v>
      </c>
      <c r="AD102" s="94">
        <f>IF(U102&lt;=IF(Inputs!$C$22="",lockin,Inputs!$C$22),Inputs!$D$22,IF(U102&lt;=IF(Inputs!$C$23="",lockin,Inputs!$C$23),Inputs!$D$23,IF(U102&lt;=IF(Inputs!$C$24="",lockin,Inputs!$C$24),Inputs!$D$24,IF(U102&lt;=IF(Inputs!$C$25="",lockin,Inputs!$C$25),Inputs!$D$25,IF(U102&lt;=IF(Inputs!$C$26="",lockin,Inputs!$C$26),Inputs!$D$26,IF(U102&lt;=IF(Inputs!$C$27="",lockin,Inputs!$C$27),Inputs!$D$27,IF(U102&lt;=IF(Inputs!$C$28="",lockin,Inputs!$C$28),Inputs!$D$28,IF(U102&lt;=IF(Inputs!$C$29="",lockin,Inputs!$C$29),Inputs!$D$29,IF(U102&lt;=IF(Inputs!$C$30="",lockin,Inputs!$C$30),Inputs!$D$30,IF(U102&lt;=IF(Inputs!$C$31="",lockin,Inputs!$C$31),Inputs!$D$31,0%))))))))))</f>
        <v>1.4999999999999999E-2</v>
      </c>
      <c r="AE102" s="5">
        <f t="shared" si="29"/>
        <v>0</v>
      </c>
      <c r="AF102" s="5">
        <f>AB102*Inputs!I106</f>
        <v>0</v>
      </c>
      <c r="AG102" s="5">
        <f t="shared" si="30"/>
        <v>0</v>
      </c>
      <c r="AH102" s="5">
        <f t="shared" si="31"/>
        <v>0</v>
      </c>
      <c r="AI102" s="5">
        <f>AA102*Inputs!I106</f>
        <v>0</v>
      </c>
      <c r="AJ102" s="5">
        <f t="shared" si="32"/>
        <v>0</v>
      </c>
      <c r="AK102" s="5">
        <f t="shared" si="33"/>
        <v>0</v>
      </c>
      <c r="AL102" s="5">
        <f>AA102*Inputs!I106</f>
        <v>0</v>
      </c>
      <c r="AM102" s="5">
        <f t="shared" ca="1" si="34"/>
        <v>0</v>
      </c>
      <c r="AN102" s="5">
        <f t="shared" si="35"/>
        <v>0</v>
      </c>
      <c r="AO102" s="5">
        <f t="shared" ca="1" si="36"/>
        <v>0</v>
      </c>
      <c r="AP102" s="5"/>
      <c r="AQ102" s="5">
        <f>AA102*Inputs!I106</f>
        <v>0</v>
      </c>
      <c r="AR102" s="5">
        <f t="shared" si="37"/>
        <v>0</v>
      </c>
      <c r="AS102" s="5"/>
      <c r="AT102" s="5">
        <f t="shared" ca="1" si="38"/>
        <v>0</v>
      </c>
      <c r="AU102" s="5"/>
      <c r="AV102" s="5"/>
      <c r="AW102" s="5"/>
      <c r="AX102" s="5"/>
      <c r="AY102" s="18"/>
      <c r="AZ102" s="18"/>
      <c r="BA102" s="23"/>
      <c r="BB102" s="5"/>
      <c r="BC102" s="5"/>
      <c r="BD102" s="5"/>
      <c r="BE102" s="5"/>
      <c r="BF102" s="5"/>
      <c r="BG102" s="18" t="str">
        <f>IF(Inputs!K102="","",YEAR(Inputs!K102))</f>
        <v/>
      </c>
      <c r="BH102" s="18" t="str">
        <f>IF(Inputs!K102="","",DAY(Inputs!K102))</f>
        <v/>
      </c>
      <c r="BI102" s="18" t="str">
        <f>IF(Inputs!K102="","",MONTH(Inputs!K102))</f>
        <v/>
      </c>
      <c r="BJ102" s="26" t="str">
        <f>IF(Inputs!K102="","",IF(Inputs!K102&gt;DATE(BG102,4,1),DATE(BG102,4,1),DATE(BG102-1,4,1)))</f>
        <v/>
      </c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23" t="e">
        <f t="shared" si="39"/>
        <v>#N/A</v>
      </c>
      <c r="BY102" s="5" t="e">
        <f t="shared" si="40"/>
        <v>#N/A</v>
      </c>
      <c r="BZ102" s="5"/>
      <c r="CA102" s="5"/>
      <c r="CB102" s="5"/>
      <c r="CC102" s="5"/>
      <c r="CD102" s="5"/>
      <c r="CE102" s="5"/>
      <c r="CF102" s="5"/>
      <c r="CG102" s="5"/>
      <c r="CH102" s="5"/>
    </row>
    <row r="103" spans="1:8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S103" s="5"/>
      <c r="T103" s="5">
        <f>IF(Inputs!F107="",0,IF(Inputs!G107="Purchase",Inputs!H107,IF(Inputs!G107="Redemption",-Inputs!H107,IF(Inputs!G107="Dividend",0,0)))/Inputs!I107)</f>
        <v>0</v>
      </c>
      <c r="U103" s="5">
        <f>IF(Inputs!F107="",0,(datecg-Inputs!F107))</f>
        <v>0</v>
      </c>
      <c r="V103" s="5">
        <f>IF(Inputs!F107="",0,SUM($T$5:T103))</f>
        <v>0</v>
      </c>
      <c r="W103" s="5">
        <f>SUM($X$5:X102)</f>
        <v>24499.276089799783</v>
      </c>
      <c r="X103" s="5">
        <f t="shared" si="23"/>
        <v>0</v>
      </c>
      <c r="Y103" s="5">
        <f t="shared" si="24"/>
        <v>0</v>
      </c>
      <c r="Z103" s="5">
        <f t="shared" si="25"/>
        <v>0</v>
      </c>
      <c r="AA103" s="5">
        <f t="shared" si="26"/>
        <v>0</v>
      </c>
      <c r="AB103" s="5">
        <f t="shared" si="27"/>
        <v>0</v>
      </c>
      <c r="AC103" s="5">
        <f t="shared" si="28"/>
        <v>0</v>
      </c>
      <c r="AD103" s="94">
        <f>IF(U103&lt;=IF(Inputs!$C$22="",lockin,Inputs!$C$22),Inputs!$D$22,IF(U103&lt;=IF(Inputs!$C$23="",lockin,Inputs!$C$23),Inputs!$D$23,IF(U103&lt;=IF(Inputs!$C$24="",lockin,Inputs!$C$24),Inputs!$D$24,IF(U103&lt;=IF(Inputs!$C$25="",lockin,Inputs!$C$25),Inputs!$D$25,IF(U103&lt;=IF(Inputs!$C$26="",lockin,Inputs!$C$26),Inputs!$D$26,IF(U103&lt;=IF(Inputs!$C$27="",lockin,Inputs!$C$27),Inputs!$D$27,IF(U103&lt;=IF(Inputs!$C$28="",lockin,Inputs!$C$28),Inputs!$D$28,IF(U103&lt;=IF(Inputs!$C$29="",lockin,Inputs!$C$29),Inputs!$D$29,IF(U103&lt;=IF(Inputs!$C$30="",lockin,Inputs!$C$30),Inputs!$D$30,IF(U103&lt;=IF(Inputs!$C$31="",lockin,Inputs!$C$31),Inputs!$D$31,0%))))))))))</f>
        <v>1.4999999999999999E-2</v>
      </c>
      <c r="AE103" s="5">
        <f t="shared" si="29"/>
        <v>0</v>
      </c>
      <c r="AF103" s="5">
        <f>AB103*Inputs!I107</f>
        <v>0</v>
      </c>
      <c r="AG103" s="5">
        <f t="shared" si="30"/>
        <v>0</v>
      </c>
      <c r="AH103" s="5">
        <f t="shared" si="31"/>
        <v>0</v>
      </c>
      <c r="AI103" s="5">
        <f>AA103*Inputs!I107</f>
        <v>0</v>
      </c>
      <c r="AJ103" s="5">
        <f t="shared" si="32"/>
        <v>0</v>
      </c>
      <c r="AK103" s="5">
        <f t="shared" si="33"/>
        <v>0</v>
      </c>
      <c r="AL103" s="5">
        <f>AA103*Inputs!I107</f>
        <v>0</v>
      </c>
      <c r="AM103" s="5">
        <f t="shared" ca="1" si="34"/>
        <v>0</v>
      </c>
      <c r="AN103" s="5">
        <f t="shared" si="35"/>
        <v>0</v>
      </c>
      <c r="AO103" s="5">
        <f t="shared" ca="1" si="36"/>
        <v>0</v>
      </c>
      <c r="AP103" s="5"/>
      <c r="AQ103" s="5">
        <f>AA103*Inputs!I107</f>
        <v>0</v>
      </c>
      <c r="AR103" s="5">
        <f t="shared" si="37"/>
        <v>0</v>
      </c>
      <c r="AS103" s="5"/>
      <c r="AT103" s="5">
        <f t="shared" ca="1" si="38"/>
        <v>0</v>
      </c>
      <c r="AU103" s="5"/>
      <c r="AV103" s="5"/>
      <c r="AW103" s="5"/>
      <c r="AX103" s="5"/>
      <c r="AY103" s="18"/>
      <c r="AZ103" s="18"/>
      <c r="BA103" s="23"/>
      <c r="BB103" s="5"/>
      <c r="BC103" s="5"/>
      <c r="BD103" s="5"/>
      <c r="BE103" s="5"/>
      <c r="BF103" s="5"/>
      <c r="BG103" s="18" t="str">
        <f>IF(Inputs!K103="","",YEAR(Inputs!K103))</f>
        <v/>
      </c>
      <c r="BH103" s="18" t="str">
        <f>IF(Inputs!K103="","",DAY(Inputs!K103))</f>
        <v/>
      </c>
      <c r="BI103" s="18" t="str">
        <f>IF(Inputs!K103="","",MONTH(Inputs!K103))</f>
        <v/>
      </c>
      <c r="BJ103" s="26" t="str">
        <f>IF(Inputs!K103="","",IF(Inputs!K103&gt;DATE(BG103,4,1),DATE(BG103,4,1),DATE(BG103-1,4,1)))</f>
        <v/>
      </c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23" t="e">
        <f t="shared" si="39"/>
        <v>#N/A</v>
      </c>
      <c r="BY103" s="5" t="e">
        <f t="shared" si="40"/>
        <v>#N/A</v>
      </c>
      <c r="BZ103" s="5"/>
      <c r="CA103" s="5"/>
      <c r="CB103" s="5"/>
      <c r="CC103" s="5"/>
      <c r="CD103" s="5"/>
      <c r="CE103" s="5"/>
      <c r="CF103" s="5"/>
      <c r="CG103" s="5"/>
      <c r="CH103" s="5"/>
    </row>
    <row r="104" spans="1:8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S104" s="5"/>
      <c r="T104" s="5">
        <f>IF(Inputs!F108="",0,IF(Inputs!G108="Purchase",Inputs!H108,IF(Inputs!G108="Redemption",-Inputs!H108,IF(Inputs!G108="Dividend",0,0)))/Inputs!I108)</f>
        <v>0</v>
      </c>
      <c r="U104" s="5">
        <f>IF(Inputs!F108="",0,(datecg-Inputs!F108))</f>
        <v>0</v>
      </c>
      <c r="V104" s="5">
        <f>IF(Inputs!F108="",0,SUM($T$5:T104))</f>
        <v>0</v>
      </c>
      <c r="W104" s="5">
        <f>SUM($X$5:X103)</f>
        <v>24499.276089799783</v>
      </c>
      <c r="X104" s="5">
        <f t="shared" si="23"/>
        <v>0</v>
      </c>
      <c r="Y104" s="5">
        <f t="shared" si="24"/>
        <v>0</v>
      </c>
      <c r="Z104" s="5">
        <f t="shared" si="25"/>
        <v>0</v>
      </c>
      <c r="AA104" s="5">
        <f t="shared" si="26"/>
        <v>0</v>
      </c>
      <c r="AB104" s="5">
        <f t="shared" si="27"/>
        <v>0</v>
      </c>
      <c r="AC104" s="5">
        <f t="shared" si="28"/>
        <v>0</v>
      </c>
      <c r="AD104" s="94">
        <f>IF(U104&lt;=IF(Inputs!$C$22="",lockin,Inputs!$C$22),Inputs!$D$22,IF(U104&lt;=IF(Inputs!$C$23="",lockin,Inputs!$C$23),Inputs!$D$23,IF(U104&lt;=IF(Inputs!$C$24="",lockin,Inputs!$C$24),Inputs!$D$24,IF(U104&lt;=IF(Inputs!$C$25="",lockin,Inputs!$C$25),Inputs!$D$25,IF(U104&lt;=IF(Inputs!$C$26="",lockin,Inputs!$C$26),Inputs!$D$26,IF(U104&lt;=IF(Inputs!$C$27="",lockin,Inputs!$C$27),Inputs!$D$27,IF(U104&lt;=IF(Inputs!$C$28="",lockin,Inputs!$C$28),Inputs!$D$28,IF(U104&lt;=IF(Inputs!$C$29="",lockin,Inputs!$C$29),Inputs!$D$29,IF(U104&lt;=IF(Inputs!$C$30="",lockin,Inputs!$C$30),Inputs!$D$30,IF(U104&lt;=IF(Inputs!$C$31="",lockin,Inputs!$C$31),Inputs!$D$31,0%))))))))))</f>
        <v>1.4999999999999999E-2</v>
      </c>
      <c r="AE104" s="5">
        <f t="shared" si="29"/>
        <v>0</v>
      </c>
      <c r="AF104" s="5">
        <f>AB104*Inputs!I108</f>
        <v>0</v>
      </c>
      <c r="AG104" s="5">
        <f t="shared" si="30"/>
        <v>0</v>
      </c>
      <c r="AH104" s="5">
        <f t="shared" si="31"/>
        <v>0</v>
      </c>
      <c r="AI104" s="5">
        <f>AA104*Inputs!I108</f>
        <v>0</v>
      </c>
      <c r="AJ104" s="5">
        <f t="shared" si="32"/>
        <v>0</v>
      </c>
      <c r="AK104" s="5">
        <f t="shared" si="33"/>
        <v>0</v>
      </c>
      <c r="AL104" s="5">
        <f>AA104*Inputs!I108</f>
        <v>0</v>
      </c>
      <c r="AM104" s="5">
        <f t="shared" ca="1" si="34"/>
        <v>0</v>
      </c>
      <c r="AN104" s="5">
        <f t="shared" si="35"/>
        <v>0</v>
      </c>
      <c r="AO104" s="5">
        <f t="shared" ca="1" si="36"/>
        <v>0</v>
      </c>
      <c r="AP104" s="5"/>
      <c r="AQ104" s="5">
        <f>AA104*Inputs!I108</f>
        <v>0</v>
      </c>
      <c r="AR104" s="5">
        <f t="shared" si="37"/>
        <v>0</v>
      </c>
      <c r="AS104" s="5"/>
      <c r="AT104" s="5">
        <f t="shared" ca="1" si="38"/>
        <v>0</v>
      </c>
      <c r="AU104" s="5"/>
      <c r="AV104" s="5"/>
      <c r="AW104" s="5"/>
      <c r="AX104" s="5"/>
      <c r="AY104" s="18"/>
      <c r="AZ104" s="18"/>
      <c r="BA104" s="23"/>
      <c r="BB104" s="5"/>
      <c r="BC104" s="5"/>
      <c r="BD104" s="5"/>
      <c r="BE104" s="5"/>
      <c r="BF104" s="5"/>
      <c r="BG104" s="18" t="str">
        <f>IF(Inputs!K104="","",YEAR(Inputs!K104))</f>
        <v/>
      </c>
      <c r="BH104" s="18" t="str">
        <f>IF(Inputs!K104="","",DAY(Inputs!K104))</f>
        <v/>
      </c>
      <c r="BI104" s="18" t="str">
        <f>IF(Inputs!K104="","",MONTH(Inputs!K104))</f>
        <v/>
      </c>
      <c r="BJ104" s="26" t="str">
        <f>IF(Inputs!K104="","",IF(Inputs!K104&gt;DATE(BG104,4,1),DATE(BG104,4,1),DATE(BG104-1,4,1)))</f>
        <v/>
      </c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23" t="e">
        <f t="shared" si="39"/>
        <v>#N/A</v>
      </c>
      <c r="BY104" s="5" t="e">
        <f t="shared" si="40"/>
        <v>#N/A</v>
      </c>
      <c r="BZ104" s="5"/>
      <c r="CA104" s="5"/>
      <c r="CB104" s="5"/>
      <c r="CC104" s="5"/>
      <c r="CD104" s="5"/>
      <c r="CE104" s="5"/>
      <c r="CF104" s="5"/>
      <c r="CG104" s="5"/>
      <c r="CH104" s="5"/>
    </row>
    <row r="105" spans="1:8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T105" s="5">
        <f>IF(Inputs!F109="",0,IF(Inputs!G109="Purchase",Inputs!H109,IF(Inputs!G109="Redemption",-Inputs!H109,IF(Inputs!G109="Dividend",0,0)))/Inputs!I109)</f>
        <v>0</v>
      </c>
      <c r="U105" s="5">
        <f>IF(Inputs!F109="",0,(datecg-Inputs!F109))</f>
        <v>0</v>
      </c>
      <c r="V105" s="5">
        <f>IF(Inputs!F109="",0,SUM($T$5:T105))</f>
        <v>0</v>
      </c>
      <c r="W105" s="5">
        <f>SUM($X$5:X104)</f>
        <v>24499.276089799783</v>
      </c>
      <c r="X105" s="5">
        <f t="shared" si="23"/>
        <v>0</v>
      </c>
      <c r="Y105" s="5">
        <f t="shared" si="24"/>
        <v>0</v>
      </c>
      <c r="Z105" s="5">
        <f t="shared" si="25"/>
        <v>0</v>
      </c>
      <c r="AA105" s="5">
        <f t="shared" si="26"/>
        <v>0</v>
      </c>
      <c r="AB105" s="5">
        <f t="shared" si="27"/>
        <v>0</v>
      </c>
      <c r="AC105" s="5">
        <f t="shared" si="28"/>
        <v>0</v>
      </c>
      <c r="AD105" s="94">
        <f>IF(U105&lt;=IF(Inputs!$C$22="",lockin,Inputs!$C$22),Inputs!$D$22,IF(U105&lt;=IF(Inputs!$C$23="",lockin,Inputs!$C$23),Inputs!$D$23,IF(U105&lt;=IF(Inputs!$C$24="",lockin,Inputs!$C$24),Inputs!$D$24,IF(U105&lt;=IF(Inputs!$C$25="",lockin,Inputs!$C$25),Inputs!$D$25,IF(U105&lt;=IF(Inputs!$C$26="",lockin,Inputs!$C$26),Inputs!$D$26,IF(U105&lt;=IF(Inputs!$C$27="",lockin,Inputs!$C$27),Inputs!$D$27,IF(U105&lt;=IF(Inputs!$C$28="",lockin,Inputs!$C$28),Inputs!$D$28,IF(U105&lt;=IF(Inputs!$C$29="",lockin,Inputs!$C$29),Inputs!$D$29,IF(U105&lt;=IF(Inputs!$C$30="",lockin,Inputs!$C$30),Inputs!$D$30,IF(U105&lt;=IF(Inputs!$C$31="",lockin,Inputs!$C$31),Inputs!$D$31,0%))))))))))</f>
        <v>1.4999999999999999E-2</v>
      </c>
      <c r="AE105" s="5">
        <f t="shared" si="29"/>
        <v>0</v>
      </c>
      <c r="AF105" s="5">
        <f>AB105*Inputs!I109</f>
        <v>0</v>
      </c>
      <c r="AG105" s="5">
        <f t="shared" si="30"/>
        <v>0</v>
      </c>
      <c r="AH105" s="5">
        <f t="shared" si="31"/>
        <v>0</v>
      </c>
      <c r="AI105" s="5">
        <f>AA105*Inputs!I109</f>
        <v>0</v>
      </c>
      <c r="AJ105" s="5">
        <f t="shared" si="32"/>
        <v>0</v>
      </c>
      <c r="AK105" s="5">
        <f t="shared" si="33"/>
        <v>0</v>
      </c>
      <c r="AL105" s="5">
        <f>AA105*Inputs!I109</f>
        <v>0</v>
      </c>
      <c r="AM105" s="5">
        <f t="shared" ca="1" si="34"/>
        <v>0</v>
      </c>
      <c r="AN105" s="5">
        <f t="shared" si="35"/>
        <v>0</v>
      </c>
      <c r="AO105" s="5">
        <f t="shared" ca="1" si="36"/>
        <v>0</v>
      </c>
      <c r="AP105" s="5"/>
      <c r="AQ105" s="5">
        <f>AA105*Inputs!I109</f>
        <v>0</v>
      </c>
      <c r="AR105" s="5">
        <f t="shared" si="37"/>
        <v>0</v>
      </c>
      <c r="AS105" s="5"/>
      <c r="AT105" s="5">
        <f t="shared" ca="1" si="38"/>
        <v>0</v>
      </c>
      <c r="AU105" s="5"/>
      <c r="AV105" s="5"/>
      <c r="AW105" s="5"/>
      <c r="AX105" s="5"/>
      <c r="AY105" s="18"/>
      <c r="AZ105" s="18"/>
      <c r="BA105" s="23"/>
      <c r="BB105" s="5"/>
      <c r="BC105" s="5"/>
      <c r="BD105" s="5"/>
      <c r="BE105" s="5"/>
      <c r="BF105" s="5"/>
      <c r="BG105" s="18" t="str">
        <f>IF(Inputs!K105="","",YEAR(Inputs!K105))</f>
        <v/>
      </c>
      <c r="BH105" s="18" t="str">
        <f>IF(Inputs!K105="","",DAY(Inputs!K105))</f>
        <v/>
      </c>
      <c r="BI105" s="18" t="str">
        <f>IF(Inputs!K105="","",MONTH(Inputs!K105))</f>
        <v/>
      </c>
      <c r="BJ105" s="26" t="str">
        <f>IF(Inputs!K105="","",IF(Inputs!K105&gt;DATE(BG105,4,1),DATE(BG105,4,1),DATE(BG105-1,4,1)))</f>
        <v/>
      </c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23" t="e">
        <f t="shared" si="39"/>
        <v>#N/A</v>
      </c>
      <c r="BY105" s="5" t="e">
        <f t="shared" si="40"/>
        <v>#N/A</v>
      </c>
      <c r="BZ105" s="5"/>
      <c r="CA105" s="5"/>
    </row>
    <row r="106" spans="1:8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T106" s="5">
        <f>IF(Inputs!F110="",0,IF(Inputs!G110="Purchase",Inputs!H110,IF(Inputs!G110="Redemption",-Inputs!H110,IF(Inputs!G110="Dividend",0,0)))/Inputs!I110)</f>
        <v>0</v>
      </c>
      <c r="U106" s="5">
        <f>IF(Inputs!F110="",0,(datecg-Inputs!F110))</f>
        <v>0</v>
      </c>
      <c r="V106" s="5">
        <f>IF(Inputs!F110="",0,SUM($T$5:T106))</f>
        <v>0</v>
      </c>
      <c r="W106" s="5">
        <f>SUM($X$5:X105)</f>
        <v>24499.276089799783</v>
      </c>
      <c r="X106" s="5">
        <f t="shared" si="23"/>
        <v>0</v>
      </c>
      <c r="Y106" s="5">
        <f t="shared" si="24"/>
        <v>0</v>
      </c>
      <c r="Z106" s="5">
        <f t="shared" si="25"/>
        <v>0</v>
      </c>
      <c r="AA106" s="5">
        <f t="shared" si="26"/>
        <v>0</v>
      </c>
      <c r="AB106" s="5">
        <f t="shared" si="27"/>
        <v>0</v>
      </c>
      <c r="AC106" s="5">
        <f t="shared" si="28"/>
        <v>0</v>
      </c>
      <c r="AD106" s="94">
        <f>IF(U106&lt;=IF(Inputs!$C$22="",lockin,Inputs!$C$22),Inputs!$D$22,IF(U106&lt;=IF(Inputs!$C$23="",lockin,Inputs!$C$23),Inputs!$D$23,IF(U106&lt;=IF(Inputs!$C$24="",lockin,Inputs!$C$24),Inputs!$D$24,IF(U106&lt;=IF(Inputs!$C$25="",lockin,Inputs!$C$25),Inputs!$D$25,IF(U106&lt;=IF(Inputs!$C$26="",lockin,Inputs!$C$26),Inputs!$D$26,IF(U106&lt;=IF(Inputs!$C$27="",lockin,Inputs!$C$27),Inputs!$D$27,IF(U106&lt;=IF(Inputs!$C$28="",lockin,Inputs!$C$28),Inputs!$D$28,IF(U106&lt;=IF(Inputs!$C$29="",lockin,Inputs!$C$29),Inputs!$D$29,IF(U106&lt;=IF(Inputs!$C$30="",lockin,Inputs!$C$30),Inputs!$D$30,IF(U106&lt;=IF(Inputs!$C$31="",lockin,Inputs!$C$31),Inputs!$D$31,0%))))))))))</f>
        <v>1.4999999999999999E-2</v>
      </c>
      <c r="AE106" s="5">
        <f t="shared" si="29"/>
        <v>0</v>
      </c>
      <c r="AF106" s="5">
        <f>AB106*Inputs!I110</f>
        <v>0</v>
      </c>
      <c r="AG106" s="5">
        <f t="shared" si="30"/>
        <v>0</v>
      </c>
      <c r="AH106" s="5">
        <f t="shared" si="31"/>
        <v>0</v>
      </c>
      <c r="AI106" s="5">
        <f>AA106*Inputs!I110</f>
        <v>0</v>
      </c>
      <c r="AJ106" s="5">
        <f t="shared" si="32"/>
        <v>0</v>
      </c>
      <c r="AK106" s="5">
        <f t="shared" si="33"/>
        <v>0</v>
      </c>
      <c r="AL106" s="5">
        <f>AA106*Inputs!I110</f>
        <v>0</v>
      </c>
      <c r="AM106" s="5">
        <f t="shared" ca="1" si="34"/>
        <v>0</v>
      </c>
      <c r="AN106" s="5">
        <f t="shared" si="35"/>
        <v>0</v>
      </c>
      <c r="AO106" s="5">
        <f t="shared" ca="1" si="36"/>
        <v>0</v>
      </c>
      <c r="AP106" s="5"/>
      <c r="AQ106" s="5">
        <f>AA106*Inputs!I110</f>
        <v>0</v>
      </c>
      <c r="AR106" s="5">
        <f t="shared" si="37"/>
        <v>0</v>
      </c>
      <c r="AS106" s="5"/>
      <c r="AT106" s="5">
        <f t="shared" ca="1" si="38"/>
        <v>0</v>
      </c>
      <c r="AU106" s="5"/>
      <c r="AV106" s="5"/>
      <c r="AW106" s="5"/>
      <c r="AX106" s="5"/>
      <c r="AY106" s="18"/>
      <c r="AZ106" s="18"/>
      <c r="BA106" s="23"/>
      <c r="BB106" s="5"/>
      <c r="BC106" s="5"/>
      <c r="BD106" s="5"/>
      <c r="BE106" s="5"/>
      <c r="BF106" s="5"/>
      <c r="BG106" s="18" t="str">
        <f>IF(Inputs!K106="","",YEAR(Inputs!K106))</f>
        <v/>
      </c>
      <c r="BH106" s="18" t="str">
        <f>IF(Inputs!K106="","",DAY(Inputs!K106))</f>
        <v/>
      </c>
      <c r="BI106" s="18" t="str">
        <f>IF(Inputs!K106="","",MONTH(Inputs!K106))</f>
        <v/>
      </c>
      <c r="BJ106" s="26" t="str">
        <f>IF(Inputs!K106="","",IF(Inputs!K106&gt;DATE(BG106,4,1),DATE(BG106,4,1),DATE(BG106-1,4,1)))</f>
        <v/>
      </c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23" t="e">
        <f t="shared" si="39"/>
        <v>#N/A</v>
      </c>
      <c r="BY106" s="5" t="e">
        <f t="shared" si="40"/>
        <v>#N/A</v>
      </c>
      <c r="BZ106" s="5"/>
      <c r="CA106" s="5"/>
    </row>
    <row r="107" spans="1:8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T107" s="5">
        <f>IF(Inputs!F111="",0,IF(Inputs!G111="Purchase",Inputs!H111,IF(Inputs!G111="Redemption",-Inputs!H111,IF(Inputs!G111="Dividend",0,0)))/Inputs!I111)</f>
        <v>0</v>
      </c>
      <c r="U107" s="5">
        <f>IF(Inputs!F111="",0,(datecg-Inputs!F111))</f>
        <v>0</v>
      </c>
      <c r="V107" s="5">
        <f>IF(Inputs!F111="",0,SUM($T$5:T107))</f>
        <v>0</v>
      </c>
      <c r="W107" s="5">
        <f>SUM($X$5:X106)</f>
        <v>24499.276089799783</v>
      </c>
      <c r="X107" s="5">
        <f t="shared" si="23"/>
        <v>0</v>
      </c>
      <c r="Y107" s="5">
        <f t="shared" si="24"/>
        <v>0</v>
      </c>
      <c r="Z107" s="5">
        <f t="shared" si="25"/>
        <v>0</v>
      </c>
      <c r="AA107" s="5">
        <f t="shared" si="26"/>
        <v>0</v>
      </c>
      <c r="AB107" s="5">
        <f t="shared" si="27"/>
        <v>0</v>
      </c>
      <c r="AC107" s="5">
        <f t="shared" si="28"/>
        <v>0</v>
      </c>
      <c r="AD107" s="94">
        <f>IF(U107&lt;=IF(Inputs!$C$22="",lockin,Inputs!$C$22),Inputs!$D$22,IF(U107&lt;=IF(Inputs!$C$23="",lockin,Inputs!$C$23),Inputs!$D$23,IF(U107&lt;=IF(Inputs!$C$24="",lockin,Inputs!$C$24),Inputs!$D$24,IF(U107&lt;=IF(Inputs!$C$25="",lockin,Inputs!$C$25),Inputs!$D$25,IF(U107&lt;=IF(Inputs!$C$26="",lockin,Inputs!$C$26),Inputs!$D$26,IF(U107&lt;=IF(Inputs!$C$27="",lockin,Inputs!$C$27),Inputs!$D$27,IF(U107&lt;=IF(Inputs!$C$28="",lockin,Inputs!$C$28),Inputs!$D$28,IF(U107&lt;=IF(Inputs!$C$29="",lockin,Inputs!$C$29),Inputs!$D$29,IF(U107&lt;=IF(Inputs!$C$30="",lockin,Inputs!$C$30),Inputs!$D$30,IF(U107&lt;=IF(Inputs!$C$31="",lockin,Inputs!$C$31),Inputs!$D$31,0%))))))))))</f>
        <v>1.4999999999999999E-2</v>
      </c>
      <c r="AE107" s="5">
        <f t="shared" si="29"/>
        <v>0</v>
      </c>
      <c r="AF107" s="5">
        <f>AB107*Inputs!I111</f>
        <v>0</v>
      </c>
      <c r="AG107" s="5">
        <f t="shared" si="30"/>
        <v>0</v>
      </c>
      <c r="AH107" s="5">
        <f t="shared" si="31"/>
        <v>0</v>
      </c>
      <c r="AI107" s="5">
        <f>AA107*Inputs!I111</f>
        <v>0</v>
      </c>
      <c r="AJ107" s="5">
        <f t="shared" si="32"/>
        <v>0</v>
      </c>
      <c r="AK107" s="5">
        <f t="shared" si="33"/>
        <v>0</v>
      </c>
      <c r="AL107" s="5">
        <f>AA107*Inputs!I111</f>
        <v>0</v>
      </c>
      <c r="AM107" s="5">
        <f t="shared" ca="1" si="34"/>
        <v>0</v>
      </c>
      <c r="AN107" s="5">
        <f t="shared" si="35"/>
        <v>0</v>
      </c>
      <c r="AO107" s="5">
        <f t="shared" ca="1" si="36"/>
        <v>0</v>
      </c>
      <c r="AP107" s="5"/>
      <c r="AQ107" s="5">
        <f>AA107*Inputs!I111</f>
        <v>0</v>
      </c>
      <c r="AR107" s="5">
        <f t="shared" si="37"/>
        <v>0</v>
      </c>
      <c r="AS107" s="5"/>
      <c r="AT107" s="5">
        <f t="shared" ca="1" si="38"/>
        <v>0</v>
      </c>
      <c r="AU107" s="5"/>
      <c r="AV107" s="5"/>
      <c r="AW107" s="5"/>
      <c r="AX107" s="5"/>
      <c r="AY107" s="18"/>
      <c r="AZ107" s="18"/>
      <c r="BA107" s="23"/>
      <c r="BB107" s="5"/>
      <c r="BC107" s="5"/>
      <c r="BD107" s="5"/>
      <c r="BE107" s="5"/>
      <c r="BF107" s="5"/>
      <c r="BG107" s="18" t="str">
        <f>IF(Inputs!K107="","",YEAR(Inputs!K107))</f>
        <v/>
      </c>
      <c r="BH107" s="18" t="str">
        <f>IF(Inputs!K107="","",DAY(Inputs!K107))</f>
        <v/>
      </c>
      <c r="BI107" s="18" t="str">
        <f>IF(Inputs!K107="","",MONTH(Inputs!K107))</f>
        <v/>
      </c>
      <c r="BJ107" s="26" t="str">
        <f>IF(Inputs!K107="","",IF(Inputs!K107&gt;DATE(BG107,4,1),DATE(BG107,4,1),DATE(BG107-1,4,1)))</f>
        <v/>
      </c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23" t="e">
        <f t="shared" si="39"/>
        <v>#N/A</v>
      </c>
      <c r="BY107" s="5" t="e">
        <f t="shared" si="40"/>
        <v>#N/A</v>
      </c>
      <c r="BZ107" s="5"/>
      <c r="CA107" s="5"/>
    </row>
    <row r="108" spans="1:8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T108" s="5">
        <f>IF(Inputs!F112="",0,IF(Inputs!G112="Purchase",Inputs!H112,IF(Inputs!G112="Redemption",-Inputs!H112,IF(Inputs!G112="Dividend",0,0)))/Inputs!I112)</f>
        <v>0</v>
      </c>
      <c r="U108" s="5">
        <f>IF(Inputs!F112="",0,(datecg-Inputs!F112))</f>
        <v>0</v>
      </c>
      <c r="V108" s="5">
        <f>IF(Inputs!F112="",0,SUM($T$5:T108))</f>
        <v>0</v>
      </c>
      <c r="W108" s="5">
        <f>SUM($X$5:X107)</f>
        <v>24499.276089799783</v>
      </c>
      <c r="X108" s="5">
        <f t="shared" si="23"/>
        <v>0</v>
      </c>
      <c r="Y108" s="5">
        <f t="shared" si="24"/>
        <v>0</v>
      </c>
      <c r="Z108" s="5">
        <f t="shared" si="25"/>
        <v>0</v>
      </c>
      <c r="AA108" s="5">
        <f t="shared" si="26"/>
        <v>0</v>
      </c>
      <c r="AB108" s="5">
        <f t="shared" si="27"/>
        <v>0</v>
      </c>
      <c r="AC108" s="5">
        <f t="shared" si="28"/>
        <v>0</v>
      </c>
      <c r="AD108" s="94">
        <f>IF(U108&lt;=IF(Inputs!$C$22="",lockin,Inputs!$C$22),Inputs!$D$22,IF(U108&lt;=IF(Inputs!$C$23="",lockin,Inputs!$C$23),Inputs!$D$23,IF(U108&lt;=IF(Inputs!$C$24="",lockin,Inputs!$C$24),Inputs!$D$24,IF(U108&lt;=IF(Inputs!$C$25="",lockin,Inputs!$C$25),Inputs!$D$25,IF(U108&lt;=IF(Inputs!$C$26="",lockin,Inputs!$C$26),Inputs!$D$26,IF(U108&lt;=IF(Inputs!$C$27="",lockin,Inputs!$C$27),Inputs!$D$27,IF(U108&lt;=IF(Inputs!$C$28="",lockin,Inputs!$C$28),Inputs!$D$28,IF(U108&lt;=IF(Inputs!$C$29="",lockin,Inputs!$C$29),Inputs!$D$29,IF(U108&lt;=IF(Inputs!$C$30="",lockin,Inputs!$C$30),Inputs!$D$30,IF(U108&lt;=IF(Inputs!$C$31="",lockin,Inputs!$C$31),Inputs!$D$31,0%))))))))))</f>
        <v>1.4999999999999999E-2</v>
      </c>
      <c r="AE108" s="5">
        <f t="shared" si="29"/>
        <v>0</v>
      </c>
      <c r="AF108" s="5">
        <f>AB108*Inputs!I112</f>
        <v>0</v>
      </c>
      <c r="AG108" s="5">
        <f t="shared" si="30"/>
        <v>0</v>
      </c>
      <c r="AH108" s="5">
        <f t="shared" si="31"/>
        <v>0</v>
      </c>
      <c r="AI108" s="5">
        <f>AA108*Inputs!I112</f>
        <v>0</v>
      </c>
      <c r="AJ108" s="5">
        <f t="shared" si="32"/>
        <v>0</v>
      </c>
      <c r="AK108" s="5">
        <f t="shared" si="33"/>
        <v>0</v>
      </c>
      <c r="AL108" s="5">
        <f>AA108*Inputs!I112</f>
        <v>0</v>
      </c>
      <c r="AM108" s="5">
        <f t="shared" ca="1" si="34"/>
        <v>0</v>
      </c>
      <c r="AN108" s="5">
        <f t="shared" si="35"/>
        <v>0</v>
      </c>
      <c r="AO108" s="5">
        <f t="shared" ca="1" si="36"/>
        <v>0</v>
      </c>
      <c r="AP108" s="5"/>
      <c r="AQ108" s="5">
        <f>AA108*Inputs!I112</f>
        <v>0</v>
      </c>
      <c r="AR108" s="5">
        <f t="shared" si="37"/>
        <v>0</v>
      </c>
      <c r="AS108" s="5"/>
      <c r="AT108" s="5">
        <f t="shared" ca="1" si="38"/>
        <v>0</v>
      </c>
      <c r="AU108" s="5"/>
      <c r="AV108" s="5"/>
      <c r="AW108" s="5"/>
      <c r="AX108" s="5"/>
      <c r="AY108" s="18"/>
      <c r="AZ108" s="18"/>
      <c r="BA108" s="23"/>
      <c r="BB108" s="5"/>
      <c r="BC108" s="5"/>
      <c r="BD108" s="5"/>
      <c r="BE108" s="5"/>
      <c r="BF108" s="5"/>
      <c r="BG108" s="18" t="str">
        <f>IF(Inputs!K108="","",YEAR(Inputs!K108))</f>
        <v/>
      </c>
      <c r="BH108" s="18" t="str">
        <f>IF(Inputs!K108="","",DAY(Inputs!K108))</f>
        <v/>
      </c>
      <c r="BI108" s="18" t="str">
        <f>IF(Inputs!K108="","",MONTH(Inputs!K108))</f>
        <v/>
      </c>
      <c r="BJ108" s="26" t="str">
        <f>IF(Inputs!K108="","",IF(Inputs!K108&gt;DATE(BG108,4,1),DATE(BG108,4,1),DATE(BG108-1,4,1)))</f>
        <v/>
      </c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23" t="e">
        <f t="shared" si="39"/>
        <v>#N/A</v>
      </c>
      <c r="BY108" s="5" t="e">
        <f t="shared" si="40"/>
        <v>#N/A</v>
      </c>
      <c r="BZ108" s="5"/>
      <c r="CA108" s="5"/>
    </row>
    <row r="109" spans="1:8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T109" s="5">
        <f>IF(Inputs!F113="",0,IF(Inputs!G113="Purchase",Inputs!H113,IF(Inputs!G113="Redemption",-Inputs!H113,IF(Inputs!G113="Dividend",0,0)))/Inputs!I113)</f>
        <v>0</v>
      </c>
      <c r="U109" s="5">
        <f>IF(Inputs!F113="",0,(datecg-Inputs!F113))</f>
        <v>0</v>
      </c>
      <c r="V109" s="5">
        <f>IF(Inputs!F113="",0,SUM($T$5:T109))</f>
        <v>0</v>
      </c>
      <c r="W109" s="5">
        <f>SUM($X$5:X108)</f>
        <v>24499.276089799783</v>
      </c>
      <c r="X109" s="5">
        <f t="shared" si="23"/>
        <v>0</v>
      </c>
      <c r="Y109" s="5">
        <f t="shared" si="24"/>
        <v>0</v>
      </c>
      <c r="Z109" s="5">
        <f t="shared" si="25"/>
        <v>0</v>
      </c>
      <c r="AA109" s="5">
        <f t="shared" si="26"/>
        <v>0</v>
      </c>
      <c r="AB109" s="5">
        <f t="shared" si="27"/>
        <v>0</v>
      </c>
      <c r="AC109" s="5">
        <f t="shared" si="28"/>
        <v>0</v>
      </c>
      <c r="AD109" s="94">
        <f>IF(U109&lt;=IF(Inputs!$C$22="",lockin,Inputs!$C$22),Inputs!$D$22,IF(U109&lt;=IF(Inputs!$C$23="",lockin,Inputs!$C$23),Inputs!$D$23,IF(U109&lt;=IF(Inputs!$C$24="",lockin,Inputs!$C$24),Inputs!$D$24,IF(U109&lt;=IF(Inputs!$C$25="",lockin,Inputs!$C$25),Inputs!$D$25,IF(U109&lt;=IF(Inputs!$C$26="",lockin,Inputs!$C$26),Inputs!$D$26,IF(U109&lt;=IF(Inputs!$C$27="",lockin,Inputs!$C$27),Inputs!$D$27,IF(U109&lt;=IF(Inputs!$C$28="",lockin,Inputs!$C$28),Inputs!$D$28,IF(U109&lt;=IF(Inputs!$C$29="",lockin,Inputs!$C$29),Inputs!$D$29,IF(U109&lt;=IF(Inputs!$C$30="",lockin,Inputs!$C$30),Inputs!$D$30,IF(U109&lt;=IF(Inputs!$C$31="",lockin,Inputs!$C$31),Inputs!$D$31,0%))))))))))</f>
        <v>1.4999999999999999E-2</v>
      </c>
      <c r="AE109" s="5">
        <f t="shared" si="29"/>
        <v>0</v>
      </c>
      <c r="AF109" s="5">
        <f>AB109*Inputs!I113</f>
        <v>0</v>
      </c>
      <c r="AG109" s="5">
        <f t="shared" si="30"/>
        <v>0</v>
      </c>
      <c r="AH109" s="5">
        <f t="shared" si="31"/>
        <v>0</v>
      </c>
      <c r="AI109" s="5">
        <f>AA109*Inputs!I113</f>
        <v>0</v>
      </c>
      <c r="AJ109" s="5">
        <f t="shared" si="32"/>
        <v>0</v>
      </c>
      <c r="AK109" s="5">
        <f t="shared" si="33"/>
        <v>0</v>
      </c>
      <c r="AL109" s="5">
        <f>AA109*Inputs!I113</f>
        <v>0</v>
      </c>
      <c r="AM109" s="5">
        <f t="shared" ca="1" si="34"/>
        <v>0</v>
      </c>
      <c r="AN109" s="5">
        <f t="shared" si="35"/>
        <v>0</v>
      </c>
      <c r="AO109" s="5">
        <f t="shared" ca="1" si="36"/>
        <v>0</v>
      </c>
      <c r="AP109" s="5"/>
      <c r="AQ109" s="5">
        <f>AA109*Inputs!I113</f>
        <v>0</v>
      </c>
      <c r="AR109" s="5">
        <f t="shared" si="37"/>
        <v>0</v>
      </c>
      <c r="AS109" s="5"/>
      <c r="AT109" s="5">
        <f t="shared" ca="1" si="38"/>
        <v>0</v>
      </c>
      <c r="AU109" s="5"/>
      <c r="AV109" s="5"/>
      <c r="AW109" s="5"/>
      <c r="AX109" s="5"/>
      <c r="AY109" s="18"/>
      <c r="AZ109" s="18"/>
      <c r="BA109" s="23"/>
      <c r="BB109" s="5"/>
      <c r="BC109" s="5"/>
      <c r="BD109" s="5"/>
      <c r="BE109" s="5"/>
      <c r="BF109" s="5"/>
      <c r="BG109" s="18" t="str">
        <f>IF(Inputs!K109="","",YEAR(Inputs!K109))</f>
        <v/>
      </c>
      <c r="BH109" s="18" t="str">
        <f>IF(Inputs!K109="","",DAY(Inputs!K109))</f>
        <v/>
      </c>
      <c r="BI109" s="18" t="str">
        <f>IF(Inputs!K109="","",MONTH(Inputs!K109))</f>
        <v/>
      </c>
      <c r="BJ109" s="26" t="str">
        <f>IF(Inputs!K109="","",IF(Inputs!K109&gt;DATE(BG109,4,1),DATE(BG109,4,1),DATE(BG109-1,4,1)))</f>
        <v/>
      </c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23" t="e">
        <f t="shared" si="39"/>
        <v>#N/A</v>
      </c>
      <c r="BY109" s="5" t="e">
        <f t="shared" si="40"/>
        <v>#N/A</v>
      </c>
      <c r="BZ109" s="5"/>
      <c r="CA109" s="5"/>
    </row>
    <row r="110" spans="1:8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T110" s="5">
        <f>IF(Inputs!F114="",0,IF(Inputs!G114="Purchase",Inputs!H114,IF(Inputs!G114="Redemption",-Inputs!H114,IF(Inputs!G114="Dividend",0,0)))/Inputs!I114)</f>
        <v>0</v>
      </c>
      <c r="U110" s="5">
        <f>IF(Inputs!F114="",0,(datecg-Inputs!F114))</f>
        <v>0</v>
      </c>
      <c r="V110" s="5">
        <f>IF(Inputs!F114="",0,SUM($T$5:T110))</f>
        <v>0</v>
      </c>
      <c r="W110" s="5">
        <f>SUM($X$5:X109)</f>
        <v>24499.276089799783</v>
      </c>
      <c r="X110" s="5">
        <f t="shared" si="23"/>
        <v>0</v>
      </c>
      <c r="Y110" s="5">
        <f t="shared" si="24"/>
        <v>0</v>
      </c>
      <c r="Z110" s="5">
        <f t="shared" si="25"/>
        <v>0</v>
      </c>
      <c r="AA110" s="5">
        <f t="shared" si="26"/>
        <v>0</v>
      </c>
      <c r="AB110" s="5">
        <f t="shared" si="27"/>
        <v>0</v>
      </c>
      <c r="AC110" s="5">
        <f t="shared" si="28"/>
        <v>0</v>
      </c>
      <c r="AD110" s="94">
        <f>IF(U110&lt;=IF(Inputs!$C$22="",lockin,Inputs!$C$22),Inputs!$D$22,IF(U110&lt;=IF(Inputs!$C$23="",lockin,Inputs!$C$23),Inputs!$D$23,IF(U110&lt;=IF(Inputs!$C$24="",lockin,Inputs!$C$24),Inputs!$D$24,IF(U110&lt;=IF(Inputs!$C$25="",lockin,Inputs!$C$25),Inputs!$D$25,IF(U110&lt;=IF(Inputs!$C$26="",lockin,Inputs!$C$26),Inputs!$D$26,IF(U110&lt;=IF(Inputs!$C$27="",lockin,Inputs!$C$27),Inputs!$D$27,IF(U110&lt;=IF(Inputs!$C$28="",lockin,Inputs!$C$28),Inputs!$D$28,IF(U110&lt;=IF(Inputs!$C$29="",lockin,Inputs!$C$29),Inputs!$D$29,IF(U110&lt;=IF(Inputs!$C$30="",lockin,Inputs!$C$30),Inputs!$D$30,IF(U110&lt;=IF(Inputs!$C$31="",lockin,Inputs!$C$31),Inputs!$D$31,0%))))))))))</f>
        <v>1.4999999999999999E-2</v>
      </c>
      <c r="AE110" s="5">
        <f t="shared" si="29"/>
        <v>0</v>
      </c>
      <c r="AF110" s="5">
        <f>AB110*Inputs!I114</f>
        <v>0</v>
      </c>
      <c r="AG110" s="5">
        <f t="shared" si="30"/>
        <v>0</v>
      </c>
      <c r="AH110" s="5">
        <f t="shared" si="31"/>
        <v>0</v>
      </c>
      <c r="AI110" s="5">
        <f>AA110*Inputs!I114</f>
        <v>0</v>
      </c>
      <c r="AJ110" s="5">
        <f t="shared" si="32"/>
        <v>0</v>
      </c>
      <c r="AK110" s="5">
        <f t="shared" si="33"/>
        <v>0</v>
      </c>
      <c r="AL110" s="5">
        <f>AA110*Inputs!I114</f>
        <v>0</v>
      </c>
      <c r="AM110" s="5">
        <f t="shared" ca="1" si="34"/>
        <v>0</v>
      </c>
      <c r="AN110" s="5">
        <f t="shared" si="35"/>
        <v>0</v>
      </c>
      <c r="AO110" s="5">
        <f t="shared" ca="1" si="36"/>
        <v>0</v>
      </c>
      <c r="AP110" s="5"/>
      <c r="AQ110" s="5">
        <f>AA110*Inputs!I114</f>
        <v>0</v>
      </c>
      <c r="AR110" s="5">
        <f t="shared" si="37"/>
        <v>0</v>
      </c>
      <c r="AS110" s="5"/>
      <c r="AT110" s="5">
        <f t="shared" ca="1" si="38"/>
        <v>0</v>
      </c>
      <c r="AU110" s="5"/>
      <c r="AV110" s="5"/>
      <c r="AW110" s="5"/>
      <c r="AX110" s="5"/>
      <c r="AY110" s="18"/>
      <c r="AZ110" s="18"/>
      <c r="BA110" s="23"/>
      <c r="BB110" s="5"/>
      <c r="BC110" s="5"/>
      <c r="BD110" s="5"/>
      <c r="BE110" s="5"/>
      <c r="BF110" s="5"/>
      <c r="BG110" s="18" t="str">
        <f>IF(Inputs!K110="","",YEAR(Inputs!K110))</f>
        <v/>
      </c>
      <c r="BH110" s="18" t="str">
        <f>IF(Inputs!K110="","",DAY(Inputs!K110))</f>
        <v/>
      </c>
      <c r="BI110" s="18" t="str">
        <f>IF(Inputs!K110="","",MONTH(Inputs!K110))</f>
        <v/>
      </c>
      <c r="BJ110" s="26" t="str">
        <f>IF(Inputs!K110="","",IF(Inputs!K110&gt;DATE(BG110,4,1),DATE(BG110,4,1),DATE(BG110-1,4,1)))</f>
        <v/>
      </c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23" t="e">
        <f t="shared" si="39"/>
        <v>#N/A</v>
      </c>
      <c r="BY110" s="5" t="e">
        <f t="shared" si="40"/>
        <v>#N/A</v>
      </c>
      <c r="BZ110" s="5"/>
      <c r="CA110" s="5"/>
    </row>
    <row r="111" spans="1:8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T111" s="5">
        <f>IF(Inputs!F115="",0,IF(Inputs!G115="Purchase",Inputs!H115,IF(Inputs!G115="Redemption",-Inputs!H115,IF(Inputs!G115="Dividend",0,0)))/Inputs!I115)</f>
        <v>0</v>
      </c>
      <c r="U111" s="5">
        <f>IF(Inputs!F115="",0,(datecg-Inputs!F115))</f>
        <v>0</v>
      </c>
      <c r="V111" s="5">
        <f>IF(Inputs!F115="",0,SUM($T$5:T111))</f>
        <v>0</v>
      </c>
      <c r="W111" s="5">
        <f>SUM($X$5:X110)</f>
        <v>24499.276089799783</v>
      </c>
      <c r="X111" s="5">
        <f t="shared" si="23"/>
        <v>0</v>
      </c>
      <c r="Y111" s="5">
        <f t="shared" si="24"/>
        <v>0</v>
      </c>
      <c r="Z111" s="5">
        <f t="shared" si="25"/>
        <v>0</v>
      </c>
      <c r="AA111" s="5">
        <f t="shared" si="26"/>
        <v>0</v>
      </c>
      <c r="AB111" s="5">
        <f t="shared" si="27"/>
        <v>0</v>
      </c>
      <c r="AC111" s="5">
        <f t="shared" si="28"/>
        <v>0</v>
      </c>
      <c r="AD111" s="94">
        <f>IF(U111&lt;=IF(Inputs!$C$22="",lockin,Inputs!$C$22),Inputs!$D$22,IF(U111&lt;=IF(Inputs!$C$23="",lockin,Inputs!$C$23),Inputs!$D$23,IF(U111&lt;=IF(Inputs!$C$24="",lockin,Inputs!$C$24),Inputs!$D$24,IF(U111&lt;=IF(Inputs!$C$25="",lockin,Inputs!$C$25),Inputs!$D$25,IF(U111&lt;=IF(Inputs!$C$26="",lockin,Inputs!$C$26),Inputs!$D$26,IF(U111&lt;=IF(Inputs!$C$27="",lockin,Inputs!$C$27),Inputs!$D$27,IF(U111&lt;=IF(Inputs!$C$28="",lockin,Inputs!$C$28),Inputs!$D$28,IF(U111&lt;=IF(Inputs!$C$29="",lockin,Inputs!$C$29),Inputs!$D$29,IF(U111&lt;=IF(Inputs!$C$30="",lockin,Inputs!$C$30),Inputs!$D$30,IF(U111&lt;=IF(Inputs!$C$31="",lockin,Inputs!$C$31),Inputs!$D$31,0%))))))))))</f>
        <v>1.4999999999999999E-2</v>
      </c>
      <c r="AE111" s="5">
        <f t="shared" si="29"/>
        <v>0</v>
      </c>
      <c r="AF111" s="5">
        <f>AB111*Inputs!I115</f>
        <v>0</v>
      </c>
      <c r="AG111" s="5">
        <f t="shared" si="30"/>
        <v>0</v>
      </c>
      <c r="AH111" s="5">
        <f t="shared" si="31"/>
        <v>0</v>
      </c>
      <c r="AI111" s="5">
        <f>AA111*Inputs!I115</f>
        <v>0</v>
      </c>
      <c r="AJ111" s="5">
        <f t="shared" si="32"/>
        <v>0</v>
      </c>
      <c r="AK111" s="5">
        <f t="shared" si="33"/>
        <v>0</v>
      </c>
      <c r="AL111" s="5">
        <f>AA111*Inputs!I115</f>
        <v>0</v>
      </c>
      <c r="AM111" s="5">
        <f t="shared" ca="1" si="34"/>
        <v>0</v>
      </c>
      <c r="AN111" s="5">
        <f t="shared" si="35"/>
        <v>0</v>
      </c>
      <c r="AO111" s="5">
        <f t="shared" ca="1" si="36"/>
        <v>0</v>
      </c>
      <c r="AP111" s="5"/>
      <c r="AQ111" s="5">
        <f>AA111*Inputs!I115</f>
        <v>0</v>
      </c>
      <c r="AR111" s="5">
        <f t="shared" si="37"/>
        <v>0</v>
      </c>
      <c r="AS111" s="5"/>
      <c r="AT111" s="5">
        <f t="shared" ca="1" si="38"/>
        <v>0</v>
      </c>
      <c r="AU111" s="5"/>
      <c r="AV111" s="5"/>
      <c r="AW111" s="5"/>
      <c r="AX111" s="5"/>
      <c r="AY111" s="18"/>
      <c r="AZ111" s="18"/>
      <c r="BA111" s="23"/>
      <c r="BB111" s="5"/>
      <c r="BC111" s="5"/>
      <c r="BD111" s="5"/>
      <c r="BE111" s="5"/>
      <c r="BF111" s="5"/>
      <c r="BG111" s="18" t="str">
        <f>IF(Inputs!K111="","",YEAR(Inputs!K111))</f>
        <v/>
      </c>
      <c r="BH111" s="18" t="str">
        <f>IF(Inputs!K111="","",DAY(Inputs!K111))</f>
        <v/>
      </c>
      <c r="BI111" s="18" t="str">
        <f>IF(Inputs!K111="","",MONTH(Inputs!K111))</f>
        <v/>
      </c>
      <c r="BJ111" s="26" t="str">
        <f>IF(Inputs!K111="","",IF(Inputs!K111&gt;DATE(BG111,4,1),DATE(BG111,4,1),DATE(BG111-1,4,1)))</f>
        <v/>
      </c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23" t="e">
        <f t="shared" si="39"/>
        <v>#N/A</v>
      </c>
      <c r="BY111" s="5" t="e">
        <f t="shared" si="40"/>
        <v>#N/A</v>
      </c>
      <c r="BZ111" s="5"/>
      <c r="CA111" s="5"/>
    </row>
    <row r="112" spans="1:8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T112" s="5">
        <f>IF(Inputs!F116="",0,IF(Inputs!G116="Purchase",Inputs!H116,IF(Inputs!G116="Redemption",-Inputs!H116,IF(Inputs!G116="Dividend",0,0)))/Inputs!I116)</f>
        <v>0</v>
      </c>
      <c r="U112" s="5">
        <f>IF(Inputs!F116="",0,(datecg-Inputs!F116))</f>
        <v>0</v>
      </c>
      <c r="V112" s="5">
        <f>IF(Inputs!F116="",0,SUM($T$5:T112))</f>
        <v>0</v>
      </c>
      <c r="W112" s="5">
        <f>SUM($X$5:X111)</f>
        <v>24499.276089799783</v>
      </c>
      <c r="X112" s="5">
        <f t="shared" si="23"/>
        <v>0</v>
      </c>
      <c r="Y112" s="5">
        <f t="shared" si="24"/>
        <v>0</v>
      </c>
      <c r="Z112" s="5">
        <f t="shared" si="25"/>
        <v>0</v>
      </c>
      <c r="AA112" s="5">
        <f t="shared" si="26"/>
        <v>0</v>
      </c>
      <c r="AB112" s="5">
        <f t="shared" si="27"/>
        <v>0</v>
      </c>
      <c r="AC112" s="5">
        <f t="shared" si="28"/>
        <v>0</v>
      </c>
      <c r="AD112" s="94">
        <f>IF(U112&lt;=IF(Inputs!$C$22="",lockin,Inputs!$C$22),Inputs!$D$22,IF(U112&lt;=IF(Inputs!$C$23="",lockin,Inputs!$C$23),Inputs!$D$23,IF(U112&lt;=IF(Inputs!$C$24="",lockin,Inputs!$C$24),Inputs!$D$24,IF(U112&lt;=IF(Inputs!$C$25="",lockin,Inputs!$C$25),Inputs!$D$25,IF(U112&lt;=IF(Inputs!$C$26="",lockin,Inputs!$C$26),Inputs!$D$26,IF(U112&lt;=IF(Inputs!$C$27="",lockin,Inputs!$C$27),Inputs!$D$27,IF(U112&lt;=IF(Inputs!$C$28="",lockin,Inputs!$C$28),Inputs!$D$28,IF(U112&lt;=IF(Inputs!$C$29="",lockin,Inputs!$C$29),Inputs!$D$29,IF(U112&lt;=IF(Inputs!$C$30="",lockin,Inputs!$C$30),Inputs!$D$30,IF(U112&lt;=IF(Inputs!$C$31="",lockin,Inputs!$C$31),Inputs!$D$31,0%))))))))))</f>
        <v>1.4999999999999999E-2</v>
      </c>
      <c r="AE112" s="5">
        <f t="shared" si="29"/>
        <v>0</v>
      </c>
      <c r="AF112" s="5">
        <f>AB112*Inputs!I116</f>
        <v>0</v>
      </c>
      <c r="AG112" s="5">
        <f t="shared" si="30"/>
        <v>0</v>
      </c>
      <c r="AH112" s="5">
        <f t="shared" si="31"/>
        <v>0</v>
      </c>
      <c r="AI112" s="5">
        <f>AA112*Inputs!I116</f>
        <v>0</v>
      </c>
      <c r="AJ112" s="5">
        <f t="shared" si="32"/>
        <v>0</v>
      </c>
      <c r="AK112" s="5">
        <f t="shared" si="33"/>
        <v>0</v>
      </c>
      <c r="AL112" s="5">
        <f>AA112*Inputs!I116</f>
        <v>0</v>
      </c>
      <c r="AM112" s="5">
        <f t="shared" ca="1" si="34"/>
        <v>0</v>
      </c>
      <c r="AN112" s="5">
        <f t="shared" si="35"/>
        <v>0</v>
      </c>
      <c r="AO112" s="5">
        <f t="shared" ca="1" si="36"/>
        <v>0</v>
      </c>
      <c r="AP112" s="5"/>
      <c r="AQ112" s="5">
        <f>AA112*Inputs!I116</f>
        <v>0</v>
      </c>
      <c r="AR112" s="5">
        <f t="shared" si="37"/>
        <v>0</v>
      </c>
      <c r="AS112" s="5"/>
      <c r="AT112" s="5">
        <f t="shared" ca="1" si="38"/>
        <v>0</v>
      </c>
      <c r="AU112" s="5"/>
      <c r="AV112" s="5"/>
      <c r="AW112" s="5"/>
      <c r="AX112" s="5"/>
      <c r="AY112" s="18"/>
      <c r="AZ112" s="18"/>
      <c r="BA112" s="23"/>
      <c r="BB112" s="5"/>
      <c r="BC112" s="5"/>
      <c r="BD112" s="5"/>
      <c r="BE112" s="5"/>
      <c r="BF112" s="5"/>
      <c r="BG112" s="18" t="str">
        <f>IF(Inputs!K112="","",YEAR(Inputs!K112))</f>
        <v/>
      </c>
      <c r="BH112" s="18" t="str">
        <f>IF(Inputs!K112="","",DAY(Inputs!K112))</f>
        <v/>
      </c>
      <c r="BI112" s="18" t="str">
        <f>IF(Inputs!K112="","",MONTH(Inputs!K112))</f>
        <v/>
      </c>
      <c r="BJ112" s="26" t="str">
        <f>IF(Inputs!K112="","",IF(Inputs!K112&gt;DATE(BG112,4,1),DATE(BG112,4,1),DATE(BG112-1,4,1)))</f>
        <v/>
      </c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23" t="e">
        <f t="shared" si="39"/>
        <v>#N/A</v>
      </c>
      <c r="BY112" s="5" t="e">
        <f t="shared" si="40"/>
        <v>#N/A</v>
      </c>
      <c r="BZ112" s="5"/>
      <c r="CA112" s="5"/>
    </row>
    <row r="113" spans="1:7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T113" s="5">
        <f>IF(Inputs!F117="",0,IF(Inputs!G117="Purchase",Inputs!H117,IF(Inputs!G117="Redemption",-Inputs!H117,IF(Inputs!G117="Dividend",0,0)))/Inputs!I117)</f>
        <v>0</v>
      </c>
      <c r="U113" s="5">
        <f>IF(Inputs!F117="",0,(datecg-Inputs!F117))</f>
        <v>0</v>
      </c>
      <c r="V113" s="5">
        <f>IF(Inputs!F117="",0,SUM($T$5:T113))</f>
        <v>0</v>
      </c>
      <c r="W113" s="5">
        <f>SUM($X$5:X112)</f>
        <v>24499.276089799783</v>
      </c>
      <c r="X113" s="5">
        <f t="shared" si="23"/>
        <v>0</v>
      </c>
      <c r="Y113" s="5">
        <f t="shared" si="24"/>
        <v>0</v>
      </c>
      <c r="Z113" s="5">
        <f t="shared" si="25"/>
        <v>0</v>
      </c>
      <c r="AA113" s="5">
        <f t="shared" si="26"/>
        <v>0</v>
      </c>
      <c r="AB113" s="5">
        <f t="shared" si="27"/>
        <v>0</v>
      </c>
      <c r="AC113" s="5">
        <f t="shared" si="28"/>
        <v>0</v>
      </c>
      <c r="AD113" s="94">
        <f>IF(U113&lt;=IF(Inputs!$C$22="",lockin,Inputs!$C$22),Inputs!$D$22,IF(U113&lt;=IF(Inputs!$C$23="",lockin,Inputs!$C$23),Inputs!$D$23,IF(U113&lt;=IF(Inputs!$C$24="",lockin,Inputs!$C$24),Inputs!$D$24,IF(U113&lt;=IF(Inputs!$C$25="",lockin,Inputs!$C$25),Inputs!$D$25,IF(U113&lt;=IF(Inputs!$C$26="",lockin,Inputs!$C$26),Inputs!$D$26,IF(U113&lt;=IF(Inputs!$C$27="",lockin,Inputs!$C$27),Inputs!$D$27,IF(U113&lt;=IF(Inputs!$C$28="",lockin,Inputs!$C$28),Inputs!$D$28,IF(U113&lt;=IF(Inputs!$C$29="",lockin,Inputs!$C$29),Inputs!$D$29,IF(U113&lt;=IF(Inputs!$C$30="",lockin,Inputs!$C$30),Inputs!$D$30,IF(U113&lt;=IF(Inputs!$C$31="",lockin,Inputs!$C$31),Inputs!$D$31,0%))))))))))</f>
        <v>1.4999999999999999E-2</v>
      </c>
      <c r="AE113" s="5">
        <f t="shared" si="29"/>
        <v>0</v>
      </c>
      <c r="AF113" s="5">
        <f>AB113*Inputs!I117</f>
        <v>0</v>
      </c>
      <c r="AG113" s="5">
        <f t="shared" si="30"/>
        <v>0</v>
      </c>
      <c r="AH113" s="5">
        <f t="shared" si="31"/>
        <v>0</v>
      </c>
      <c r="AI113" s="5">
        <f>AA113*Inputs!I117</f>
        <v>0</v>
      </c>
      <c r="AJ113" s="5">
        <f t="shared" si="32"/>
        <v>0</v>
      </c>
      <c r="AK113" s="5">
        <f t="shared" si="33"/>
        <v>0</v>
      </c>
      <c r="AL113" s="5">
        <f>AA113*Inputs!I117</f>
        <v>0</v>
      </c>
      <c r="AM113" s="5">
        <f t="shared" ca="1" si="34"/>
        <v>0</v>
      </c>
      <c r="AN113" s="5">
        <f t="shared" si="35"/>
        <v>0</v>
      </c>
      <c r="AO113" s="5">
        <f t="shared" ca="1" si="36"/>
        <v>0</v>
      </c>
      <c r="AP113" s="5"/>
      <c r="AQ113" s="5">
        <f>AA113*Inputs!I117</f>
        <v>0</v>
      </c>
      <c r="AR113" s="5">
        <f t="shared" si="37"/>
        <v>0</v>
      </c>
      <c r="AS113" s="5"/>
      <c r="AT113" s="5">
        <f t="shared" ca="1" si="38"/>
        <v>0</v>
      </c>
      <c r="AU113" s="5"/>
      <c r="AV113" s="5"/>
      <c r="AW113" s="5"/>
      <c r="AX113" s="5"/>
      <c r="AY113" s="18"/>
      <c r="AZ113" s="18"/>
      <c r="BA113" s="23"/>
      <c r="BB113" s="5"/>
      <c r="BC113" s="5"/>
      <c r="BD113" s="5"/>
      <c r="BE113" s="5"/>
      <c r="BF113" s="5"/>
      <c r="BG113" s="18" t="str">
        <f>IF(Inputs!K113="","",YEAR(Inputs!K113))</f>
        <v/>
      </c>
      <c r="BH113" s="18" t="str">
        <f>IF(Inputs!K113="","",DAY(Inputs!K113))</f>
        <v/>
      </c>
      <c r="BI113" s="18" t="str">
        <f>IF(Inputs!K113="","",MONTH(Inputs!K113))</f>
        <v/>
      </c>
      <c r="BJ113" s="26" t="str">
        <f>IF(Inputs!K113="","",IF(Inputs!K113&gt;DATE(BG113,4,1),DATE(BG113,4,1),DATE(BG113-1,4,1)))</f>
        <v/>
      </c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23" t="e">
        <f t="shared" si="39"/>
        <v>#N/A</v>
      </c>
      <c r="BY113" s="5" t="e">
        <f t="shared" si="40"/>
        <v>#N/A</v>
      </c>
      <c r="BZ113" s="5"/>
      <c r="CA113" s="5"/>
    </row>
    <row r="114" spans="1:7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T114" s="5">
        <f>IF(Inputs!F118="",0,IF(Inputs!G118="Purchase",Inputs!H118,IF(Inputs!G118="Redemption",-Inputs!H118,IF(Inputs!G118="Dividend",0,0)))/Inputs!I118)</f>
        <v>0</v>
      </c>
      <c r="U114" s="5">
        <f>IF(Inputs!F118="",0,(datecg-Inputs!F118))</f>
        <v>0</v>
      </c>
      <c r="V114" s="5">
        <f>IF(Inputs!F118="",0,SUM($T$5:T114))</f>
        <v>0</v>
      </c>
      <c r="W114" s="5">
        <f>SUM($X$5:X113)</f>
        <v>24499.276089799783</v>
      </c>
      <c r="X114" s="5">
        <f t="shared" si="23"/>
        <v>0</v>
      </c>
      <c r="Y114" s="5">
        <f t="shared" si="24"/>
        <v>0</v>
      </c>
      <c r="Z114" s="5">
        <f t="shared" si="25"/>
        <v>0</v>
      </c>
      <c r="AA114" s="5">
        <f t="shared" si="26"/>
        <v>0</v>
      </c>
      <c r="AB114" s="5">
        <f t="shared" si="27"/>
        <v>0</v>
      </c>
      <c r="AC114" s="5">
        <f t="shared" si="28"/>
        <v>0</v>
      </c>
      <c r="AD114" s="94">
        <f>IF(U114&lt;=IF(Inputs!$C$22="",lockin,Inputs!$C$22),Inputs!$D$22,IF(U114&lt;=IF(Inputs!$C$23="",lockin,Inputs!$C$23),Inputs!$D$23,IF(U114&lt;=IF(Inputs!$C$24="",lockin,Inputs!$C$24),Inputs!$D$24,IF(U114&lt;=IF(Inputs!$C$25="",lockin,Inputs!$C$25),Inputs!$D$25,IF(U114&lt;=IF(Inputs!$C$26="",lockin,Inputs!$C$26),Inputs!$D$26,IF(U114&lt;=IF(Inputs!$C$27="",lockin,Inputs!$C$27),Inputs!$D$27,IF(U114&lt;=IF(Inputs!$C$28="",lockin,Inputs!$C$28),Inputs!$D$28,IF(U114&lt;=IF(Inputs!$C$29="",lockin,Inputs!$C$29),Inputs!$D$29,IF(U114&lt;=IF(Inputs!$C$30="",lockin,Inputs!$C$30),Inputs!$D$30,IF(U114&lt;=IF(Inputs!$C$31="",lockin,Inputs!$C$31),Inputs!$D$31,0%))))))))))</f>
        <v>1.4999999999999999E-2</v>
      </c>
      <c r="AE114" s="5">
        <f t="shared" si="29"/>
        <v>0</v>
      </c>
      <c r="AF114" s="5">
        <f>AB114*Inputs!I118</f>
        <v>0</v>
      </c>
      <c r="AG114" s="5">
        <f t="shared" si="30"/>
        <v>0</v>
      </c>
      <c r="AH114" s="5">
        <f t="shared" si="31"/>
        <v>0</v>
      </c>
      <c r="AI114" s="5">
        <f>AA114*Inputs!I118</f>
        <v>0</v>
      </c>
      <c r="AJ114" s="5">
        <f t="shared" si="32"/>
        <v>0</v>
      </c>
      <c r="AK114" s="5">
        <f t="shared" si="33"/>
        <v>0</v>
      </c>
      <c r="AL114" s="5">
        <f>AA114*Inputs!I118</f>
        <v>0</v>
      </c>
      <c r="AM114" s="5">
        <f t="shared" ca="1" si="34"/>
        <v>0</v>
      </c>
      <c r="AN114" s="5">
        <f t="shared" si="35"/>
        <v>0</v>
      </c>
      <c r="AO114" s="5">
        <f t="shared" ca="1" si="36"/>
        <v>0</v>
      </c>
      <c r="AP114" s="5"/>
      <c r="AQ114" s="5">
        <f>AA114*Inputs!I118</f>
        <v>0</v>
      </c>
      <c r="AR114" s="5">
        <f t="shared" si="37"/>
        <v>0</v>
      </c>
      <c r="AS114" s="5"/>
      <c r="AT114" s="5">
        <f t="shared" ca="1" si="38"/>
        <v>0</v>
      </c>
      <c r="AU114" s="5"/>
      <c r="AV114" s="5"/>
      <c r="AW114" s="5"/>
      <c r="AX114" s="5"/>
      <c r="AY114" s="18"/>
      <c r="AZ114" s="18"/>
      <c r="BA114" s="23"/>
      <c r="BB114" s="5"/>
      <c r="BC114" s="5"/>
      <c r="BD114" s="5"/>
      <c r="BE114" s="5"/>
      <c r="BF114" s="5"/>
      <c r="BG114" s="18" t="str">
        <f>IF(Inputs!K114="","",YEAR(Inputs!K114))</f>
        <v/>
      </c>
      <c r="BH114" s="18" t="str">
        <f>IF(Inputs!K114="","",DAY(Inputs!K114))</f>
        <v/>
      </c>
      <c r="BI114" s="18" t="str">
        <f>IF(Inputs!K114="","",MONTH(Inputs!K114))</f>
        <v/>
      </c>
      <c r="BJ114" s="26" t="str">
        <f>IF(Inputs!K114="","",IF(Inputs!K114&gt;DATE(BG114,4,1),DATE(BG114,4,1),DATE(BG114-1,4,1)))</f>
        <v/>
      </c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23" t="e">
        <f t="shared" si="39"/>
        <v>#N/A</v>
      </c>
      <c r="BY114" s="5" t="e">
        <f t="shared" si="40"/>
        <v>#N/A</v>
      </c>
      <c r="BZ114" s="5"/>
      <c r="CA114" s="5"/>
    </row>
    <row r="115" spans="1:7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T115" s="5">
        <f>IF(Inputs!F119="",0,IF(Inputs!G119="Purchase",Inputs!H119,IF(Inputs!G119="Redemption",-Inputs!H119,IF(Inputs!G119="Dividend",0,0)))/Inputs!I119)</f>
        <v>0</v>
      </c>
      <c r="U115" s="5">
        <f>IF(Inputs!F119="",0,(datecg-Inputs!F119))</f>
        <v>0</v>
      </c>
      <c r="V115" s="5">
        <f>IF(Inputs!F119="",0,SUM($T$5:T115))</f>
        <v>0</v>
      </c>
      <c r="W115" s="5">
        <f>SUM($X$5:X114)</f>
        <v>24499.276089799783</v>
      </c>
      <c r="X115" s="5">
        <f t="shared" si="23"/>
        <v>0</v>
      </c>
      <c r="Y115" s="5">
        <f t="shared" si="24"/>
        <v>0</v>
      </c>
      <c r="Z115" s="5">
        <f t="shared" si="25"/>
        <v>0</v>
      </c>
      <c r="AA115" s="5">
        <f t="shared" si="26"/>
        <v>0</v>
      </c>
      <c r="AB115" s="5">
        <f t="shared" si="27"/>
        <v>0</v>
      </c>
      <c r="AC115" s="5">
        <f t="shared" si="28"/>
        <v>0</v>
      </c>
      <c r="AD115" s="94">
        <f>IF(U115&lt;=IF(Inputs!$C$22="",lockin,Inputs!$C$22),Inputs!$D$22,IF(U115&lt;=IF(Inputs!$C$23="",lockin,Inputs!$C$23),Inputs!$D$23,IF(U115&lt;=IF(Inputs!$C$24="",lockin,Inputs!$C$24),Inputs!$D$24,IF(U115&lt;=IF(Inputs!$C$25="",lockin,Inputs!$C$25),Inputs!$D$25,IF(U115&lt;=IF(Inputs!$C$26="",lockin,Inputs!$C$26),Inputs!$D$26,IF(U115&lt;=IF(Inputs!$C$27="",lockin,Inputs!$C$27),Inputs!$D$27,IF(U115&lt;=IF(Inputs!$C$28="",lockin,Inputs!$C$28),Inputs!$D$28,IF(U115&lt;=IF(Inputs!$C$29="",lockin,Inputs!$C$29),Inputs!$D$29,IF(U115&lt;=IF(Inputs!$C$30="",lockin,Inputs!$C$30),Inputs!$D$30,IF(U115&lt;=IF(Inputs!$C$31="",lockin,Inputs!$C$31),Inputs!$D$31,0%))))))))))</f>
        <v>1.4999999999999999E-2</v>
      </c>
      <c r="AE115" s="5">
        <f t="shared" si="29"/>
        <v>0</v>
      </c>
      <c r="AF115" s="5">
        <f>AB115*Inputs!I119</f>
        <v>0</v>
      </c>
      <c r="AG115" s="5">
        <f t="shared" si="30"/>
        <v>0</v>
      </c>
      <c r="AH115" s="5">
        <f t="shared" si="31"/>
        <v>0</v>
      </c>
      <c r="AI115" s="5">
        <f>AA115*Inputs!I119</f>
        <v>0</v>
      </c>
      <c r="AJ115" s="5">
        <f t="shared" si="32"/>
        <v>0</v>
      </c>
      <c r="AK115" s="5">
        <f t="shared" si="33"/>
        <v>0</v>
      </c>
      <c r="AL115" s="5">
        <f>AA115*Inputs!I119</f>
        <v>0</v>
      </c>
      <c r="AM115" s="5">
        <f t="shared" ca="1" si="34"/>
        <v>0</v>
      </c>
      <c r="AN115" s="5">
        <f t="shared" si="35"/>
        <v>0</v>
      </c>
      <c r="AO115" s="5">
        <f t="shared" ca="1" si="36"/>
        <v>0</v>
      </c>
      <c r="AP115" s="5"/>
      <c r="AQ115" s="5">
        <f>AA115*Inputs!I119</f>
        <v>0</v>
      </c>
      <c r="AR115" s="5">
        <f t="shared" si="37"/>
        <v>0</v>
      </c>
      <c r="AS115" s="5"/>
      <c r="AT115" s="5">
        <f t="shared" ca="1" si="38"/>
        <v>0</v>
      </c>
      <c r="AU115" s="5"/>
      <c r="AV115" s="5"/>
      <c r="AW115" s="5"/>
      <c r="AX115" s="5"/>
      <c r="AY115" s="18"/>
      <c r="AZ115" s="18"/>
      <c r="BA115" s="23"/>
      <c r="BB115" s="5"/>
      <c r="BC115" s="5"/>
      <c r="BD115" s="5"/>
      <c r="BE115" s="5"/>
      <c r="BF115" s="5"/>
      <c r="BG115" s="18" t="str">
        <f>IF(Inputs!K115="","",YEAR(Inputs!K115))</f>
        <v/>
      </c>
      <c r="BH115" s="18" t="str">
        <f>IF(Inputs!K115="","",DAY(Inputs!K115))</f>
        <v/>
      </c>
      <c r="BI115" s="18" t="str">
        <f>IF(Inputs!K115="","",MONTH(Inputs!K115))</f>
        <v/>
      </c>
      <c r="BJ115" s="26" t="str">
        <f>IF(Inputs!K115="","",IF(Inputs!K115&gt;DATE(BG115,4,1),DATE(BG115,4,1),DATE(BG115-1,4,1)))</f>
        <v/>
      </c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23" t="e">
        <f t="shared" si="39"/>
        <v>#N/A</v>
      </c>
      <c r="BY115" s="5" t="e">
        <f t="shared" si="40"/>
        <v>#N/A</v>
      </c>
      <c r="BZ115" s="5"/>
      <c r="CA115" s="5"/>
    </row>
    <row r="116" spans="1:7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T116" s="5">
        <f>IF(Inputs!F120="",0,IF(Inputs!G120="Purchase",Inputs!H120,IF(Inputs!G120="Redemption",-Inputs!H120,IF(Inputs!G120="Dividend",0,0)))/Inputs!I120)</f>
        <v>0</v>
      </c>
      <c r="U116" s="5">
        <f>IF(Inputs!F120="",0,(datecg-Inputs!F120))</f>
        <v>0</v>
      </c>
      <c r="V116" s="5">
        <f>IF(Inputs!F120="",0,SUM($T$5:T116))</f>
        <v>0</v>
      </c>
      <c r="W116" s="5">
        <f>SUM($X$5:X115)</f>
        <v>24499.276089799783</v>
      </c>
      <c r="X116" s="5">
        <f t="shared" si="23"/>
        <v>0</v>
      </c>
      <c r="Y116" s="5">
        <f t="shared" si="24"/>
        <v>0</v>
      </c>
      <c r="Z116" s="5">
        <f t="shared" si="25"/>
        <v>0</v>
      </c>
      <c r="AA116" s="5">
        <f t="shared" si="26"/>
        <v>0</v>
      </c>
      <c r="AB116" s="5">
        <f t="shared" si="27"/>
        <v>0</v>
      </c>
      <c r="AC116" s="5">
        <f t="shared" si="28"/>
        <v>0</v>
      </c>
      <c r="AD116" s="94">
        <f>IF(U116&lt;=IF(Inputs!$C$22="",lockin,Inputs!$C$22),Inputs!$D$22,IF(U116&lt;=IF(Inputs!$C$23="",lockin,Inputs!$C$23),Inputs!$D$23,IF(U116&lt;=IF(Inputs!$C$24="",lockin,Inputs!$C$24),Inputs!$D$24,IF(U116&lt;=IF(Inputs!$C$25="",lockin,Inputs!$C$25),Inputs!$D$25,IF(U116&lt;=IF(Inputs!$C$26="",lockin,Inputs!$C$26),Inputs!$D$26,IF(U116&lt;=IF(Inputs!$C$27="",lockin,Inputs!$C$27),Inputs!$D$27,IF(U116&lt;=IF(Inputs!$C$28="",lockin,Inputs!$C$28),Inputs!$D$28,IF(U116&lt;=IF(Inputs!$C$29="",lockin,Inputs!$C$29),Inputs!$D$29,IF(U116&lt;=IF(Inputs!$C$30="",lockin,Inputs!$C$30),Inputs!$D$30,IF(U116&lt;=IF(Inputs!$C$31="",lockin,Inputs!$C$31),Inputs!$D$31,0%))))))))))</f>
        <v>1.4999999999999999E-2</v>
      </c>
      <c r="AE116" s="5">
        <f t="shared" si="29"/>
        <v>0</v>
      </c>
      <c r="AF116" s="5">
        <f>AB116*Inputs!I120</f>
        <v>0</v>
      </c>
      <c r="AG116" s="5">
        <f t="shared" si="30"/>
        <v>0</v>
      </c>
      <c r="AH116" s="5">
        <f t="shared" si="31"/>
        <v>0</v>
      </c>
      <c r="AI116" s="5">
        <f>AA116*Inputs!I120</f>
        <v>0</v>
      </c>
      <c r="AJ116" s="5">
        <f t="shared" si="32"/>
        <v>0</v>
      </c>
      <c r="AK116" s="5">
        <f t="shared" si="33"/>
        <v>0</v>
      </c>
      <c r="AL116" s="5">
        <f>AA116*Inputs!I120</f>
        <v>0</v>
      </c>
      <c r="AM116" s="5">
        <f t="shared" ca="1" si="34"/>
        <v>0</v>
      </c>
      <c r="AN116" s="5">
        <f t="shared" si="35"/>
        <v>0</v>
      </c>
      <c r="AO116" s="5">
        <f t="shared" ca="1" si="36"/>
        <v>0</v>
      </c>
      <c r="AP116" s="5"/>
      <c r="AQ116" s="5">
        <f>AA116*Inputs!I120</f>
        <v>0</v>
      </c>
      <c r="AR116" s="5">
        <f t="shared" si="37"/>
        <v>0</v>
      </c>
      <c r="AS116" s="5"/>
      <c r="AT116" s="5">
        <f t="shared" ca="1" si="38"/>
        <v>0</v>
      </c>
      <c r="AU116" s="5"/>
      <c r="AV116" s="5"/>
      <c r="AW116" s="5"/>
      <c r="AX116" s="5"/>
      <c r="AY116" s="18"/>
      <c r="AZ116" s="18"/>
      <c r="BA116" s="23"/>
      <c r="BB116" s="5"/>
      <c r="BC116" s="5"/>
      <c r="BD116" s="5"/>
      <c r="BE116" s="5"/>
      <c r="BF116" s="5"/>
      <c r="BG116" s="18" t="str">
        <f>IF(Inputs!K116="","",YEAR(Inputs!K116))</f>
        <v/>
      </c>
      <c r="BH116" s="18" t="str">
        <f>IF(Inputs!K116="","",DAY(Inputs!K116))</f>
        <v/>
      </c>
      <c r="BI116" s="18" t="str">
        <f>IF(Inputs!K116="","",MONTH(Inputs!K116))</f>
        <v/>
      </c>
      <c r="BJ116" s="26" t="str">
        <f>IF(Inputs!K116="","",IF(Inputs!K116&gt;DATE(BG116,4,1),DATE(BG116,4,1),DATE(BG116-1,4,1)))</f>
        <v/>
      </c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23" t="e">
        <f t="shared" si="39"/>
        <v>#N/A</v>
      </c>
      <c r="BY116" s="5" t="e">
        <f t="shared" si="40"/>
        <v>#N/A</v>
      </c>
      <c r="BZ116" s="5"/>
      <c r="CA116" s="5"/>
    </row>
    <row r="117" spans="1:7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T117" s="5">
        <f>IF(Inputs!F121="",0,IF(Inputs!G121="Purchase",Inputs!H121,IF(Inputs!G121="Redemption",-Inputs!H121,IF(Inputs!G121="Dividend",0,0)))/Inputs!I121)</f>
        <v>0</v>
      </c>
      <c r="U117" s="5">
        <f>IF(Inputs!F121="",0,(datecg-Inputs!F121))</f>
        <v>0</v>
      </c>
      <c r="V117" s="5">
        <f>IF(Inputs!F121="",0,SUM($T$5:T117))</f>
        <v>0</v>
      </c>
      <c r="W117" s="5">
        <f>SUM($X$5:X116)</f>
        <v>24499.276089799783</v>
      </c>
      <c r="X117" s="5">
        <f t="shared" si="23"/>
        <v>0</v>
      </c>
      <c r="Y117" s="5">
        <f t="shared" si="24"/>
        <v>0</v>
      </c>
      <c r="Z117" s="5">
        <f t="shared" si="25"/>
        <v>0</v>
      </c>
      <c r="AA117" s="5">
        <f t="shared" si="26"/>
        <v>0</v>
      </c>
      <c r="AB117" s="5">
        <f t="shared" si="27"/>
        <v>0</v>
      </c>
      <c r="AC117" s="5">
        <f t="shared" si="28"/>
        <v>0</v>
      </c>
      <c r="AD117" s="94">
        <f>IF(U117&lt;=IF(Inputs!$C$22="",lockin,Inputs!$C$22),Inputs!$D$22,IF(U117&lt;=IF(Inputs!$C$23="",lockin,Inputs!$C$23),Inputs!$D$23,IF(U117&lt;=IF(Inputs!$C$24="",lockin,Inputs!$C$24),Inputs!$D$24,IF(U117&lt;=IF(Inputs!$C$25="",lockin,Inputs!$C$25),Inputs!$D$25,IF(U117&lt;=IF(Inputs!$C$26="",lockin,Inputs!$C$26),Inputs!$D$26,IF(U117&lt;=IF(Inputs!$C$27="",lockin,Inputs!$C$27),Inputs!$D$27,IF(U117&lt;=IF(Inputs!$C$28="",lockin,Inputs!$C$28),Inputs!$D$28,IF(U117&lt;=IF(Inputs!$C$29="",lockin,Inputs!$C$29),Inputs!$D$29,IF(U117&lt;=IF(Inputs!$C$30="",lockin,Inputs!$C$30),Inputs!$D$30,IF(U117&lt;=IF(Inputs!$C$31="",lockin,Inputs!$C$31),Inputs!$D$31,0%))))))))))</f>
        <v>1.4999999999999999E-2</v>
      </c>
      <c r="AE117" s="5">
        <f t="shared" si="29"/>
        <v>0</v>
      </c>
      <c r="AF117" s="5">
        <f>AB117*Inputs!I121</f>
        <v>0</v>
      </c>
      <c r="AG117" s="5">
        <f t="shared" si="30"/>
        <v>0</v>
      </c>
      <c r="AH117" s="5">
        <f t="shared" si="31"/>
        <v>0</v>
      </c>
      <c r="AI117" s="5">
        <f>AA117*Inputs!I121</f>
        <v>0</v>
      </c>
      <c r="AJ117" s="5">
        <f t="shared" si="32"/>
        <v>0</v>
      </c>
      <c r="AK117" s="5">
        <f t="shared" si="33"/>
        <v>0</v>
      </c>
      <c r="AL117" s="5">
        <f>AA117*Inputs!I121</f>
        <v>0</v>
      </c>
      <c r="AM117" s="5">
        <f t="shared" ca="1" si="34"/>
        <v>0</v>
      </c>
      <c r="AN117" s="5">
        <f t="shared" si="35"/>
        <v>0</v>
      </c>
      <c r="AO117" s="5">
        <f t="shared" ca="1" si="36"/>
        <v>0</v>
      </c>
      <c r="AP117" s="5"/>
      <c r="AQ117" s="5">
        <f>AA117*Inputs!I121</f>
        <v>0</v>
      </c>
      <c r="AR117" s="5">
        <f t="shared" si="37"/>
        <v>0</v>
      </c>
      <c r="AS117" s="5"/>
      <c r="AT117" s="5">
        <f t="shared" ca="1" si="38"/>
        <v>0</v>
      </c>
      <c r="AU117" s="5"/>
      <c r="AV117" s="5"/>
      <c r="AW117" s="5"/>
      <c r="AX117" s="5"/>
      <c r="AY117" s="18"/>
      <c r="AZ117" s="18"/>
      <c r="BA117" s="23"/>
      <c r="BB117" s="5"/>
      <c r="BC117" s="5"/>
      <c r="BD117" s="5"/>
      <c r="BE117" s="5"/>
      <c r="BF117" s="5"/>
      <c r="BG117" s="18" t="str">
        <f>IF(Inputs!K117="","",YEAR(Inputs!K117))</f>
        <v/>
      </c>
      <c r="BH117" s="18" t="str">
        <f>IF(Inputs!K117="","",DAY(Inputs!K117))</f>
        <v/>
      </c>
      <c r="BI117" s="18" t="str">
        <f>IF(Inputs!K117="","",MONTH(Inputs!K117))</f>
        <v/>
      </c>
      <c r="BJ117" s="26" t="str">
        <f>IF(Inputs!K117="","",IF(Inputs!K117&gt;DATE(BG117,4,1),DATE(BG117,4,1),DATE(BG117-1,4,1)))</f>
        <v/>
      </c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23" t="e">
        <f t="shared" si="39"/>
        <v>#N/A</v>
      </c>
      <c r="BY117" s="5" t="e">
        <f t="shared" si="40"/>
        <v>#N/A</v>
      </c>
      <c r="BZ117" s="5"/>
      <c r="CA117" s="5"/>
    </row>
    <row r="118" spans="1:7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T118" s="5">
        <f>IF(Inputs!F122="",0,IF(Inputs!G122="Purchase",Inputs!H122,IF(Inputs!G122="Redemption",-Inputs!H122,IF(Inputs!G122="Dividend",0,0)))/Inputs!I122)</f>
        <v>0</v>
      </c>
      <c r="U118" s="5">
        <f>IF(Inputs!F122="",0,(datecg-Inputs!F122))</f>
        <v>0</v>
      </c>
      <c r="V118" s="5">
        <f>IF(Inputs!F122="",0,SUM($T$5:T118))</f>
        <v>0</v>
      </c>
      <c r="W118" s="5">
        <f>SUM($X$5:X117)</f>
        <v>24499.276089799783</v>
      </c>
      <c r="X118" s="5">
        <f t="shared" si="23"/>
        <v>0</v>
      </c>
      <c r="Y118" s="5">
        <f t="shared" si="24"/>
        <v>0</v>
      </c>
      <c r="Z118" s="5">
        <f t="shared" si="25"/>
        <v>0</v>
      </c>
      <c r="AA118" s="5">
        <f t="shared" si="26"/>
        <v>0</v>
      </c>
      <c r="AB118" s="5">
        <f t="shared" si="27"/>
        <v>0</v>
      </c>
      <c r="AC118" s="5">
        <f t="shared" si="28"/>
        <v>0</v>
      </c>
      <c r="AD118" s="94">
        <f>IF(U118&lt;=IF(Inputs!$C$22="",lockin,Inputs!$C$22),Inputs!$D$22,IF(U118&lt;=IF(Inputs!$C$23="",lockin,Inputs!$C$23),Inputs!$D$23,IF(U118&lt;=IF(Inputs!$C$24="",lockin,Inputs!$C$24),Inputs!$D$24,IF(U118&lt;=IF(Inputs!$C$25="",lockin,Inputs!$C$25),Inputs!$D$25,IF(U118&lt;=IF(Inputs!$C$26="",lockin,Inputs!$C$26),Inputs!$D$26,IF(U118&lt;=IF(Inputs!$C$27="",lockin,Inputs!$C$27),Inputs!$D$27,IF(U118&lt;=IF(Inputs!$C$28="",lockin,Inputs!$C$28),Inputs!$D$28,IF(U118&lt;=IF(Inputs!$C$29="",lockin,Inputs!$C$29),Inputs!$D$29,IF(U118&lt;=IF(Inputs!$C$30="",lockin,Inputs!$C$30),Inputs!$D$30,IF(U118&lt;=IF(Inputs!$C$31="",lockin,Inputs!$C$31),Inputs!$D$31,0%))))))))))</f>
        <v>1.4999999999999999E-2</v>
      </c>
      <c r="AE118" s="5">
        <f t="shared" si="29"/>
        <v>0</v>
      </c>
      <c r="AF118" s="5">
        <f>AB118*Inputs!I122</f>
        <v>0</v>
      </c>
      <c r="AG118" s="5">
        <f t="shared" si="30"/>
        <v>0</v>
      </c>
      <c r="AH118" s="5">
        <f t="shared" si="31"/>
        <v>0</v>
      </c>
      <c r="AI118" s="5">
        <f>AA118*Inputs!I122</f>
        <v>0</v>
      </c>
      <c r="AJ118" s="5">
        <f t="shared" si="32"/>
        <v>0</v>
      </c>
      <c r="AK118" s="5">
        <f t="shared" si="33"/>
        <v>0</v>
      </c>
      <c r="AL118" s="5">
        <f>AA118*Inputs!I122</f>
        <v>0</v>
      </c>
      <c r="AM118" s="5">
        <f t="shared" ca="1" si="34"/>
        <v>0</v>
      </c>
      <c r="AN118" s="5">
        <f t="shared" si="35"/>
        <v>0</v>
      </c>
      <c r="AO118" s="5">
        <f t="shared" ca="1" si="36"/>
        <v>0</v>
      </c>
      <c r="AP118" s="5"/>
      <c r="AQ118" s="5">
        <f>AA118*Inputs!I122</f>
        <v>0</v>
      </c>
      <c r="AR118" s="5">
        <f t="shared" si="37"/>
        <v>0</v>
      </c>
      <c r="AS118" s="5"/>
      <c r="AT118" s="5">
        <f t="shared" ca="1" si="38"/>
        <v>0</v>
      </c>
      <c r="AU118" s="5"/>
      <c r="AV118" s="5"/>
      <c r="AW118" s="5"/>
      <c r="AX118" s="5"/>
      <c r="AY118" s="18"/>
      <c r="AZ118" s="18"/>
      <c r="BA118" s="23"/>
      <c r="BB118" s="5"/>
      <c r="BC118" s="5"/>
      <c r="BD118" s="5"/>
      <c r="BE118" s="5"/>
      <c r="BF118" s="5"/>
      <c r="BG118" s="18" t="str">
        <f>IF(Inputs!K118="","",YEAR(Inputs!K118))</f>
        <v/>
      </c>
      <c r="BH118" s="18" t="str">
        <f>IF(Inputs!K118="","",DAY(Inputs!K118))</f>
        <v/>
      </c>
      <c r="BI118" s="18" t="str">
        <f>IF(Inputs!K118="","",MONTH(Inputs!K118))</f>
        <v/>
      </c>
      <c r="BJ118" s="26" t="str">
        <f>IF(Inputs!K118="","",IF(Inputs!K118&gt;DATE(BG118,4,1),DATE(BG118,4,1),DATE(BG118-1,4,1)))</f>
        <v/>
      </c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23" t="e">
        <f t="shared" si="39"/>
        <v>#N/A</v>
      </c>
      <c r="BY118" s="5" t="e">
        <f t="shared" si="40"/>
        <v>#N/A</v>
      </c>
      <c r="BZ118" s="5"/>
      <c r="CA118" s="5"/>
    </row>
    <row r="119" spans="1:7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T119" s="5">
        <f>IF(Inputs!F123="",0,IF(Inputs!G123="Purchase",Inputs!H123,IF(Inputs!G123="Redemption",-Inputs!H123,IF(Inputs!G123="Dividend",0,0)))/Inputs!I123)</f>
        <v>0</v>
      </c>
      <c r="U119" s="5">
        <f>IF(Inputs!F123="",0,(datecg-Inputs!F123))</f>
        <v>0</v>
      </c>
      <c r="V119" s="5">
        <f>IF(Inputs!F123="",0,SUM($T$5:T119))</f>
        <v>0</v>
      </c>
      <c r="W119" s="5">
        <f>SUM($X$5:X118)</f>
        <v>24499.276089799783</v>
      </c>
      <c r="X119" s="5">
        <f t="shared" si="23"/>
        <v>0</v>
      </c>
      <c r="Y119" s="5">
        <f t="shared" si="24"/>
        <v>0</v>
      </c>
      <c r="Z119" s="5">
        <f t="shared" si="25"/>
        <v>0</v>
      </c>
      <c r="AA119" s="5">
        <f t="shared" si="26"/>
        <v>0</v>
      </c>
      <c r="AB119" s="5">
        <f t="shared" si="27"/>
        <v>0</v>
      </c>
      <c r="AC119" s="5">
        <f t="shared" si="28"/>
        <v>0</v>
      </c>
      <c r="AD119" s="94">
        <f>IF(U119&lt;=IF(Inputs!$C$22="",lockin,Inputs!$C$22),Inputs!$D$22,IF(U119&lt;=IF(Inputs!$C$23="",lockin,Inputs!$C$23),Inputs!$D$23,IF(U119&lt;=IF(Inputs!$C$24="",lockin,Inputs!$C$24),Inputs!$D$24,IF(U119&lt;=IF(Inputs!$C$25="",lockin,Inputs!$C$25),Inputs!$D$25,IF(U119&lt;=IF(Inputs!$C$26="",lockin,Inputs!$C$26),Inputs!$D$26,IF(U119&lt;=IF(Inputs!$C$27="",lockin,Inputs!$C$27),Inputs!$D$27,IF(U119&lt;=IF(Inputs!$C$28="",lockin,Inputs!$C$28),Inputs!$D$28,IF(U119&lt;=IF(Inputs!$C$29="",lockin,Inputs!$C$29),Inputs!$D$29,IF(U119&lt;=IF(Inputs!$C$30="",lockin,Inputs!$C$30),Inputs!$D$30,IF(U119&lt;=IF(Inputs!$C$31="",lockin,Inputs!$C$31),Inputs!$D$31,0%))))))))))</f>
        <v>1.4999999999999999E-2</v>
      </c>
      <c r="AE119" s="5">
        <f t="shared" si="29"/>
        <v>0</v>
      </c>
      <c r="AF119" s="5">
        <f>AB119*Inputs!I123</f>
        <v>0</v>
      </c>
      <c r="AG119" s="5">
        <f t="shared" si="30"/>
        <v>0</v>
      </c>
      <c r="AH119" s="5">
        <f t="shared" si="31"/>
        <v>0</v>
      </c>
      <c r="AI119" s="5">
        <f>AA119*Inputs!I123</f>
        <v>0</v>
      </c>
      <c r="AJ119" s="5">
        <f t="shared" si="32"/>
        <v>0</v>
      </c>
      <c r="AK119" s="5">
        <f t="shared" si="33"/>
        <v>0</v>
      </c>
      <c r="AL119" s="5">
        <f>AA119*Inputs!I123</f>
        <v>0</v>
      </c>
      <c r="AM119" s="5">
        <f t="shared" ca="1" si="34"/>
        <v>0</v>
      </c>
      <c r="AN119" s="5">
        <f t="shared" si="35"/>
        <v>0</v>
      </c>
      <c r="AO119" s="5">
        <f t="shared" ca="1" si="36"/>
        <v>0</v>
      </c>
      <c r="AP119" s="5"/>
      <c r="AQ119" s="5">
        <f>AA119*Inputs!I123</f>
        <v>0</v>
      </c>
      <c r="AR119" s="5">
        <f t="shared" si="37"/>
        <v>0</v>
      </c>
      <c r="AS119" s="5"/>
      <c r="AT119" s="5">
        <f t="shared" ca="1" si="38"/>
        <v>0</v>
      </c>
      <c r="AU119" s="5"/>
      <c r="AV119" s="5"/>
      <c r="AW119" s="5"/>
      <c r="AX119" s="5"/>
      <c r="AY119" s="18"/>
      <c r="AZ119" s="18"/>
      <c r="BA119" s="23"/>
      <c r="BB119" s="5"/>
      <c r="BC119" s="5"/>
      <c r="BD119" s="5"/>
      <c r="BE119" s="5"/>
      <c r="BF119" s="5"/>
      <c r="BG119" s="18" t="str">
        <f>IF(Inputs!K119="","",YEAR(Inputs!K119))</f>
        <v/>
      </c>
      <c r="BH119" s="18" t="str">
        <f>IF(Inputs!K119="","",DAY(Inputs!K119))</f>
        <v/>
      </c>
      <c r="BI119" s="18" t="str">
        <f>IF(Inputs!K119="","",MONTH(Inputs!K119))</f>
        <v/>
      </c>
      <c r="BJ119" s="26" t="str">
        <f>IF(Inputs!K119="","",IF(Inputs!K119&gt;DATE(BG119,4,1),DATE(BG119,4,1),DATE(BG119-1,4,1)))</f>
        <v/>
      </c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23" t="e">
        <f t="shared" si="39"/>
        <v>#N/A</v>
      </c>
      <c r="BY119" s="5" t="e">
        <f t="shared" si="40"/>
        <v>#N/A</v>
      </c>
      <c r="BZ119" s="5"/>
      <c r="CA119" s="5"/>
    </row>
    <row r="120" spans="1:7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T120" s="5">
        <f>IF(Inputs!F124="",0,IF(Inputs!G124="Purchase",Inputs!H124,IF(Inputs!G124="Redemption",-Inputs!H124,IF(Inputs!G124="Dividend",0,0)))/Inputs!I124)</f>
        <v>0</v>
      </c>
      <c r="U120" s="5">
        <f>IF(Inputs!F124="",0,(datecg-Inputs!F124))</f>
        <v>0</v>
      </c>
      <c r="V120" s="5">
        <f>IF(Inputs!F124="",0,SUM($T$5:T120))</f>
        <v>0</v>
      </c>
      <c r="W120" s="5">
        <f>SUM($X$5:X119)</f>
        <v>24499.276089799783</v>
      </c>
      <c r="X120" s="5">
        <f t="shared" si="23"/>
        <v>0</v>
      </c>
      <c r="Y120" s="5">
        <f t="shared" si="24"/>
        <v>0</v>
      </c>
      <c r="Z120" s="5">
        <f t="shared" si="25"/>
        <v>0</v>
      </c>
      <c r="AA120" s="5">
        <f t="shared" si="26"/>
        <v>0</v>
      </c>
      <c r="AB120" s="5">
        <f t="shared" si="27"/>
        <v>0</v>
      </c>
      <c r="AC120" s="5">
        <f t="shared" si="28"/>
        <v>0</v>
      </c>
      <c r="AD120" s="94">
        <f>IF(U120&lt;=IF(Inputs!$C$22="",lockin,Inputs!$C$22),Inputs!$D$22,IF(U120&lt;=IF(Inputs!$C$23="",lockin,Inputs!$C$23),Inputs!$D$23,IF(U120&lt;=IF(Inputs!$C$24="",lockin,Inputs!$C$24),Inputs!$D$24,IF(U120&lt;=IF(Inputs!$C$25="",lockin,Inputs!$C$25),Inputs!$D$25,IF(U120&lt;=IF(Inputs!$C$26="",lockin,Inputs!$C$26),Inputs!$D$26,IF(U120&lt;=IF(Inputs!$C$27="",lockin,Inputs!$C$27),Inputs!$D$27,IF(U120&lt;=IF(Inputs!$C$28="",lockin,Inputs!$C$28),Inputs!$D$28,IF(U120&lt;=IF(Inputs!$C$29="",lockin,Inputs!$C$29),Inputs!$D$29,IF(U120&lt;=IF(Inputs!$C$30="",lockin,Inputs!$C$30),Inputs!$D$30,IF(U120&lt;=IF(Inputs!$C$31="",lockin,Inputs!$C$31),Inputs!$D$31,0%))))))))))</f>
        <v>1.4999999999999999E-2</v>
      </c>
      <c r="AE120" s="5">
        <f t="shared" si="29"/>
        <v>0</v>
      </c>
      <c r="AF120" s="5">
        <f>AB120*Inputs!I124</f>
        <v>0</v>
      </c>
      <c r="AG120" s="5">
        <f t="shared" si="30"/>
        <v>0</v>
      </c>
      <c r="AH120" s="5">
        <f t="shared" si="31"/>
        <v>0</v>
      </c>
      <c r="AI120" s="5">
        <f>AA120*Inputs!I124</f>
        <v>0</v>
      </c>
      <c r="AJ120" s="5">
        <f t="shared" si="32"/>
        <v>0</v>
      </c>
      <c r="AK120" s="5">
        <f t="shared" si="33"/>
        <v>0</v>
      </c>
      <c r="AL120" s="5">
        <f>AA120*Inputs!I124</f>
        <v>0</v>
      </c>
      <c r="AM120" s="5">
        <f t="shared" ca="1" si="34"/>
        <v>0</v>
      </c>
      <c r="AN120" s="5">
        <f t="shared" si="35"/>
        <v>0</v>
      </c>
      <c r="AO120" s="5">
        <f t="shared" ca="1" si="36"/>
        <v>0</v>
      </c>
      <c r="AP120" s="5"/>
      <c r="AQ120" s="5">
        <f>AA120*Inputs!I124</f>
        <v>0</v>
      </c>
      <c r="AR120" s="5">
        <f t="shared" si="37"/>
        <v>0</v>
      </c>
      <c r="AS120" s="5"/>
      <c r="AT120" s="5">
        <f t="shared" ca="1" si="38"/>
        <v>0</v>
      </c>
      <c r="AU120" s="5"/>
      <c r="AV120" s="5"/>
      <c r="AW120" s="5"/>
      <c r="AX120" s="5"/>
      <c r="AY120" s="18"/>
      <c r="AZ120" s="18"/>
      <c r="BA120" s="23"/>
      <c r="BB120" s="5"/>
      <c r="BC120" s="5"/>
      <c r="BD120" s="5"/>
      <c r="BE120" s="5"/>
      <c r="BF120" s="5"/>
      <c r="BG120" s="18" t="str">
        <f>IF(Inputs!K120="","",YEAR(Inputs!K120))</f>
        <v/>
      </c>
      <c r="BH120" s="18" t="str">
        <f>IF(Inputs!K120="","",DAY(Inputs!K120))</f>
        <v/>
      </c>
      <c r="BI120" s="18" t="str">
        <f>IF(Inputs!K120="","",MONTH(Inputs!K120))</f>
        <v/>
      </c>
      <c r="BJ120" s="26" t="str">
        <f>IF(Inputs!K120="","",IF(Inputs!K120&gt;DATE(BG120,4,1),DATE(BG120,4,1),DATE(BG120-1,4,1)))</f>
        <v/>
      </c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23" t="e">
        <f t="shared" si="39"/>
        <v>#N/A</v>
      </c>
      <c r="BY120" s="5" t="e">
        <f t="shared" si="40"/>
        <v>#N/A</v>
      </c>
      <c r="BZ120" s="5"/>
      <c r="CA120" s="5"/>
    </row>
    <row r="121" spans="1:7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T121" s="5">
        <f>IF(Inputs!F125="",0,IF(Inputs!G125="Purchase",Inputs!H125,IF(Inputs!G125="Redemption",-Inputs!H125,IF(Inputs!G125="Dividend",0,0)))/Inputs!I125)</f>
        <v>0</v>
      </c>
      <c r="U121" s="5">
        <f>IF(Inputs!F125="",0,(datecg-Inputs!F125))</f>
        <v>0</v>
      </c>
      <c r="V121" s="5">
        <f>IF(Inputs!F125="",0,SUM($T$5:T121))</f>
        <v>0</v>
      </c>
      <c r="W121" s="5">
        <f>SUM($X$5:X120)</f>
        <v>24499.276089799783</v>
      </c>
      <c r="X121" s="5">
        <f t="shared" si="23"/>
        <v>0</v>
      </c>
      <c r="Y121" s="5">
        <f t="shared" si="24"/>
        <v>0</v>
      </c>
      <c r="Z121" s="5">
        <f t="shared" si="25"/>
        <v>0</v>
      </c>
      <c r="AA121" s="5">
        <f t="shared" si="26"/>
        <v>0</v>
      </c>
      <c r="AB121" s="5">
        <f t="shared" si="27"/>
        <v>0</v>
      </c>
      <c r="AC121" s="5">
        <f t="shared" si="28"/>
        <v>0</v>
      </c>
      <c r="AD121" s="94">
        <f>IF(U121&lt;=IF(Inputs!$C$22="",lockin,Inputs!$C$22),Inputs!$D$22,IF(U121&lt;=IF(Inputs!$C$23="",lockin,Inputs!$C$23),Inputs!$D$23,IF(U121&lt;=IF(Inputs!$C$24="",lockin,Inputs!$C$24),Inputs!$D$24,IF(U121&lt;=IF(Inputs!$C$25="",lockin,Inputs!$C$25),Inputs!$D$25,IF(U121&lt;=IF(Inputs!$C$26="",lockin,Inputs!$C$26),Inputs!$D$26,IF(U121&lt;=IF(Inputs!$C$27="",lockin,Inputs!$C$27),Inputs!$D$27,IF(U121&lt;=IF(Inputs!$C$28="",lockin,Inputs!$C$28),Inputs!$D$28,IF(U121&lt;=IF(Inputs!$C$29="",lockin,Inputs!$C$29),Inputs!$D$29,IF(U121&lt;=IF(Inputs!$C$30="",lockin,Inputs!$C$30),Inputs!$D$30,IF(U121&lt;=IF(Inputs!$C$31="",lockin,Inputs!$C$31),Inputs!$D$31,0%))))))))))</f>
        <v>1.4999999999999999E-2</v>
      </c>
      <c r="AE121" s="5">
        <f t="shared" si="29"/>
        <v>0</v>
      </c>
      <c r="AF121" s="5">
        <f>AB121*Inputs!I125</f>
        <v>0</v>
      </c>
      <c r="AG121" s="5">
        <f t="shared" si="30"/>
        <v>0</v>
      </c>
      <c r="AH121" s="5">
        <f t="shared" si="31"/>
        <v>0</v>
      </c>
      <c r="AI121" s="5">
        <f>AA121*Inputs!I125</f>
        <v>0</v>
      </c>
      <c r="AJ121" s="5">
        <f t="shared" si="32"/>
        <v>0</v>
      </c>
      <c r="AK121" s="5">
        <f t="shared" si="33"/>
        <v>0</v>
      </c>
      <c r="AL121" s="5">
        <f>AA121*Inputs!I125</f>
        <v>0</v>
      </c>
      <c r="AM121" s="5">
        <f t="shared" ca="1" si="34"/>
        <v>0</v>
      </c>
      <c r="AN121" s="5">
        <f t="shared" si="35"/>
        <v>0</v>
      </c>
      <c r="AO121" s="5">
        <f t="shared" ca="1" si="36"/>
        <v>0</v>
      </c>
      <c r="AP121" s="5"/>
      <c r="AQ121" s="5">
        <f>AA121*Inputs!I125</f>
        <v>0</v>
      </c>
      <c r="AR121" s="5">
        <f t="shared" si="37"/>
        <v>0</v>
      </c>
      <c r="AS121" s="5"/>
      <c r="AT121" s="5">
        <f t="shared" ca="1" si="38"/>
        <v>0</v>
      </c>
      <c r="AU121" s="5"/>
      <c r="AV121" s="5"/>
      <c r="AW121" s="5"/>
      <c r="AX121" s="5"/>
      <c r="AY121" s="18"/>
      <c r="AZ121" s="18"/>
      <c r="BA121" s="23"/>
      <c r="BB121" s="5"/>
      <c r="BC121" s="5"/>
      <c r="BD121" s="5"/>
      <c r="BE121" s="5"/>
      <c r="BF121" s="5"/>
      <c r="BG121" s="18" t="str">
        <f>IF(Inputs!K121="","",YEAR(Inputs!K121))</f>
        <v/>
      </c>
      <c r="BH121" s="18" t="str">
        <f>IF(Inputs!K121="","",DAY(Inputs!K121))</f>
        <v/>
      </c>
      <c r="BI121" s="18" t="str">
        <f>IF(Inputs!K121="","",MONTH(Inputs!K121))</f>
        <v/>
      </c>
      <c r="BJ121" s="26" t="str">
        <f>IF(Inputs!K121="","",IF(Inputs!K121&gt;DATE(BG121,4,1),DATE(BG121,4,1),DATE(BG121-1,4,1)))</f>
        <v/>
      </c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23" t="e">
        <f t="shared" si="39"/>
        <v>#N/A</v>
      </c>
      <c r="BY121" s="5" t="e">
        <f t="shared" si="40"/>
        <v>#N/A</v>
      </c>
      <c r="BZ121" s="5"/>
      <c r="CA121" s="5"/>
    </row>
    <row r="122" spans="1:7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T122" s="5">
        <f>IF(Inputs!F126="",0,IF(Inputs!G126="Purchase",Inputs!H126,IF(Inputs!G126="Redemption",-Inputs!H126,IF(Inputs!G126="Dividend",0,0)))/Inputs!I126)</f>
        <v>0</v>
      </c>
      <c r="U122" s="5">
        <f>IF(Inputs!F126="",0,(datecg-Inputs!F126))</f>
        <v>0</v>
      </c>
      <c r="V122" s="5">
        <f>IF(Inputs!F126="",0,SUM($T$5:T122))</f>
        <v>0</v>
      </c>
      <c r="W122" s="5">
        <f>SUM($X$5:X121)</f>
        <v>24499.276089799783</v>
      </c>
      <c r="X122" s="5">
        <f t="shared" si="23"/>
        <v>0</v>
      </c>
      <c r="Y122" s="5">
        <f t="shared" si="24"/>
        <v>0</v>
      </c>
      <c r="Z122" s="5">
        <f t="shared" si="25"/>
        <v>0</v>
      </c>
      <c r="AA122" s="5">
        <f t="shared" si="26"/>
        <v>0</v>
      </c>
      <c r="AB122" s="5">
        <f t="shared" si="27"/>
        <v>0</v>
      </c>
      <c r="AC122" s="5">
        <f t="shared" si="28"/>
        <v>0</v>
      </c>
      <c r="AD122" s="94">
        <f>IF(U122&lt;=IF(Inputs!$C$22="",lockin,Inputs!$C$22),Inputs!$D$22,IF(U122&lt;=IF(Inputs!$C$23="",lockin,Inputs!$C$23),Inputs!$D$23,IF(U122&lt;=IF(Inputs!$C$24="",lockin,Inputs!$C$24),Inputs!$D$24,IF(U122&lt;=IF(Inputs!$C$25="",lockin,Inputs!$C$25),Inputs!$D$25,IF(U122&lt;=IF(Inputs!$C$26="",lockin,Inputs!$C$26),Inputs!$D$26,IF(U122&lt;=IF(Inputs!$C$27="",lockin,Inputs!$C$27),Inputs!$D$27,IF(U122&lt;=IF(Inputs!$C$28="",lockin,Inputs!$C$28),Inputs!$D$28,IF(U122&lt;=IF(Inputs!$C$29="",lockin,Inputs!$C$29),Inputs!$D$29,IF(U122&lt;=IF(Inputs!$C$30="",lockin,Inputs!$C$30),Inputs!$D$30,IF(U122&lt;=IF(Inputs!$C$31="",lockin,Inputs!$C$31),Inputs!$D$31,0%))))))))))</f>
        <v>1.4999999999999999E-2</v>
      </c>
      <c r="AE122" s="5">
        <f t="shared" si="29"/>
        <v>0</v>
      </c>
      <c r="AF122" s="5">
        <f>AB122*Inputs!I126</f>
        <v>0</v>
      </c>
      <c r="AG122" s="5">
        <f t="shared" si="30"/>
        <v>0</v>
      </c>
      <c r="AH122" s="5">
        <f t="shared" si="31"/>
        <v>0</v>
      </c>
      <c r="AI122" s="5">
        <f>AA122*Inputs!I126</f>
        <v>0</v>
      </c>
      <c r="AJ122" s="5">
        <f t="shared" si="32"/>
        <v>0</v>
      </c>
      <c r="AK122" s="5">
        <f t="shared" si="33"/>
        <v>0</v>
      </c>
      <c r="AL122" s="5">
        <f>AA122*Inputs!I126</f>
        <v>0</v>
      </c>
      <c r="AM122" s="5">
        <f t="shared" ca="1" si="34"/>
        <v>0</v>
      </c>
      <c r="AN122" s="5">
        <f t="shared" si="35"/>
        <v>0</v>
      </c>
      <c r="AO122" s="5">
        <f t="shared" ca="1" si="36"/>
        <v>0</v>
      </c>
      <c r="AP122" s="5"/>
      <c r="AQ122" s="5">
        <f>AA122*Inputs!I126</f>
        <v>0</v>
      </c>
      <c r="AR122" s="5">
        <f t="shared" si="37"/>
        <v>0</v>
      </c>
      <c r="AS122" s="5"/>
      <c r="AT122" s="5">
        <f t="shared" ca="1" si="38"/>
        <v>0</v>
      </c>
      <c r="AU122" s="5"/>
      <c r="AV122" s="5"/>
      <c r="AW122" s="5"/>
      <c r="AX122" s="5"/>
      <c r="AY122" s="18"/>
      <c r="AZ122" s="18"/>
      <c r="BA122" s="23"/>
      <c r="BB122" s="5"/>
      <c r="BC122" s="5"/>
      <c r="BD122" s="5"/>
      <c r="BE122" s="5"/>
      <c r="BF122" s="5"/>
      <c r="BG122" s="18" t="str">
        <f>IF(Inputs!K122="","",YEAR(Inputs!K122))</f>
        <v/>
      </c>
      <c r="BH122" s="18" t="str">
        <f>IF(Inputs!K122="","",DAY(Inputs!K122))</f>
        <v/>
      </c>
      <c r="BI122" s="18" t="str">
        <f>IF(Inputs!K122="","",MONTH(Inputs!K122))</f>
        <v/>
      </c>
      <c r="BJ122" s="26" t="str">
        <f>IF(Inputs!K122="","",IF(Inputs!K122&gt;DATE(BG122,4,1),DATE(BG122,4,1),DATE(BG122-1,4,1)))</f>
        <v/>
      </c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23" t="e">
        <f t="shared" si="39"/>
        <v>#N/A</v>
      </c>
      <c r="BY122" s="5" t="e">
        <f t="shared" si="40"/>
        <v>#N/A</v>
      </c>
      <c r="BZ122" s="5"/>
      <c r="CA122" s="5"/>
    </row>
    <row r="123" spans="1:7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T123" s="5">
        <f>IF(Inputs!F127="",0,IF(Inputs!G127="Purchase",Inputs!H127,IF(Inputs!G127="Redemption",-Inputs!H127,IF(Inputs!G127="Dividend",0,0)))/Inputs!I127)</f>
        <v>0</v>
      </c>
      <c r="U123" s="5">
        <f>IF(Inputs!F127="",0,(datecg-Inputs!F127))</f>
        <v>0</v>
      </c>
      <c r="V123" s="5">
        <f>IF(Inputs!F127="",0,SUM($T$5:T123))</f>
        <v>0</v>
      </c>
      <c r="W123" s="5">
        <f>SUM($X$5:X122)</f>
        <v>24499.276089799783</v>
      </c>
      <c r="X123" s="5">
        <f t="shared" si="23"/>
        <v>0</v>
      </c>
      <c r="Y123" s="5">
        <f t="shared" si="24"/>
        <v>0</v>
      </c>
      <c r="Z123" s="5">
        <f t="shared" si="25"/>
        <v>0</v>
      </c>
      <c r="AA123" s="5">
        <f t="shared" si="26"/>
        <v>0</v>
      </c>
      <c r="AB123" s="5">
        <f t="shared" si="27"/>
        <v>0</v>
      </c>
      <c r="AC123" s="5">
        <f t="shared" si="28"/>
        <v>0</v>
      </c>
      <c r="AD123" s="94">
        <f>IF(U123&lt;=IF(Inputs!$C$22="",lockin,Inputs!$C$22),Inputs!$D$22,IF(U123&lt;=IF(Inputs!$C$23="",lockin,Inputs!$C$23),Inputs!$D$23,IF(U123&lt;=IF(Inputs!$C$24="",lockin,Inputs!$C$24),Inputs!$D$24,IF(U123&lt;=IF(Inputs!$C$25="",lockin,Inputs!$C$25),Inputs!$D$25,IF(U123&lt;=IF(Inputs!$C$26="",lockin,Inputs!$C$26),Inputs!$D$26,IF(U123&lt;=IF(Inputs!$C$27="",lockin,Inputs!$C$27),Inputs!$D$27,IF(U123&lt;=IF(Inputs!$C$28="",lockin,Inputs!$C$28),Inputs!$D$28,IF(U123&lt;=IF(Inputs!$C$29="",lockin,Inputs!$C$29),Inputs!$D$29,IF(U123&lt;=IF(Inputs!$C$30="",lockin,Inputs!$C$30),Inputs!$D$30,IF(U123&lt;=IF(Inputs!$C$31="",lockin,Inputs!$C$31),Inputs!$D$31,0%))))))))))</f>
        <v>1.4999999999999999E-2</v>
      </c>
      <c r="AE123" s="5">
        <f t="shared" si="29"/>
        <v>0</v>
      </c>
      <c r="AF123" s="5">
        <f>AB123*Inputs!I127</f>
        <v>0</v>
      </c>
      <c r="AG123" s="5">
        <f t="shared" si="30"/>
        <v>0</v>
      </c>
      <c r="AH123" s="5">
        <f t="shared" si="31"/>
        <v>0</v>
      </c>
      <c r="AI123" s="5">
        <f>AA123*Inputs!I127</f>
        <v>0</v>
      </c>
      <c r="AJ123" s="5">
        <f t="shared" si="32"/>
        <v>0</v>
      </c>
      <c r="AK123" s="5">
        <f t="shared" si="33"/>
        <v>0</v>
      </c>
      <c r="AL123" s="5">
        <f>AA123*Inputs!I127</f>
        <v>0</v>
      </c>
      <c r="AM123" s="5">
        <f t="shared" ca="1" si="34"/>
        <v>0</v>
      </c>
      <c r="AN123" s="5">
        <f t="shared" si="35"/>
        <v>0</v>
      </c>
      <c r="AO123" s="5">
        <f t="shared" ca="1" si="36"/>
        <v>0</v>
      </c>
      <c r="AP123" s="5"/>
      <c r="AQ123" s="5">
        <f>AA123*Inputs!I127</f>
        <v>0</v>
      </c>
      <c r="AR123" s="5">
        <f t="shared" si="37"/>
        <v>0</v>
      </c>
      <c r="AS123" s="5"/>
      <c r="AT123" s="5">
        <f t="shared" ca="1" si="38"/>
        <v>0</v>
      </c>
      <c r="AU123" s="5"/>
      <c r="AV123" s="5"/>
      <c r="AW123" s="5"/>
      <c r="AX123" s="5"/>
      <c r="AY123" s="18"/>
      <c r="AZ123" s="18"/>
      <c r="BA123" s="23"/>
      <c r="BB123" s="5"/>
      <c r="BC123" s="5"/>
      <c r="BD123" s="5"/>
      <c r="BE123" s="5"/>
      <c r="BF123" s="5"/>
      <c r="BG123" s="18" t="str">
        <f>IF(Inputs!K123="","",YEAR(Inputs!K123))</f>
        <v/>
      </c>
      <c r="BH123" s="18" t="str">
        <f>IF(Inputs!K123="","",DAY(Inputs!K123))</f>
        <v/>
      </c>
      <c r="BI123" s="18" t="str">
        <f>IF(Inputs!K123="","",MONTH(Inputs!K123))</f>
        <v/>
      </c>
      <c r="BJ123" s="26" t="str">
        <f>IF(Inputs!K123="","",IF(Inputs!K123&gt;DATE(BG123,4,1),DATE(BG123,4,1),DATE(BG123-1,4,1)))</f>
        <v/>
      </c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23" t="e">
        <f t="shared" si="39"/>
        <v>#N/A</v>
      </c>
      <c r="BY123" s="5" t="e">
        <f t="shared" si="40"/>
        <v>#N/A</v>
      </c>
      <c r="BZ123" s="5"/>
      <c r="CA123" s="5"/>
    </row>
    <row r="124" spans="1:7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T124" s="5">
        <f>IF(Inputs!F128="",0,IF(Inputs!G128="Purchase",Inputs!H128,IF(Inputs!G128="Redemption",-Inputs!H128,IF(Inputs!G128="Dividend",0,0)))/Inputs!I128)</f>
        <v>0</v>
      </c>
      <c r="U124" s="5">
        <f>IF(Inputs!F128="",0,(datecg-Inputs!F128))</f>
        <v>0</v>
      </c>
      <c r="V124" s="5">
        <f>IF(Inputs!F128="",0,SUM($T$5:T124))</f>
        <v>0</v>
      </c>
      <c r="W124" s="5">
        <f>SUM($X$5:X123)</f>
        <v>24499.276089799783</v>
      </c>
      <c r="X124" s="5">
        <f t="shared" si="23"/>
        <v>0</v>
      </c>
      <c r="Y124" s="5">
        <f t="shared" si="24"/>
        <v>0</v>
      </c>
      <c r="Z124" s="5">
        <f t="shared" si="25"/>
        <v>0</v>
      </c>
      <c r="AA124" s="5">
        <f t="shared" si="26"/>
        <v>0</v>
      </c>
      <c r="AB124" s="5">
        <f t="shared" si="27"/>
        <v>0</v>
      </c>
      <c r="AC124" s="5">
        <f t="shared" si="28"/>
        <v>0</v>
      </c>
      <c r="AD124" s="94">
        <f>IF(U124&lt;=IF(Inputs!$C$22="",lockin,Inputs!$C$22),Inputs!$D$22,IF(U124&lt;=IF(Inputs!$C$23="",lockin,Inputs!$C$23),Inputs!$D$23,IF(U124&lt;=IF(Inputs!$C$24="",lockin,Inputs!$C$24),Inputs!$D$24,IF(U124&lt;=IF(Inputs!$C$25="",lockin,Inputs!$C$25),Inputs!$D$25,IF(U124&lt;=IF(Inputs!$C$26="",lockin,Inputs!$C$26),Inputs!$D$26,IF(U124&lt;=IF(Inputs!$C$27="",lockin,Inputs!$C$27),Inputs!$D$27,IF(U124&lt;=IF(Inputs!$C$28="",lockin,Inputs!$C$28),Inputs!$D$28,IF(U124&lt;=IF(Inputs!$C$29="",lockin,Inputs!$C$29),Inputs!$D$29,IF(U124&lt;=IF(Inputs!$C$30="",lockin,Inputs!$C$30),Inputs!$D$30,IF(U124&lt;=IF(Inputs!$C$31="",lockin,Inputs!$C$31),Inputs!$D$31,0%))))))))))</f>
        <v>1.4999999999999999E-2</v>
      </c>
      <c r="AE124" s="5">
        <f t="shared" si="29"/>
        <v>0</v>
      </c>
      <c r="AF124" s="5">
        <f>AB124*Inputs!I128</f>
        <v>0</v>
      </c>
      <c r="AG124" s="5">
        <f t="shared" si="30"/>
        <v>0</v>
      </c>
      <c r="AH124" s="5">
        <f t="shared" si="31"/>
        <v>0</v>
      </c>
      <c r="AI124" s="5">
        <f>AA124*Inputs!I128</f>
        <v>0</v>
      </c>
      <c r="AJ124" s="5">
        <f t="shared" si="32"/>
        <v>0</v>
      </c>
      <c r="AK124" s="5">
        <f t="shared" si="33"/>
        <v>0</v>
      </c>
      <c r="AL124" s="5">
        <f>AA124*Inputs!I128</f>
        <v>0</v>
      </c>
      <c r="AM124" s="5">
        <f t="shared" ca="1" si="34"/>
        <v>0</v>
      </c>
      <c r="AN124" s="5">
        <f t="shared" si="35"/>
        <v>0</v>
      </c>
      <c r="AO124" s="5">
        <f t="shared" ca="1" si="36"/>
        <v>0</v>
      </c>
      <c r="AP124" s="5"/>
      <c r="AQ124" s="5">
        <f>AA124*Inputs!I128</f>
        <v>0</v>
      </c>
      <c r="AR124" s="5">
        <f t="shared" si="37"/>
        <v>0</v>
      </c>
      <c r="AS124" s="5"/>
      <c r="AT124" s="5">
        <f t="shared" ca="1" si="38"/>
        <v>0</v>
      </c>
      <c r="AU124" s="5"/>
      <c r="AV124" s="5"/>
      <c r="AW124" s="5"/>
      <c r="AX124" s="5"/>
      <c r="AY124" s="18"/>
      <c r="AZ124" s="18"/>
      <c r="BA124" s="23"/>
      <c r="BB124" s="5"/>
      <c r="BC124" s="5"/>
      <c r="BD124" s="5"/>
      <c r="BE124" s="5"/>
      <c r="BF124" s="5"/>
      <c r="BG124" s="18" t="str">
        <f>IF(Inputs!K124="","",YEAR(Inputs!K124))</f>
        <v/>
      </c>
      <c r="BH124" s="18" t="str">
        <f>IF(Inputs!K124="","",DAY(Inputs!K124))</f>
        <v/>
      </c>
      <c r="BI124" s="18" t="str">
        <f>IF(Inputs!K124="","",MONTH(Inputs!K124))</f>
        <v/>
      </c>
      <c r="BJ124" s="26" t="str">
        <f>IF(Inputs!K124="","",IF(Inputs!K124&gt;DATE(BG124,4,1),DATE(BG124,4,1),DATE(BG124-1,4,1)))</f>
        <v/>
      </c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23" t="e">
        <f t="shared" si="39"/>
        <v>#N/A</v>
      </c>
      <c r="BY124" s="5" t="e">
        <f t="shared" si="40"/>
        <v>#N/A</v>
      </c>
      <c r="BZ124" s="5"/>
      <c r="CA124" s="5"/>
    </row>
    <row r="125" spans="1:7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T125" s="5">
        <f>IF(Inputs!F129="",0,IF(Inputs!G129="Purchase",Inputs!H129,IF(Inputs!G129="Redemption",-Inputs!H129,IF(Inputs!G129="Dividend",0,0)))/Inputs!I129)</f>
        <v>0</v>
      </c>
      <c r="U125" s="5">
        <f>IF(Inputs!F129="",0,(datecg-Inputs!F129))</f>
        <v>0</v>
      </c>
      <c r="V125" s="5">
        <f>IF(Inputs!F129="",0,SUM($T$5:T125))</f>
        <v>0</v>
      </c>
      <c r="W125" s="5">
        <f>SUM($X$5:X124)</f>
        <v>24499.276089799783</v>
      </c>
      <c r="X125" s="5">
        <f t="shared" si="23"/>
        <v>0</v>
      </c>
      <c r="Y125" s="5">
        <f t="shared" si="24"/>
        <v>0</v>
      </c>
      <c r="Z125" s="5">
        <f t="shared" si="25"/>
        <v>0</v>
      </c>
      <c r="AA125" s="5">
        <f t="shared" si="26"/>
        <v>0</v>
      </c>
      <c r="AB125" s="5">
        <f t="shared" si="27"/>
        <v>0</v>
      </c>
      <c r="AC125" s="5">
        <f t="shared" si="28"/>
        <v>0</v>
      </c>
      <c r="AD125" s="94">
        <f>IF(U125&lt;=IF(Inputs!$C$22="",lockin,Inputs!$C$22),Inputs!$D$22,IF(U125&lt;=IF(Inputs!$C$23="",lockin,Inputs!$C$23),Inputs!$D$23,IF(U125&lt;=IF(Inputs!$C$24="",lockin,Inputs!$C$24),Inputs!$D$24,IF(U125&lt;=IF(Inputs!$C$25="",lockin,Inputs!$C$25),Inputs!$D$25,IF(U125&lt;=IF(Inputs!$C$26="",lockin,Inputs!$C$26),Inputs!$D$26,IF(U125&lt;=IF(Inputs!$C$27="",lockin,Inputs!$C$27),Inputs!$D$27,IF(U125&lt;=IF(Inputs!$C$28="",lockin,Inputs!$C$28),Inputs!$D$28,IF(U125&lt;=IF(Inputs!$C$29="",lockin,Inputs!$C$29),Inputs!$D$29,IF(U125&lt;=IF(Inputs!$C$30="",lockin,Inputs!$C$30),Inputs!$D$30,IF(U125&lt;=IF(Inputs!$C$31="",lockin,Inputs!$C$31),Inputs!$D$31,0%))))))))))</f>
        <v>1.4999999999999999E-2</v>
      </c>
      <c r="AE125" s="5">
        <f t="shared" si="29"/>
        <v>0</v>
      </c>
      <c r="AF125" s="5">
        <f>AB125*Inputs!I129</f>
        <v>0</v>
      </c>
      <c r="AG125" s="5">
        <f t="shared" si="30"/>
        <v>0</v>
      </c>
      <c r="AH125" s="5">
        <f t="shared" si="31"/>
        <v>0</v>
      </c>
      <c r="AI125" s="5">
        <f>AA125*Inputs!I129</f>
        <v>0</v>
      </c>
      <c r="AJ125" s="5">
        <f t="shared" si="32"/>
        <v>0</v>
      </c>
      <c r="AK125" s="5">
        <f t="shared" si="33"/>
        <v>0</v>
      </c>
      <c r="AL125" s="5">
        <f>AA125*Inputs!I129</f>
        <v>0</v>
      </c>
      <c r="AM125" s="5">
        <f t="shared" ca="1" si="34"/>
        <v>0</v>
      </c>
      <c r="AN125" s="5">
        <f t="shared" si="35"/>
        <v>0</v>
      </c>
      <c r="AO125" s="5">
        <f t="shared" ca="1" si="36"/>
        <v>0</v>
      </c>
      <c r="AP125" s="5"/>
      <c r="AQ125" s="5">
        <f>AA125*Inputs!I129</f>
        <v>0</v>
      </c>
      <c r="AR125" s="5">
        <f t="shared" si="37"/>
        <v>0</v>
      </c>
      <c r="AS125" s="5"/>
      <c r="AT125" s="5">
        <f t="shared" ca="1" si="38"/>
        <v>0</v>
      </c>
      <c r="AU125" s="5"/>
      <c r="AV125" s="5"/>
      <c r="AW125" s="5"/>
      <c r="AX125" s="5"/>
      <c r="AY125" s="18"/>
      <c r="AZ125" s="18"/>
      <c r="BA125" s="23"/>
      <c r="BB125" s="5"/>
      <c r="BC125" s="5"/>
      <c r="BD125" s="5"/>
      <c r="BE125" s="5"/>
      <c r="BF125" s="5"/>
      <c r="BG125" s="18" t="str">
        <f>IF(Inputs!K125="","",YEAR(Inputs!K125))</f>
        <v/>
      </c>
      <c r="BH125" s="18" t="str">
        <f>IF(Inputs!K125="","",DAY(Inputs!K125))</f>
        <v/>
      </c>
      <c r="BI125" s="18" t="str">
        <f>IF(Inputs!K125="","",MONTH(Inputs!K125))</f>
        <v/>
      </c>
      <c r="BJ125" s="26" t="str">
        <f>IF(Inputs!K125="","",IF(Inputs!K125&gt;DATE(BG125,4,1),DATE(BG125,4,1),DATE(BG125-1,4,1)))</f>
        <v/>
      </c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23" t="e">
        <f t="shared" si="39"/>
        <v>#N/A</v>
      </c>
      <c r="BY125" s="5" t="e">
        <f t="shared" si="40"/>
        <v>#N/A</v>
      </c>
      <c r="BZ125" s="5"/>
      <c r="CA125" s="5"/>
    </row>
    <row r="126" spans="1:7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T126" s="5">
        <f>IF(Inputs!F130="",0,IF(Inputs!G130="Purchase",Inputs!H130,IF(Inputs!G130="Redemption",-Inputs!H130,IF(Inputs!G130="Dividend",0,0)))/Inputs!I130)</f>
        <v>0</v>
      </c>
      <c r="U126" s="5">
        <f>IF(Inputs!F130="",0,(datecg-Inputs!F130))</f>
        <v>0</v>
      </c>
      <c r="V126" s="5">
        <f>IF(Inputs!F130="",0,SUM($T$5:T126))</f>
        <v>0</v>
      </c>
      <c r="W126" s="5">
        <f>SUM($X$5:X125)</f>
        <v>24499.276089799783</v>
      </c>
      <c r="X126" s="5">
        <f t="shared" si="23"/>
        <v>0</v>
      </c>
      <c r="Y126" s="5">
        <f t="shared" si="24"/>
        <v>0</v>
      </c>
      <c r="Z126" s="5">
        <f t="shared" si="25"/>
        <v>0</v>
      </c>
      <c r="AA126" s="5">
        <f t="shared" si="26"/>
        <v>0</v>
      </c>
      <c r="AB126" s="5">
        <f t="shared" si="27"/>
        <v>0</v>
      </c>
      <c r="AC126" s="5">
        <f t="shared" si="28"/>
        <v>0</v>
      </c>
      <c r="AD126" s="94">
        <f>IF(U126&lt;=IF(Inputs!$C$22="",lockin,Inputs!$C$22),Inputs!$D$22,IF(U126&lt;=IF(Inputs!$C$23="",lockin,Inputs!$C$23),Inputs!$D$23,IF(U126&lt;=IF(Inputs!$C$24="",lockin,Inputs!$C$24),Inputs!$D$24,IF(U126&lt;=IF(Inputs!$C$25="",lockin,Inputs!$C$25),Inputs!$D$25,IF(U126&lt;=IF(Inputs!$C$26="",lockin,Inputs!$C$26),Inputs!$D$26,IF(U126&lt;=IF(Inputs!$C$27="",lockin,Inputs!$C$27),Inputs!$D$27,IF(U126&lt;=IF(Inputs!$C$28="",lockin,Inputs!$C$28),Inputs!$D$28,IF(U126&lt;=IF(Inputs!$C$29="",lockin,Inputs!$C$29),Inputs!$D$29,IF(U126&lt;=IF(Inputs!$C$30="",lockin,Inputs!$C$30),Inputs!$D$30,IF(U126&lt;=IF(Inputs!$C$31="",lockin,Inputs!$C$31),Inputs!$D$31,0%))))))))))</f>
        <v>1.4999999999999999E-2</v>
      </c>
      <c r="AE126" s="5">
        <f t="shared" si="29"/>
        <v>0</v>
      </c>
      <c r="AF126" s="5">
        <f>AB126*Inputs!I130</f>
        <v>0</v>
      </c>
      <c r="AG126" s="5">
        <f t="shared" si="30"/>
        <v>0</v>
      </c>
      <c r="AH126" s="5">
        <f t="shared" si="31"/>
        <v>0</v>
      </c>
      <c r="AI126" s="5">
        <f>AA126*Inputs!I130</f>
        <v>0</v>
      </c>
      <c r="AJ126" s="5">
        <f t="shared" si="32"/>
        <v>0</v>
      </c>
      <c r="AK126" s="5">
        <f t="shared" si="33"/>
        <v>0</v>
      </c>
      <c r="AL126" s="5">
        <f>AA126*Inputs!I130</f>
        <v>0</v>
      </c>
      <c r="AM126" s="5">
        <f t="shared" ca="1" si="34"/>
        <v>0</v>
      </c>
      <c r="AN126" s="5">
        <f t="shared" si="35"/>
        <v>0</v>
      </c>
      <c r="AO126" s="5">
        <f t="shared" ca="1" si="36"/>
        <v>0</v>
      </c>
      <c r="AP126" s="5"/>
      <c r="AQ126" s="5">
        <f>AA126*Inputs!I130</f>
        <v>0</v>
      </c>
      <c r="AR126" s="5">
        <f t="shared" si="37"/>
        <v>0</v>
      </c>
      <c r="AS126" s="5"/>
      <c r="AT126" s="5">
        <f t="shared" ca="1" si="38"/>
        <v>0</v>
      </c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18" t="str">
        <f>IF(Inputs!K126="","",YEAR(Inputs!K126))</f>
        <v/>
      </c>
      <c r="BH126" s="18" t="str">
        <f>IF(Inputs!K126="","",DAY(Inputs!K126))</f>
        <v/>
      </c>
      <c r="BI126" s="18" t="str">
        <f>IF(Inputs!K126="","",MONTH(Inputs!K126))</f>
        <v/>
      </c>
      <c r="BJ126" s="26" t="str">
        <f>IF(Inputs!K126="","",IF(Inputs!K126&gt;DATE(BG126,4,1),DATE(BG126,4,1),DATE(BG126-1,4,1)))</f>
        <v/>
      </c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23" t="e">
        <f t="shared" si="39"/>
        <v>#N/A</v>
      </c>
      <c r="BY126" s="5" t="e">
        <f t="shared" si="40"/>
        <v>#N/A</v>
      </c>
      <c r="BZ126" s="5"/>
      <c r="CA126" s="5"/>
    </row>
    <row r="127" spans="1:7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T127" s="5">
        <f>IF(Inputs!F131="",0,IF(Inputs!G131="Purchase",Inputs!H131,IF(Inputs!G131="Redemption",-Inputs!H131,IF(Inputs!G131="Dividend",0,0)))/Inputs!I131)</f>
        <v>0</v>
      </c>
      <c r="U127" s="5">
        <f>IF(Inputs!F131="",0,(datecg-Inputs!F131))</f>
        <v>0</v>
      </c>
      <c r="V127" s="5">
        <f>IF(Inputs!F131="",0,SUM($T$5:T127))</f>
        <v>0</v>
      </c>
      <c r="W127" s="5">
        <f>SUM($X$5:X126)</f>
        <v>24499.276089799783</v>
      </c>
      <c r="X127" s="5">
        <f t="shared" si="23"/>
        <v>0</v>
      </c>
      <c r="Y127" s="5">
        <f t="shared" si="24"/>
        <v>0</v>
      </c>
      <c r="Z127" s="5">
        <f t="shared" si="25"/>
        <v>0</v>
      </c>
      <c r="AA127" s="5">
        <f t="shared" si="26"/>
        <v>0</v>
      </c>
      <c r="AB127" s="5">
        <f t="shared" si="27"/>
        <v>0</v>
      </c>
      <c r="AC127" s="5">
        <f t="shared" si="28"/>
        <v>0</v>
      </c>
      <c r="AD127" s="94">
        <f>IF(U127&lt;=IF(Inputs!$C$22="",lockin,Inputs!$C$22),Inputs!$D$22,IF(U127&lt;=IF(Inputs!$C$23="",lockin,Inputs!$C$23),Inputs!$D$23,IF(U127&lt;=IF(Inputs!$C$24="",lockin,Inputs!$C$24),Inputs!$D$24,IF(U127&lt;=IF(Inputs!$C$25="",lockin,Inputs!$C$25),Inputs!$D$25,IF(U127&lt;=IF(Inputs!$C$26="",lockin,Inputs!$C$26),Inputs!$D$26,IF(U127&lt;=IF(Inputs!$C$27="",lockin,Inputs!$C$27),Inputs!$D$27,IF(U127&lt;=IF(Inputs!$C$28="",lockin,Inputs!$C$28),Inputs!$D$28,IF(U127&lt;=IF(Inputs!$C$29="",lockin,Inputs!$C$29),Inputs!$D$29,IF(U127&lt;=IF(Inputs!$C$30="",lockin,Inputs!$C$30),Inputs!$D$30,IF(U127&lt;=IF(Inputs!$C$31="",lockin,Inputs!$C$31),Inputs!$D$31,0%))))))))))</f>
        <v>1.4999999999999999E-2</v>
      </c>
      <c r="AE127" s="5">
        <f t="shared" si="29"/>
        <v>0</v>
      </c>
      <c r="AF127" s="5">
        <f>AB127*Inputs!I131</f>
        <v>0</v>
      </c>
      <c r="AG127" s="5">
        <f t="shared" si="30"/>
        <v>0</v>
      </c>
      <c r="AH127" s="5">
        <f t="shared" si="31"/>
        <v>0</v>
      </c>
      <c r="AI127" s="5">
        <f>AA127*Inputs!I131</f>
        <v>0</v>
      </c>
      <c r="AJ127" s="5">
        <f t="shared" si="32"/>
        <v>0</v>
      </c>
      <c r="AK127" s="5">
        <f t="shared" si="33"/>
        <v>0</v>
      </c>
      <c r="AL127" s="5">
        <f>AA127*Inputs!I131</f>
        <v>0</v>
      </c>
      <c r="AM127" s="5">
        <f t="shared" ca="1" si="34"/>
        <v>0</v>
      </c>
      <c r="AN127" s="5">
        <f t="shared" si="35"/>
        <v>0</v>
      </c>
      <c r="AO127" s="5">
        <f t="shared" ca="1" si="36"/>
        <v>0</v>
      </c>
      <c r="AP127" s="5"/>
      <c r="AQ127" s="5">
        <f>AA127*Inputs!I131</f>
        <v>0</v>
      </c>
      <c r="AR127" s="5">
        <f t="shared" si="37"/>
        <v>0</v>
      </c>
      <c r="AS127" s="5"/>
      <c r="AT127" s="5">
        <f t="shared" ca="1" si="38"/>
        <v>0</v>
      </c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18" t="str">
        <f>IF(Inputs!K127="","",YEAR(Inputs!K127))</f>
        <v/>
      </c>
      <c r="BH127" s="18" t="str">
        <f>IF(Inputs!K127="","",DAY(Inputs!K127))</f>
        <v/>
      </c>
      <c r="BI127" s="18" t="str">
        <f>IF(Inputs!K127="","",MONTH(Inputs!K127))</f>
        <v/>
      </c>
      <c r="BJ127" s="26" t="str">
        <f>IF(Inputs!K127="","",IF(Inputs!K127&gt;DATE(BG127,4,1),DATE(BG127,4,1),DATE(BG127-1,4,1)))</f>
        <v/>
      </c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23" t="e">
        <f t="shared" si="39"/>
        <v>#N/A</v>
      </c>
      <c r="BY127" s="5" t="e">
        <f t="shared" si="40"/>
        <v>#N/A</v>
      </c>
      <c r="BZ127" s="5"/>
      <c r="CA127" s="5"/>
    </row>
    <row r="128" spans="1:7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T128" s="5">
        <f>IF(Inputs!F132="",0,IF(Inputs!G132="Purchase",Inputs!H132,IF(Inputs!G132="Redemption",-Inputs!H132,IF(Inputs!G132="Dividend",0,0)))/Inputs!I132)</f>
        <v>0</v>
      </c>
      <c r="U128" s="5">
        <f>IF(Inputs!F132="",0,(datecg-Inputs!F132))</f>
        <v>0</v>
      </c>
      <c r="V128" s="5">
        <f>IF(Inputs!F132="",0,SUM($T$5:T128))</f>
        <v>0</v>
      </c>
      <c r="W128" s="5">
        <f>SUM($X$5:X127)</f>
        <v>24499.276089799783</v>
      </c>
      <c r="X128" s="5">
        <f t="shared" si="23"/>
        <v>0</v>
      </c>
      <c r="Y128" s="5">
        <f t="shared" si="24"/>
        <v>0</v>
      </c>
      <c r="Z128" s="5">
        <f t="shared" si="25"/>
        <v>0</v>
      </c>
      <c r="AA128" s="5">
        <f t="shared" si="26"/>
        <v>0</v>
      </c>
      <c r="AB128" s="5">
        <f t="shared" si="27"/>
        <v>0</v>
      </c>
      <c r="AC128" s="5">
        <f t="shared" si="28"/>
        <v>0</v>
      </c>
      <c r="AD128" s="94">
        <f>IF(U128&lt;=IF(Inputs!$C$22="",lockin,Inputs!$C$22),Inputs!$D$22,IF(U128&lt;=IF(Inputs!$C$23="",lockin,Inputs!$C$23),Inputs!$D$23,IF(U128&lt;=IF(Inputs!$C$24="",lockin,Inputs!$C$24),Inputs!$D$24,IF(U128&lt;=IF(Inputs!$C$25="",lockin,Inputs!$C$25),Inputs!$D$25,IF(U128&lt;=IF(Inputs!$C$26="",lockin,Inputs!$C$26),Inputs!$D$26,IF(U128&lt;=IF(Inputs!$C$27="",lockin,Inputs!$C$27),Inputs!$D$27,IF(U128&lt;=IF(Inputs!$C$28="",lockin,Inputs!$C$28),Inputs!$D$28,IF(U128&lt;=IF(Inputs!$C$29="",lockin,Inputs!$C$29),Inputs!$D$29,IF(U128&lt;=IF(Inputs!$C$30="",lockin,Inputs!$C$30),Inputs!$D$30,IF(U128&lt;=IF(Inputs!$C$31="",lockin,Inputs!$C$31),Inputs!$D$31,0%))))))))))</f>
        <v>1.4999999999999999E-2</v>
      </c>
      <c r="AE128" s="5">
        <f t="shared" si="29"/>
        <v>0</v>
      </c>
      <c r="AF128" s="5">
        <f>AB128*Inputs!I132</f>
        <v>0</v>
      </c>
      <c r="AG128" s="5">
        <f t="shared" si="30"/>
        <v>0</v>
      </c>
      <c r="AH128" s="5">
        <f t="shared" si="31"/>
        <v>0</v>
      </c>
      <c r="AI128" s="5">
        <f>AA128*Inputs!I132</f>
        <v>0</v>
      </c>
      <c r="AJ128" s="5">
        <f t="shared" si="32"/>
        <v>0</v>
      </c>
      <c r="AK128" s="5">
        <f t="shared" si="33"/>
        <v>0</v>
      </c>
      <c r="AL128" s="5">
        <f>AA128*Inputs!I132</f>
        <v>0</v>
      </c>
      <c r="AM128" s="5">
        <f t="shared" ca="1" si="34"/>
        <v>0</v>
      </c>
      <c r="AN128" s="5">
        <f t="shared" si="35"/>
        <v>0</v>
      </c>
      <c r="AO128" s="5">
        <f t="shared" ca="1" si="36"/>
        <v>0</v>
      </c>
      <c r="AP128" s="5"/>
      <c r="AQ128" s="5">
        <f>AA128*Inputs!I132</f>
        <v>0</v>
      </c>
      <c r="AR128" s="5">
        <f t="shared" si="37"/>
        <v>0</v>
      </c>
      <c r="AS128" s="5"/>
      <c r="AT128" s="5">
        <f t="shared" ca="1" si="38"/>
        <v>0</v>
      </c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18" t="str">
        <f>IF(Inputs!K128="","",YEAR(Inputs!K128))</f>
        <v/>
      </c>
      <c r="BH128" s="18" t="str">
        <f>IF(Inputs!K128="","",DAY(Inputs!K128))</f>
        <v/>
      </c>
      <c r="BI128" s="18" t="str">
        <f>IF(Inputs!K128="","",MONTH(Inputs!K128))</f>
        <v/>
      </c>
      <c r="BJ128" s="26" t="str">
        <f>IF(Inputs!K128="","",IF(Inputs!K128&gt;DATE(BG128,4,1),DATE(BG128,4,1),DATE(BG128-1,4,1)))</f>
        <v/>
      </c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23" t="e">
        <f t="shared" si="39"/>
        <v>#N/A</v>
      </c>
      <c r="BY128" s="5" t="e">
        <f t="shared" si="40"/>
        <v>#N/A</v>
      </c>
      <c r="BZ128" s="5"/>
      <c r="CA128" s="5"/>
    </row>
    <row r="129" spans="1:7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T129" s="5">
        <f>IF(Inputs!F133="",0,IF(Inputs!G133="Purchase",Inputs!H133,IF(Inputs!G133="Redemption",-Inputs!H133,IF(Inputs!G133="Dividend",0,0)))/Inputs!I133)</f>
        <v>0</v>
      </c>
      <c r="U129" s="5">
        <f>IF(Inputs!F133="",0,(datecg-Inputs!F133))</f>
        <v>0</v>
      </c>
      <c r="V129" s="5">
        <f>IF(Inputs!F133="",0,SUM($T$5:T129))</f>
        <v>0</v>
      </c>
      <c r="W129" s="5">
        <f>SUM($X$5:X128)</f>
        <v>24499.276089799783</v>
      </c>
      <c r="X129" s="5">
        <f t="shared" si="23"/>
        <v>0</v>
      </c>
      <c r="Y129" s="5">
        <f t="shared" si="24"/>
        <v>0</v>
      </c>
      <c r="Z129" s="5">
        <f t="shared" si="25"/>
        <v>0</v>
      </c>
      <c r="AA129" s="5">
        <f t="shared" si="26"/>
        <v>0</v>
      </c>
      <c r="AB129" s="5">
        <f t="shared" si="27"/>
        <v>0</v>
      </c>
      <c r="AC129" s="5">
        <f t="shared" si="28"/>
        <v>0</v>
      </c>
      <c r="AD129" s="94">
        <f>IF(U129&lt;=IF(Inputs!$C$22="",lockin,Inputs!$C$22),Inputs!$D$22,IF(U129&lt;=IF(Inputs!$C$23="",lockin,Inputs!$C$23),Inputs!$D$23,IF(U129&lt;=IF(Inputs!$C$24="",lockin,Inputs!$C$24),Inputs!$D$24,IF(U129&lt;=IF(Inputs!$C$25="",lockin,Inputs!$C$25),Inputs!$D$25,IF(U129&lt;=IF(Inputs!$C$26="",lockin,Inputs!$C$26),Inputs!$D$26,IF(U129&lt;=IF(Inputs!$C$27="",lockin,Inputs!$C$27),Inputs!$D$27,IF(U129&lt;=IF(Inputs!$C$28="",lockin,Inputs!$C$28),Inputs!$D$28,IF(U129&lt;=IF(Inputs!$C$29="",lockin,Inputs!$C$29),Inputs!$D$29,IF(U129&lt;=IF(Inputs!$C$30="",lockin,Inputs!$C$30),Inputs!$D$30,IF(U129&lt;=IF(Inputs!$C$31="",lockin,Inputs!$C$31),Inputs!$D$31,0%))))))))))</f>
        <v>1.4999999999999999E-2</v>
      </c>
      <c r="AE129" s="5">
        <f t="shared" si="29"/>
        <v>0</v>
      </c>
      <c r="AF129" s="5">
        <f>AB129*Inputs!I133</f>
        <v>0</v>
      </c>
      <c r="AG129" s="5">
        <f t="shared" si="30"/>
        <v>0</v>
      </c>
      <c r="AH129" s="5">
        <f t="shared" si="31"/>
        <v>0</v>
      </c>
      <c r="AI129" s="5">
        <f>AA129*Inputs!I133</f>
        <v>0</v>
      </c>
      <c r="AJ129" s="5">
        <f t="shared" si="32"/>
        <v>0</v>
      </c>
      <c r="AK129" s="5">
        <f t="shared" si="33"/>
        <v>0</v>
      </c>
      <c r="AL129" s="5">
        <f>AA129*Inputs!I133</f>
        <v>0</v>
      </c>
      <c r="AM129" s="5">
        <f t="shared" ca="1" si="34"/>
        <v>0</v>
      </c>
      <c r="AN129" s="5">
        <f t="shared" si="35"/>
        <v>0</v>
      </c>
      <c r="AO129" s="5">
        <f t="shared" ca="1" si="36"/>
        <v>0</v>
      </c>
      <c r="AP129" s="5"/>
      <c r="AQ129" s="5">
        <f>AA129*Inputs!I133</f>
        <v>0</v>
      </c>
      <c r="AR129" s="5">
        <f t="shared" si="37"/>
        <v>0</v>
      </c>
      <c r="AS129" s="5"/>
      <c r="AT129" s="5">
        <f t="shared" ca="1" si="38"/>
        <v>0</v>
      </c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18" t="str">
        <f>IF(Inputs!K129="","",YEAR(Inputs!K129))</f>
        <v/>
      </c>
      <c r="BH129" s="18" t="str">
        <f>IF(Inputs!K129="","",DAY(Inputs!K129))</f>
        <v/>
      </c>
      <c r="BI129" s="18" t="str">
        <f>IF(Inputs!K129="","",MONTH(Inputs!K129))</f>
        <v/>
      </c>
      <c r="BJ129" s="26" t="str">
        <f>IF(Inputs!K129="","",IF(Inputs!K129&gt;DATE(BG129,4,1),DATE(BG129,4,1),DATE(BG129-1,4,1)))</f>
        <v/>
      </c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23" t="e">
        <f t="shared" si="39"/>
        <v>#N/A</v>
      </c>
      <c r="BY129" s="5" t="e">
        <f t="shared" si="40"/>
        <v>#N/A</v>
      </c>
      <c r="BZ129" s="5"/>
      <c r="CA129" s="5"/>
    </row>
    <row r="130" spans="1:7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T130" s="5">
        <f>IF(Inputs!F134="",0,IF(Inputs!G134="Purchase",Inputs!H134,IF(Inputs!G134="Redemption",-Inputs!H134,IF(Inputs!G134="Dividend",0,0)))/Inputs!I134)</f>
        <v>0</v>
      </c>
      <c r="U130" s="5">
        <f>IF(Inputs!F134="",0,(datecg-Inputs!F134))</f>
        <v>0</v>
      </c>
      <c r="V130" s="5">
        <f>IF(Inputs!F134="",0,SUM($T$5:T130))</f>
        <v>0</v>
      </c>
      <c r="W130" s="5">
        <f>SUM($X$5:X129)</f>
        <v>24499.276089799783</v>
      </c>
      <c r="X130" s="5">
        <f t="shared" ref="X130:X193" si="42">IF(W130=units,0,IF(V130&lt;units,T130,units-W130))</f>
        <v>0</v>
      </c>
      <c r="Y130" s="5">
        <f t="shared" ref="Y130:Y193" si="43">IF(X130=0,0,IF(U130&gt;flock,X130,0))</f>
        <v>0</v>
      </c>
      <c r="Z130" s="5">
        <f t="shared" ref="Z130:Z193" si="44">IF(U130=0,0,IF(U130&gt;flock,T130,0))</f>
        <v>0</v>
      </c>
      <c r="AA130" s="5">
        <f t="shared" ref="AA130:AA193" si="45">IF(X130=0,0,IF(U130&gt;taxdur,X130,0))</f>
        <v>0</v>
      </c>
      <c r="AB130" s="5">
        <f t="shared" ref="AB130:AB193" si="46">IF(X130=0,0,IF(U130&lt;=taxdur,X130,0))</f>
        <v>0</v>
      </c>
      <c r="AC130" s="5">
        <f t="shared" ref="AC130:AC193" si="47">IF(X130=0,0,IF(U130&lt;=lockin,X130,0))</f>
        <v>0</v>
      </c>
      <c r="AD130" s="94">
        <f>IF(U130&lt;=IF(Inputs!$C$22="",lockin,Inputs!$C$22),Inputs!$D$22,IF(U130&lt;=IF(Inputs!$C$23="",lockin,Inputs!$C$23),Inputs!$D$23,IF(U130&lt;=IF(Inputs!$C$24="",lockin,Inputs!$C$24),Inputs!$D$24,IF(U130&lt;=IF(Inputs!$C$25="",lockin,Inputs!$C$25),Inputs!$D$25,IF(U130&lt;=IF(Inputs!$C$26="",lockin,Inputs!$C$26),Inputs!$D$26,IF(U130&lt;=IF(Inputs!$C$27="",lockin,Inputs!$C$27),Inputs!$D$27,IF(U130&lt;=IF(Inputs!$C$28="",lockin,Inputs!$C$28),Inputs!$D$28,IF(U130&lt;=IF(Inputs!$C$29="",lockin,Inputs!$C$29),Inputs!$D$29,IF(U130&lt;=IF(Inputs!$C$30="",lockin,Inputs!$C$30),Inputs!$D$30,IF(U130&lt;=IF(Inputs!$C$31="",lockin,Inputs!$C$31),Inputs!$D$31,0%))))))))))</f>
        <v>1.4999999999999999E-2</v>
      </c>
      <c r="AE130" s="5">
        <f t="shared" ref="AE130:AE193" si="48">IF(X130=0,0,IF(U130&gt;lockin,X130,0))</f>
        <v>0</v>
      </c>
      <c r="AF130" s="5">
        <f>AB130*Inputs!I134</f>
        <v>0</v>
      </c>
      <c r="AG130" s="5">
        <f t="shared" ref="AG130:AG193" si="49">IF(AC130&lt;&gt;0,AB130*navcg*(1-AD130),AB130*navcg)</f>
        <v>0</v>
      </c>
      <c r="AH130" s="5">
        <f t="shared" ref="AH130:AH193" si="50">IF(AG130=0,0,AG130-AF130)</f>
        <v>0</v>
      </c>
      <c r="AI130" s="5">
        <f>AA130*Inputs!I134</f>
        <v>0</v>
      </c>
      <c r="AJ130" s="5">
        <f t="shared" ref="AJ130:AJ193" si="51">IF(AC130&lt;&gt;0,AA130*navcg*(1-AD130),AA130*navcg)</f>
        <v>0</v>
      </c>
      <c r="AK130" s="5">
        <f t="shared" ref="AK130:AK193" si="52">IF(AJ130=0,0,AJ130-AI130)</f>
        <v>0</v>
      </c>
      <c r="AL130" s="5">
        <f>AA130*Inputs!I134</f>
        <v>0</v>
      </c>
      <c r="AM130" s="5">
        <f t="shared" ref="AM130:AM193" ca="1" si="53">IF(ISERROR(AL130*cii/BY130),0,AL130*cii/BY130)</f>
        <v>0</v>
      </c>
      <c r="AN130" s="5">
        <f t="shared" ref="AN130:AN193" si="54">IF(AC130&lt;&gt;0,AA130*navcg*(1-AD130),AA130*navcg)</f>
        <v>0</v>
      </c>
      <c r="AO130" s="5">
        <f t="shared" ref="AO130:AO193" ca="1" si="55">AN130-AM130</f>
        <v>0</v>
      </c>
      <c r="AP130" s="5"/>
      <c r="AQ130" s="5">
        <f>AA130*Inputs!I134</f>
        <v>0</v>
      </c>
      <c r="AR130" s="5">
        <f t="shared" ref="AR130:AR193" si="56">AA130*navcg</f>
        <v>0</v>
      </c>
      <c r="AS130" s="5"/>
      <c r="AT130" s="5">
        <f t="shared" ref="AT130:AT193" ca="1" si="57">AR130-AM130</f>
        <v>0</v>
      </c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18" t="str">
        <f>IF(Inputs!K130="","",YEAR(Inputs!K130))</f>
        <v/>
      </c>
      <c r="BH130" s="18" t="str">
        <f>IF(Inputs!K130="","",DAY(Inputs!K130))</f>
        <v/>
      </c>
      <c r="BI130" s="18" t="str">
        <f>IF(Inputs!K130="","",MONTH(Inputs!K130))</f>
        <v/>
      </c>
      <c r="BJ130" s="26" t="str">
        <f>IF(Inputs!K130="","",IF(Inputs!K130&gt;DATE(BG130,4,1),DATE(BG130,4,1),DATE(BG130-1,4,1)))</f>
        <v/>
      </c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23" t="e">
        <f t="shared" si="39"/>
        <v>#N/A</v>
      </c>
      <c r="BY130" s="5" t="e">
        <f t="shared" si="40"/>
        <v>#N/A</v>
      </c>
      <c r="BZ130" s="5"/>
      <c r="CA130" s="5"/>
    </row>
    <row r="131" spans="1:7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T131" s="5">
        <f>IF(Inputs!F135="",0,IF(Inputs!G135="Purchase",Inputs!H135,IF(Inputs!G135="Redemption",-Inputs!H135,IF(Inputs!G135="Dividend",0,0)))/Inputs!I135)</f>
        <v>0</v>
      </c>
      <c r="U131" s="5">
        <f>IF(Inputs!F135="",0,(datecg-Inputs!F135))</f>
        <v>0</v>
      </c>
      <c r="V131" s="5">
        <f>IF(Inputs!F135="",0,SUM($T$5:T131))</f>
        <v>0</v>
      </c>
      <c r="W131" s="5">
        <f>SUM($X$5:X130)</f>
        <v>24499.276089799783</v>
      </c>
      <c r="X131" s="5">
        <f t="shared" si="42"/>
        <v>0</v>
      </c>
      <c r="Y131" s="5">
        <f t="shared" si="43"/>
        <v>0</v>
      </c>
      <c r="Z131" s="5">
        <f t="shared" si="44"/>
        <v>0</v>
      </c>
      <c r="AA131" s="5">
        <f t="shared" si="45"/>
        <v>0</v>
      </c>
      <c r="AB131" s="5">
        <f t="shared" si="46"/>
        <v>0</v>
      </c>
      <c r="AC131" s="5">
        <f t="shared" si="47"/>
        <v>0</v>
      </c>
      <c r="AD131" s="94">
        <f>IF(U131&lt;=IF(Inputs!$C$22="",lockin,Inputs!$C$22),Inputs!$D$22,IF(U131&lt;=IF(Inputs!$C$23="",lockin,Inputs!$C$23),Inputs!$D$23,IF(U131&lt;=IF(Inputs!$C$24="",lockin,Inputs!$C$24),Inputs!$D$24,IF(U131&lt;=IF(Inputs!$C$25="",lockin,Inputs!$C$25),Inputs!$D$25,IF(U131&lt;=IF(Inputs!$C$26="",lockin,Inputs!$C$26),Inputs!$D$26,IF(U131&lt;=IF(Inputs!$C$27="",lockin,Inputs!$C$27),Inputs!$D$27,IF(U131&lt;=IF(Inputs!$C$28="",lockin,Inputs!$C$28),Inputs!$D$28,IF(U131&lt;=IF(Inputs!$C$29="",lockin,Inputs!$C$29),Inputs!$D$29,IF(U131&lt;=IF(Inputs!$C$30="",lockin,Inputs!$C$30),Inputs!$D$30,IF(U131&lt;=IF(Inputs!$C$31="",lockin,Inputs!$C$31),Inputs!$D$31,0%))))))))))</f>
        <v>1.4999999999999999E-2</v>
      </c>
      <c r="AE131" s="5">
        <f t="shared" si="48"/>
        <v>0</v>
      </c>
      <c r="AF131" s="5">
        <f>AB131*Inputs!I135</f>
        <v>0</v>
      </c>
      <c r="AG131" s="5">
        <f t="shared" si="49"/>
        <v>0</v>
      </c>
      <c r="AH131" s="5">
        <f t="shared" si="50"/>
        <v>0</v>
      </c>
      <c r="AI131" s="5">
        <f>AA131*Inputs!I135</f>
        <v>0</v>
      </c>
      <c r="AJ131" s="5">
        <f t="shared" si="51"/>
        <v>0</v>
      </c>
      <c r="AK131" s="5">
        <f t="shared" si="52"/>
        <v>0</v>
      </c>
      <c r="AL131" s="5">
        <f>AA131*Inputs!I135</f>
        <v>0</v>
      </c>
      <c r="AM131" s="5">
        <f t="shared" ca="1" si="53"/>
        <v>0</v>
      </c>
      <c r="AN131" s="5">
        <f t="shared" si="54"/>
        <v>0</v>
      </c>
      <c r="AO131" s="5">
        <f t="shared" ca="1" si="55"/>
        <v>0</v>
      </c>
      <c r="AP131" s="5"/>
      <c r="AQ131" s="5">
        <f>AA131*Inputs!I135</f>
        <v>0</v>
      </c>
      <c r="AR131" s="5">
        <f t="shared" si="56"/>
        <v>0</v>
      </c>
      <c r="AS131" s="5"/>
      <c r="AT131" s="5">
        <f t="shared" ca="1" si="57"/>
        <v>0</v>
      </c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18" t="str">
        <f>IF(Inputs!K131="","",YEAR(Inputs!K131))</f>
        <v/>
      </c>
      <c r="BH131" s="18" t="str">
        <f>IF(Inputs!K131="","",DAY(Inputs!K131))</f>
        <v/>
      </c>
      <c r="BI131" s="18" t="str">
        <f>IF(Inputs!K131="","",MONTH(Inputs!K131))</f>
        <v/>
      </c>
      <c r="BJ131" s="26" t="str">
        <f>IF(Inputs!K131="","",IF(Inputs!K131&gt;DATE(BG131,4,1),DATE(BG131,4,1),DATE(BG131-1,4,1)))</f>
        <v/>
      </c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23" t="e">
        <f t="shared" si="39"/>
        <v>#N/A</v>
      </c>
      <c r="BY131" s="5" t="e">
        <f t="shared" si="40"/>
        <v>#N/A</v>
      </c>
      <c r="BZ131" s="5"/>
      <c r="CA131" s="5"/>
    </row>
    <row r="132" spans="1:79">
      <c r="A132" s="5"/>
      <c r="B132" s="5"/>
      <c r="C132" s="5"/>
      <c r="E132" s="5"/>
      <c r="F132" s="5"/>
      <c r="I132" s="5"/>
      <c r="J132" s="5"/>
      <c r="K132" s="5"/>
      <c r="L132" s="5"/>
      <c r="M132" s="5"/>
      <c r="T132" s="5">
        <f>IF(Inputs!F136="",0,IF(Inputs!G136="Purchase",Inputs!H136,IF(Inputs!G136="Redemption",-Inputs!H136,IF(Inputs!G136="Dividend",0,0)))/Inputs!I136)</f>
        <v>0</v>
      </c>
      <c r="U132" s="5">
        <f>IF(Inputs!F136="",0,(datecg-Inputs!F136))</f>
        <v>0</v>
      </c>
      <c r="V132" s="5">
        <f>IF(Inputs!F136="",0,SUM($T$5:T132))</f>
        <v>0</v>
      </c>
      <c r="W132" s="5">
        <f>SUM($X$5:X131)</f>
        <v>24499.276089799783</v>
      </c>
      <c r="X132" s="5">
        <f t="shared" si="42"/>
        <v>0</v>
      </c>
      <c r="Y132" s="5">
        <f t="shared" si="43"/>
        <v>0</v>
      </c>
      <c r="Z132" s="5">
        <f t="shared" si="44"/>
        <v>0</v>
      </c>
      <c r="AA132" s="5">
        <f t="shared" si="45"/>
        <v>0</v>
      </c>
      <c r="AB132" s="5">
        <f t="shared" si="46"/>
        <v>0</v>
      </c>
      <c r="AC132" s="5">
        <f t="shared" si="47"/>
        <v>0</v>
      </c>
      <c r="AD132" s="94">
        <f>IF(U132&lt;=IF(Inputs!$C$22="",lockin,Inputs!$C$22),Inputs!$D$22,IF(U132&lt;=IF(Inputs!$C$23="",lockin,Inputs!$C$23),Inputs!$D$23,IF(U132&lt;=IF(Inputs!$C$24="",lockin,Inputs!$C$24),Inputs!$D$24,IF(U132&lt;=IF(Inputs!$C$25="",lockin,Inputs!$C$25),Inputs!$D$25,IF(U132&lt;=IF(Inputs!$C$26="",lockin,Inputs!$C$26),Inputs!$D$26,IF(U132&lt;=IF(Inputs!$C$27="",lockin,Inputs!$C$27),Inputs!$D$27,IF(U132&lt;=IF(Inputs!$C$28="",lockin,Inputs!$C$28),Inputs!$D$28,IF(U132&lt;=IF(Inputs!$C$29="",lockin,Inputs!$C$29),Inputs!$D$29,IF(U132&lt;=IF(Inputs!$C$30="",lockin,Inputs!$C$30),Inputs!$D$30,IF(U132&lt;=IF(Inputs!$C$31="",lockin,Inputs!$C$31),Inputs!$D$31,0%))))))))))</f>
        <v>1.4999999999999999E-2</v>
      </c>
      <c r="AE132" s="5">
        <f t="shared" si="48"/>
        <v>0</v>
      </c>
      <c r="AF132" s="5">
        <f>AB132*Inputs!I136</f>
        <v>0</v>
      </c>
      <c r="AG132" s="5">
        <f t="shared" si="49"/>
        <v>0</v>
      </c>
      <c r="AH132" s="5">
        <f t="shared" si="50"/>
        <v>0</v>
      </c>
      <c r="AI132" s="5">
        <f>AA132*Inputs!I136</f>
        <v>0</v>
      </c>
      <c r="AJ132" s="5">
        <f t="shared" si="51"/>
        <v>0</v>
      </c>
      <c r="AK132" s="5">
        <f t="shared" si="52"/>
        <v>0</v>
      </c>
      <c r="AL132" s="5">
        <f>AA132*Inputs!I136</f>
        <v>0</v>
      </c>
      <c r="AM132" s="5">
        <f t="shared" ca="1" si="53"/>
        <v>0</v>
      </c>
      <c r="AN132" s="5">
        <f t="shared" si="54"/>
        <v>0</v>
      </c>
      <c r="AO132" s="5">
        <f t="shared" ca="1" si="55"/>
        <v>0</v>
      </c>
      <c r="AP132" s="5"/>
      <c r="AQ132" s="5">
        <f>AA132*Inputs!I136</f>
        <v>0</v>
      </c>
      <c r="AR132" s="5">
        <f t="shared" si="56"/>
        <v>0</v>
      </c>
      <c r="AS132" s="5"/>
      <c r="AT132" s="5">
        <f t="shared" ca="1" si="57"/>
        <v>0</v>
      </c>
      <c r="BG132" s="20" t="str">
        <f>IF(Inputs!K132="","",YEAR(Inputs!K132))</f>
        <v/>
      </c>
      <c r="BH132" s="20" t="str">
        <f>IF(Inputs!K132="","",DAY(Inputs!K132))</f>
        <v/>
      </c>
      <c r="BI132" s="20" t="str">
        <f>IF(Inputs!K132="","",MONTH(Inputs!K132))</f>
        <v/>
      </c>
      <c r="BJ132" s="14" t="str">
        <f>IF(Inputs!K132="","",IF(Inputs!K132&gt;DATE(BG132,4,1),DATE(BG132,4,1),DATE(BG132-1,4,1)))</f>
        <v/>
      </c>
      <c r="BX132" s="27" t="e">
        <f t="shared" si="39"/>
        <v>#N/A</v>
      </c>
      <c r="BY132" t="e">
        <f t="shared" si="40"/>
        <v>#N/A</v>
      </c>
    </row>
    <row r="133" spans="1:79">
      <c r="C133" s="5"/>
      <c r="E133" s="5"/>
      <c r="F133" s="5"/>
      <c r="I133" s="5"/>
      <c r="J133" s="5"/>
      <c r="K133" s="5"/>
      <c r="L133" s="5"/>
      <c r="M133" s="5"/>
      <c r="T133" s="5">
        <f>IF(Inputs!F137="",0,IF(Inputs!G137="Purchase",Inputs!H137,IF(Inputs!G137="Redemption",-Inputs!H137,IF(Inputs!G137="Dividend",0,0)))/Inputs!I137)</f>
        <v>0</v>
      </c>
      <c r="U133" s="5">
        <f>IF(Inputs!F137="",0,(datecg-Inputs!F137))</f>
        <v>0</v>
      </c>
      <c r="V133" s="5">
        <f>IF(Inputs!F137="",0,SUM($T$5:T133))</f>
        <v>0</v>
      </c>
      <c r="W133" s="5">
        <f>SUM($X$5:X132)</f>
        <v>24499.276089799783</v>
      </c>
      <c r="X133" s="5">
        <f t="shared" si="42"/>
        <v>0</v>
      </c>
      <c r="Y133" s="5">
        <f t="shared" si="43"/>
        <v>0</v>
      </c>
      <c r="Z133" s="5">
        <f t="shared" si="44"/>
        <v>0</v>
      </c>
      <c r="AA133" s="5">
        <f t="shared" si="45"/>
        <v>0</v>
      </c>
      <c r="AB133" s="5">
        <f t="shared" si="46"/>
        <v>0</v>
      </c>
      <c r="AC133" s="5">
        <f t="shared" si="47"/>
        <v>0</v>
      </c>
      <c r="AD133" s="94">
        <f>IF(U133&lt;=IF(Inputs!$C$22="",lockin,Inputs!$C$22),Inputs!$D$22,IF(U133&lt;=IF(Inputs!$C$23="",lockin,Inputs!$C$23),Inputs!$D$23,IF(U133&lt;=IF(Inputs!$C$24="",lockin,Inputs!$C$24),Inputs!$D$24,IF(U133&lt;=IF(Inputs!$C$25="",lockin,Inputs!$C$25),Inputs!$D$25,IF(U133&lt;=IF(Inputs!$C$26="",lockin,Inputs!$C$26),Inputs!$D$26,IF(U133&lt;=IF(Inputs!$C$27="",lockin,Inputs!$C$27),Inputs!$D$27,IF(U133&lt;=IF(Inputs!$C$28="",lockin,Inputs!$C$28),Inputs!$D$28,IF(U133&lt;=IF(Inputs!$C$29="",lockin,Inputs!$C$29),Inputs!$D$29,IF(U133&lt;=IF(Inputs!$C$30="",lockin,Inputs!$C$30),Inputs!$D$30,IF(U133&lt;=IF(Inputs!$C$31="",lockin,Inputs!$C$31),Inputs!$D$31,0%))))))))))</f>
        <v>1.4999999999999999E-2</v>
      </c>
      <c r="AE133" s="5">
        <f t="shared" si="48"/>
        <v>0</v>
      </c>
      <c r="AF133" s="5">
        <f>AB133*Inputs!I137</f>
        <v>0</v>
      </c>
      <c r="AG133" s="5">
        <f t="shared" si="49"/>
        <v>0</v>
      </c>
      <c r="AH133" s="5">
        <f t="shared" si="50"/>
        <v>0</v>
      </c>
      <c r="AI133" s="5">
        <f>AA133*Inputs!I137</f>
        <v>0</v>
      </c>
      <c r="AJ133" s="5">
        <f t="shared" si="51"/>
        <v>0</v>
      </c>
      <c r="AK133" s="5">
        <f t="shared" si="52"/>
        <v>0</v>
      </c>
      <c r="AL133" s="5">
        <f>AA133*Inputs!I137</f>
        <v>0</v>
      </c>
      <c r="AM133" s="5">
        <f t="shared" ca="1" si="53"/>
        <v>0</v>
      </c>
      <c r="AN133" s="5">
        <f t="shared" si="54"/>
        <v>0</v>
      </c>
      <c r="AO133" s="5">
        <f t="shared" ca="1" si="55"/>
        <v>0</v>
      </c>
      <c r="AP133" s="5"/>
      <c r="AQ133" s="5">
        <f>AA133*Inputs!I137</f>
        <v>0</v>
      </c>
      <c r="AR133" s="5">
        <f t="shared" si="56"/>
        <v>0</v>
      </c>
      <c r="AS133" s="5"/>
      <c r="AT133" s="5">
        <f t="shared" ca="1" si="57"/>
        <v>0</v>
      </c>
      <c r="BG133" s="20" t="str">
        <f>IF(Inputs!K133="","",YEAR(Inputs!K133))</f>
        <v/>
      </c>
      <c r="BH133" s="20" t="str">
        <f>IF(Inputs!K133="","",DAY(Inputs!K133))</f>
        <v/>
      </c>
      <c r="BI133" s="20" t="str">
        <f>IF(Inputs!K133="","",MONTH(Inputs!K133))</f>
        <v/>
      </c>
      <c r="BJ133" s="14" t="str">
        <f>IF(Inputs!K133="","",IF(Inputs!K133&gt;DATE(BG133,4,1),DATE(BG133,4,1),DATE(BG133-1,4,1)))</f>
        <v/>
      </c>
      <c r="BX133" s="27" t="e">
        <f t="shared" ref="BX133:BX196" si="58">INDEX($J$5:$L$74,MATCH(BJ133,$J$5:$J$74,0),1)</f>
        <v>#N/A</v>
      </c>
      <c r="BY133" t="e">
        <f t="shared" ref="BY133:BY196" si="59">INDEX($J$5:$L$74,MATCH(BJ133,$J$5:$J$74,0),3)</f>
        <v>#N/A</v>
      </c>
    </row>
    <row r="134" spans="1:79">
      <c r="C134" s="5"/>
      <c r="E134" s="5"/>
      <c r="F134" s="5"/>
      <c r="I134" s="5"/>
      <c r="J134" s="5"/>
      <c r="K134" s="5"/>
      <c r="L134" s="5"/>
      <c r="M134" s="5"/>
      <c r="T134" s="5">
        <f>IF(Inputs!F138="",0,IF(Inputs!G138="Purchase",Inputs!H138,IF(Inputs!G138="Redemption",-Inputs!H138,IF(Inputs!G138="Dividend",0,0)))/Inputs!I138)</f>
        <v>0</v>
      </c>
      <c r="U134" s="5">
        <f>IF(Inputs!F138="",0,(datecg-Inputs!F138))</f>
        <v>0</v>
      </c>
      <c r="V134" s="5">
        <f>IF(Inputs!F138="",0,SUM($T$5:T134))</f>
        <v>0</v>
      </c>
      <c r="W134" s="5">
        <f>SUM($X$5:X133)</f>
        <v>24499.276089799783</v>
      </c>
      <c r="X134" s="5">
        <f t="shared" si="42"/>
        <v>0</v>
      </c>
      <c r="Y134" s="5">
        <f t="shared" si="43"/>
        <v>0</v>
      </c>
      <c r="Z134" s="5">
        <f t="shared" si="44"/>
        <v>0</v>
      </c>
      <c r="AA134" s="5">
        <f t="shared" si="45"/>
        <v>0</v>
      </c>
      <c r="AB134" s="5">
        <f t="shared" si="46"/>
        <v>0</v>
      </c>
      <c r="AC134" s="5">
        <f t="shared" si="47"/>
        <v>0</v>
      </c>
      <c r="AD134" s="94">
        <f>IF(U134&lt;=IF(Inputs!$C$22="",lockin,Inputs!$C$22),Inputs!$D$22,IF(U134&lt;=IF(Inputs!$C$23="",lockin,Inputs!$C$23),Inputs!$D$23,IF(U134&lt;=IF(Inputs!$C$24="",lockin,Inputs!$C$24),Inputs!$D$24,IF(U134&lt;=IF(Inputs!$C$25="",lockin,Inputs!$C$25),Inputs!$D$25,IF(U134&lt;=IF(Inputs!$C$26="",lockin,Inputs!$C$26),Inputs!$D$26,IF(U134&lt;=IF(Inputs!$C$27="",lockin,Inputs!$C$27),Inputs!$D$27,IF(U134&lt;=IF(Inputs!$C$28="",lockin,Inputs!$C$28),Inputs!$D$28,IF(U134&lt;=IF(Inputs!$C$29="",lockin,Inputs!$C$29),Inputs!$D$29,IF(U134&lt;=IF(Inputs!$C$30="",lockin,Inputs!$C$30),Inputs!$D$30,IF(U134&lt;=IF(Inputs!$C$31="",lockin,Inputs!$C$31),Inputs!$D$31,0%))))))))))</f>
        <v>1.4999999999999999E-2</v>
      </c>
      <c r="AE134" s="5">
        <f t="shared" si="48"/>
        <v>0</v>
      </c>
      <c r="AF134" s="5">
        <f>AB134*Inputs!I138</f>
        <v>0</v>
      </c>
      <c r="AG134" s="5">
        <f t="shared" si="49"/>
        <v>0</v>
      </c>
      <c r="AH134" s="5">
        <f t="shared" si="50"/>
        <v>0</v>
      </c>
      <c r="AI134" s="5">
        <f>AA134*Inputs!I138</f>
        <v>0</v>
      </c>
      <c r="AJ134" s="5">
        <f t="shared" si="51"/>
        <v>0</v>
      </c>
      <c r="AK134" s="5">
        <f t="shared" si="52"/>
        <v>0</v>
      </c>
      <c r="AL134" s="5">
        <f>AA134*Inputs!I138</f>
        <v>0</v>
      </c>
      <c r="AM134" s="5">
        <f t="shared" ca="1" si="53"/>
        <v>0</v>
      </c>
      <c r="AN134" s="5">
        <f t="shared" si="54"/>
        <v>0</v>
      </c>
      <c r="AO134" s="5">
        <f t="shared" ca="1" si="55"/>
        <v>0</v>
      </c>
      <c r="AP134" s="5"/>
      <c r="AQ134" s="5">
        <f>AA134*Inputs!I138</f>
        <v>0</v>
      </c>
      <c r="AR134" s="5">
        <f t="shared" si="56"/>
        <v>0</v>
      </c>
      <c r="AS134" s="5"/>
      <c r="AT134" s="5">
        <f t="shared" ca="1" si="57"/>
        <v>0</v>
      </c>
      <c r="BG134" s="20" t="str">
        <f>IF(Inputs!K134="","",YEAR(Inputs!K134))</f>
        <v/>
      </c>
      <c r="BH134" s="20" t="str">
        <f>IF(Inputs!K134="","",DAY(Inputs!K134))</f>
        <v/>
      </c>
      <c r="BI134" s="20" t="str">
        <f>IF(Inputs!K134="","",MONTH(Inputs!K134))</f>
        <v/>
      </c>
      <c r="BJ134" s="14" t="str">
        <f>IF(Inputs!K134="","",IF(Inputs!K134&gt;DATE(BG134,4,1),DATE(BG134,4,1),DATE(BG134-1,4,1)))</f>
        <v/>
      </c>
      <c r="BX134" s="27" t="e">
        <f t="shared" si="58"/>
        <v>#N/A</v>
      </c>
      <c r="BY134" t="e">
        <f t="shared" si="59"/>
        <v>#N/A</v>
      </c>
    </row>
    <row r="135" spans="1:79">
      <c r="C135" s="5"/>
      <c r="E135" s="5"/>
      <c r="F135" s="5"/>
      <c r="I135" s="5"/>
      <c r="J135" s="5"/>
      <c r="K135" s="5"/>
      <c r="L135" s="5"/>
      <c r="M135" s="5"/>
      <c r="T135" s="5">
        <f>IF(Inputs!F139="",0,IF(Inputs!G139="Purchase",Inputs!H139,IF(Inputs!G139="Redemption",-Inputs!H139,IF(Inputs!G139="Dividend",0,0)))/Inputs!I139)</f>
        <v>0</v>
      </c>
      <c r="U135" s="5">
        <f>IF(Inputs!F139="",0,(datecg-Inputs!F139))</f>
        <v>0</v>
      </c>
      <c r="V135" s="5">
        <f>IF(Inputs!F139="",0,SUM($T$5:T135))</f>
        <v>0</v>
      </c>
      <c r="W135" s="5">
        <f>SUM($X$5:X134)</f>
        <v>24499.276089799783</v>
      </c>
      <c r="X135" s="5">
        <f t="shared" si="42"/>
        <v>0</v>
      </c>
      <c r="Y135" s="5">
        <f t="shared" si="43"/>
        <v>0</v>
      </c>
      <c r="Z135" s="5">
        <f t="shared" si="44"/>
        <v>0</v>
      </c>
      <c r="AA135" s="5">
        <f t="shared" si="45"/>
        <v>0</v>
      </c>
      <c r="AB135" s="5">
        <f t="shared" si="46"/>
        <v>0</v>
      </c>
      <c r="AC135" s="5">
        <f t="shared" si="47"/>
        <v>0</v>
      </c>
      <c r="AD135" s="94">
        <f>IF(U135&lt;=IF(Inputs!$C$22="",lockin,Inputs!$C$22),Inputs!$D$22,IF(U135&lt;=IF(Inputs!$C$23="",lockin,Inputs!$C$23),Inputs!$D$23,IF(U135&lt;=IF(Inputs!$C$24="",lockin,Inputs!$C$24),Inputs!$D$24,IF(U135&lt;=IF(Inputs!$C$25="",lockin,Inputs!$C$25),Inputs!$D$25,IF(U135&lt;=IF(Inputs!$C$26="",lockin,Inputs!$C$26),Inputs!$D$26,IF(U135&lt;=IF(Inputs!$C$27="",lockin,Inputs!$C$27),Inputs!$D$27,IF(U135&lt;=IF(Inputs!$C$28="",lockin,Inputs!$C$28),Inputs!$D$28,IF(U135&lt;=IF(Inputs!$C$29="",lockin,Inputs!$C$29),Inputs!$D$29,IF(U135&lt;=IF(Inputs!$C$30="",lockin,Inputs!$C$30),Inputs!$D$30,IF(U135&lt;=IF(Inputs!$C$31="",lockin,Inputs!$C$31),Inputs!$D$31,0%))))))))))</f>
        <v>1.4999999999999999E-2</v>
      </c>
      <c r="AE135" s="5">
        <f t="shared" si="48"/>
        <v>0</v>
      </c>
      <c r="AF135" s="5">
        <f>AB135*Inputs!I139</f>
        <v>0</v>
      </c>
      <c r="AG135" s="5">
        <f t="shared" si="49"/>
        <v>0</v>
      </c>
      <c r="AH135" s="5">
        <f t="shared" si="50"/>
        <v>0</v>
      </c>
      <c r="AI135" s="5">
        <f>AA135*Inputs!I139</f>
        <v>0</v>
      </c>
      <c r="AJ135" s="5">
        <f t="shared" si="51"/>
        <v>0</v>
      </c>
      <c r="AK135" s="5">
        <f t="shared" si="52"/>
        <v>0</v>
      </c>
      <c r="AL135" s="5">
        <f>AA135*Inputs!I139</f>
        <v>0</v>
      </c>
      <c r="AM135" s="5">
        <f t="shared" ca="1" si="53"/>
        <v>0</v>
      </c>
      <c r="AN135" s="5">
        <f t="shared" si="54"/>
        <v>0</v>
      </c>
      <c r="AO135" s="5">
        <f t="shared" ca="1" si="55"/>
        <v>0</v>
      </c>
      <c r="AP135" s="5"/>
      <c r="AQ135" s="5">
        <f>AA135*Inputs!I139</f>
        <v>0</v>
      </c>
      <c r="AR135" s="5">
        <f t="shared" si="56"/>
        <v>0</v>
      </c>
      <c r="AS135" s="5"/>
      <c r="AT135" s="5">
        <f t="shared" ca="1" si="57"/>
        <v>0</v>
      </c>
      <c r="BG135" s="20" t="str">
        <f>IF(Inputs!K135="","",YEAR(Inputs!K135))</f>
        <v/>
      </c>
      <c r="BH135" s="20" t="str">
        <f>IF(Inputs!K135="","",DAY(Inputs!K135))</f>
        <v/>
      </c>
      <c r="BI135" s="20" t="str">
        <f>IF(Inputs!K135="","",MONTH(Inputs!K135))</f>
        <v/>
      </c>
      <c r="BJ135" s="14" t="str">
        <f>IF(Inputs!K135="","",IF(Inputs!K135&gt;DATE(BG135,4,1),DATE(BG135,4,1),DATE(BG135-1,4,1)))</f>
        <v/>
      </c>
      <c r="BX135" s="27" t="e">
        <f t="shared" si="58"/>
        <v>#N/A</v>
      </c>
      <c r="BY135" t="e">
        <f t="shared" si="59"/>
        <v>#N/A</v>
      </c>
    </row>
    <row r="136" spans="1:79">
      <c r="C136" s="5"/>
      <c r="E136" s="5"/>
      <c r="F136" s="5"/>
      <c r="I136" s="5"/>
      <c r="J136" s="5"/>
      <c r="K136" s="5"/>
      <c r="L136" s="5"/>
      <c r="M136" s="5"/>
      <c r="T136" s="5">
        <f>IF(Inputs!F140="",0,IF(Inputs!G140="Purchase",Inputs!H140,IF(Inputs!G140="Redemption",-Inputs!H140,IF(Inputs!G140="Dividend",0,0)))/Inputs!I140)</f>
        <v>0</v>
      </c>
      <c r="U136" s="5">
        <f>IF(Inputs!F140="",0,(datecg-Inputs!F140))</f>
        <v>0</v>
      </c>
      <c r="V136" s="5">
        <f>IF(Inputs!F140="",0,SUM($T$5:T136))</f>
        <v>0</v>
      </c>
      <c r="W136" s="5">
        <f>SUM($X$5:X135)</f>
        <v>24499.276089799783</v>
      </c>
      <c r="X136" s="5">
        <f t="shared" si="42"/>
        <v>0</v>
      </c>
      <c r="Y136" s="5">
        <f t="shared" si="43"/>
        <v>0</v>
      </c>
      <c r="Z136" s="5">
        <f t="shared" si="44"/>
        <v>0</v>
      </c>
      <c r="AA136" s="5">
        <f t="shared" si="45"/>
        <v>0</v>
      </c>
      <c r="AB136" s="5">
        <f t="shared" si="46"/>
        <v>0</v>
      </c>
      <c r="AC136" s="5">
        <f t="shared" si="47"/>
        <v>0</v>
      </c>
      <c r="AD136" s="94">
        <f>IF(U136&lt;=IF(Inputs!$C$22="",lockin,Inputs!$C$22),Inputs!$D$22,IF(U136&lt;=IF(Inputs!$C$23="",lockin,Inputs!$C$23),Inputs!$D$23,IF(U136&lt;=IF(Inputs!$C$24="",lockin,Inputs!$C$24),Inputs!$D$24,IF(U136&lt;=IF(Inputs!$C$25="",lockin,Inputs!$C$25),Inputs!$D$25,IF(U136&lt;=IF(Inputs!$C$26="",lockin,Inputs!$C$26),Inputs!$D$26,IF(U136&lt;=IF(Inputs!$C$27="",lockin,Inputs!$C$27),Inputs!$D$27,IF(U136&lt;=IF(Inputs!$C$28="",lockin,Inputs!$C$28),Inputs!$D$28,IF(U136&lt;=IF(Inputs!$C$29="",lockin,Inputs!$C$29),Inputs!$D$29,IF(U136&lt;=IF(Inputs!$C$30="",lockin,Inputs!$C$30),Inputs!$D$30,IF(U136&lt;=IF(Inputs!$C$31="",lockin,Inputs!$C$31),Inputs!$D$31,0%))))))))))</f>
        <v>1.4999999999999999E-2</v>
      </c>
      <c r="AE136" s="5">
        <f t="shared" si="48"/>
        <v>0</v>
      </c>
      <c r="AF136" s="5">
        <f>AB136*Inputs!I140</f>
        <v>0</v>
      </c>
      <c r="AG136" s="5">
        <f t="shared" si="49"/>
        <v>0</v>
      </c>
      <c r="AH136" s="5">
        <f t="shared" si="50"/>
        <v>0</v>
      </c>
      <c r="AI136" s="5">
        <f>AA136*Inputs!I140</f>
        <v>0</v>
      </c>
      <c r="AJ136" s="5">
        <f t="shared" si="51"/>
        <v>0</v>
      </c>
      <c r="AK136" s="5">
        <f t="shared" si="52"/>
        <v>0</v>
      </c>
      <c r="AL136" s="5">
        <f>AA136*Inputs!I140</f>
        <v>0</v>
      </c>
      <c r="AM136" s="5">
        <f t="shared" ca="1" si="53"/>
        <v>0</v>
      </c>
      <c r="AN136" s="5">
        <f t="shared" si="54"/>
        <v>0</v>
      </c>
      <c r="AO136" s="5">
        <f t="shared" ca="1" si="55"/>
        <v>0</v>
      </c>
      <c r="AP136" s="5"/>
      <c r="AQ136" s="5">
        <f>AA136*Inputs!I140</f>
        <v>0</v>
      </c>
      <c r="AR136" s="5">
        <f t="shared" si="56"/>
        <v>0</v>
      </c>
      <c r="AS136" s="5"/>
      <c r="AT136" s="5">
        <f t="shared" ca="1" si="57"/>
        <v>0</v>
      </c>
      <c r="BG136" s="20" t="str">
        <f>IF(Inputs!K136="","",YEAR(Inputs!K136))</f>
        <v/>
      </c>
      <c r="BH136" s="20" t="str">
        <f>IF(Inputs!K136="","",DAY(Inputs!K136))</f>
        <v/>
      </c>
      <c r="BI136" s="20" t="str">
        <f>IF(Inputs!K136="","",MONTH(Inputs!K136))</f>
        <v/>
      </c>
      <c r="BJ136" s="14" t="str">
        <f>IF(Inputs!K136="","",IF(Inputs!K136&gt;DATE(BG136,4,1),DATE(BG136,4,1),DATE(BG136-1,4,1)))</f>
        <v/>
      </c>
      <c r="BX136" s="27" t="e">
        <f t="shared" si="58"/>
        <v>#N/A</v>
      </c>
      <c r="BY136" t="e">
        <f t="shared" si="59"/>
        <v>#N/A</v>
      </c>
    </row>
    <row r="137" spans="1:79">
      <c r="C137" s="5"/>
      <c r="E137" s="5"/>
      <c r="F137" s="5"/>
      <c r="I137" s="5"/>
      <c r="J137" s="5"/>
      <c r="K137" s="5"/>
      <c r="L137" s="5"/>
      <c r="M137" s="5"/>
      <c r="T137" s="5">
        <f>IF(Inputs!F141="",0,IF(Inputs!G141="Purchase",Inputs!H141,IF(Inputs!G141="Redemption",-Inputs!H141,IF(Inputs!G141="Dividend",0,0)))/Inputs!I141)</f>
        <v>0</v>
      </c>
      <c r="U137" s="5">
        <f>IF(Inputs!F141="",0,(datecg-Inputs!F141))</f>
        <v>0</v>
      </c>
      <c r="V137" s="5">
        <f>IF(Inputs!F141="",0,SUM($T$5:T137))</f>
        <v>0</v>
      </c>
      <c r="W137" s="5">
        <f>SUM($X$5:X136)</f>
        <v>24499.276089799783</v>
      </c>
      <c r="X137" s="5">
        <f t="shared" si="42"/>
        <v>0</v>
      </c>
      <c r="Y137" s="5">
        <f t="shared" si="43"/>
        <v>0</v>
      </c>
      <c r="Z137" s="5">
        <f t="shared" si="44"/>
        <v>0</v>
      </c>
      <c r="AA137" s="5">
        <f t="shared" si="45"/>
        <v>0</v>
      </c>
      <c r="AB137" s="5">
        <f t="shared" si="46"/>
        <v>0</v>
      </c>
      <c r="AC137" s="5">
        <f t="shared" si="47"/>
        <v>0</v>
      </c>
      <c r="AD137" s="94">
        <f>IF(U137&lt;=IF(Inputs!$C$22="",lockin,Inputs!$C$22),Inputs!$D$22,IF(U137&lt;=IF(Inputs!$C$23="",lockin,Inputs!$C$23),Inputs!$D$23,IF(U137&lt;=IF(Inputs!$C$24="",lockin,Inputs!$C$24),Inputs!$D$24,IF(U137&lt;=IF(Inputs!$C$25="",lockin,Inputs!$C$25),Inputs!$D$25,IF(U137&lt;=IF(Inputs!$C$26="",lockin,Inputs!$C$26),Inputs!$D$26,IF(U137&lt;=IF(Inputs!$C$27="",lockin,Inputs!$C$27),Inputs!$D$27,IF(U137&lt;=IF(Inputs!$C$28="",lockin,Inputs!$C$28),Inputs!$D$28,IF(U137&lt;=IF(Inputs!$C$29="",lockin,Inputs!$C$29),Inputs!$D$29,IF(U137&lt;=IF(Inputs!$C$30="",lockin,Inputs!$C$30),Inputs!$D$30,IF(U137&lt;=IF(Inputs!$C$31="",lockin,Inputs!$C$31),Inputs!$D$31,0%))))))))))</f>
        <v>1.4999999999999999E-2</v>
      </c>
      <c r="AE137" s="5">
        <f t="shared" si="48"/>
        <v>0</v>
      </c>
      <c r="AF137" s="5">
        <f>AB137*Inputs!I141</f>
        <v>0</v>
      </c>
      <c r="AG137" s="5">
        <f t="shared" si="49"/>
        <v>0</v>
      </c>
      <c r="AH137" s="5">
        <f t="shared" si="50"/>
        <v>0</v>
      </c>
      <c r="AI137" s="5">
        <f>AA137*Inputs!I141</f>
        <v>0</v>
      </c>
      <c r="AJ137" s="5">
        <f t="shared" si="51"/>
        <v>0</v>
      </c>
      <c r="AK137" s="5">
        <f t="shared" si="52"/>
        <v>0</v>
      </c>
      <c r="AL137" s="5">
        <f>AA137*Inputs!I141</f>
        <v>0</v>
      </c>
      <c r="AM137" s="5">
        <f t="shared" ca="1" si="53"/>
        <v>0</v>
      </c>
      <c r="AN137" s="5">
        <f t="shared" si="54"/>
        <v>0</v>
      </c>
      <c r="AO137" s="5">
        <f t="shared" ca="1" si="55"/>
        <v>0</v>
      </c>
      <c r="AP137" s="5"/>
      <c r="AQ137" s="5">
        <f>AA137*Inputs!I141</f>
        <v>0</v>
      </c>
      <c r="AR137" s="5">
        <f t="shared" si="56"/>
        <v>0</v>
      </c>
      <c r="AS137" s="5"/>
      <c r="AT137" s="5">
        <f t="shared" ca="1" si="57"/>
        <v>0</v>
      </c>
      <c r="BG137" s="20" t="str">
        <f>IF(Inputs!K137="","",YEAR(Inputs!K137))</f>
        <v/>
      </c>
      <c r="BH137" s="20" t="str">
        <f>IF(Inputs!K137="","",DAY(Inputs!K137))</f>
        <v/>
      </c>
      <c r="BI137" s="20" t="str">
        <f>IF(Inputs!K137="","",MONTH(Inputs!K137))</f>
        <v/>
      </c>
      <c r="BJ137" s="14" t="str">
        <f>IF(Inputs!K137="","",IF(Inputs!K137&gt;DATE(BG137,4,1),DATE(BG137,4,1),DATE(BG137-1,4,1)))</f>
        <v/>
      </c>
      <c r="BX137" s="27" t="e">
        <f t="shared" si="58"/>
        <v>#N/A</v>
      </c>
      <c r="BY137" t="e">
        <f t="shared" si="59"/>
        <v>#N/A</v>
      </c>
    </row>
    <row r="138" spans="1:79">
      <c r="C138" s="5"/>
      <c r="E138" s="5"/>
      <c r="F138" s="5"/>
      <c r="I138" s="5"/>
      <c r="J138" s="5"/>
      <c r="K138" s="5"/>
      <c r="L138" s="5"/>
      <c r="M138" s="5"/>
      <c r="T138" s="5">
        <f>IF(Inputs!F142="",0,IF(Inputs!G142="Purchase",Inputs!H142,IF(Inputs!G142="Redemption",-Inputs!H142,IF(Inputs!G142="Dividend",0,0)))/Inputs!I142)</f>
        <v>0</v>
      </c>
      <c r="U138" s="5">
        <f>IF(Inputs!F142="",0,(datecg-Inputs!F142))</f>
        <v>0</v>
      </c>
      <c r="V138" s="5">
        <f>IF(Inputs!F142="",0,SUM($T$5:T138))</f>
        <v>0</v>
      </c>
      <c r="W138" s="5">
        <f>SUM($X$5:X137)</f>
        <v>24499.276089799783</v>
      </c>
      <c r="X138" s="5">
        <f t="shared" si="42"/>
        <v>0</v>
      </c>
      <c r="Y138" s="5">
        <f t="shared" si="43"/>
        <v>0</v>
      </c>
      <c r="Z138" s="5">
        <f t="shared" si="44"/>
        <v>0</v>
      </c>
      <c r="AA138" s="5">
        <f t="shared" si="45"/>
        <v>0</v>
      </c>
      <c r="AB138" s="5">
        <f t="shared" si="46"/>
        <v>0</v>
      </c>
      <c r="AC138" s="5">
        <f t="shared" si="47"/>
        <v>0</v>
      </c>
      <c r="AD138" s="94">
        <f>IF(U138&lt;=IF(Inputs!$C$22="",lockin,Inputs!$C$22),Inputs!$D$22,IF(U138&lt;=IF(Inputs!$C$23="",lockin,Inputs!$C$23),Inputs!$D$23,IF(U138&lt;=IF(Inputs!$C$24="",lockin,Inputs!$C$24),Inputs!$D$24,IF(U138&lt;=IF(Inputs!$C$25="",lockin,Inputs!$C$25),Inputs!$D$25,IF(U138&lt;=IF(Inputs!$C$26="",lockin,Inputs!$C$26),Inputs!$D$26,IF(U138&lt;=IF(Inputs!$C$27="",lockin,Inputs!$C$27),Inputs!$D$27,IF(U138&lt;=IF(Inputs!$C$28="",lockin,Inputs!$C$28),Inputs!$D$28,IF(U138&lt;=IF(Inputs!$C$29="",lockin,Inputs!$C$29),Inputs!$D$29,IF(U138&lt;=IF(Inputs!$C$30="",lockin,Inputs!$C$30),Inputs!$D$30,IF(U138&lt;=IF(Inputs!$C$31="",lockin,Inputs!$C$31),Inputs!$D$31,0%))))))))))</f>
        <v>1.4999999999999999E-2</v>
      </c>
      <c r="AE138" s="5">
        <f t="shared" si="48"/>
        <v>0</v>
      </c>
      <c r="AF138" s="5">
        <f>AB138*Inputs!I142</f>
        <v>0</v>
      </c>
      <c r="AG138" s="5">
        <f t="shared" si="49"/>
        <v>0</v>
      </c>
      <c r="AH138" s="5">
        <f t="shared" si="50"/>
        <v>0</v>
      </c>
      <c r="AI138" s="5">
        <f>AA138*Inputs!I142</f>
        <v>0</v>
      </c>
      <c r="AJ138" s="5">
        <f t="shared" si="51"/>
        <v>0</v>
      </c>
      <c r="AK138" s="5">
        <f t="shared" si="52"/>
        <v>0</v>
      </c>
      <c r="AL138" s="5">
        <f>AA138*Inputs!I142</f>
        <v>0</v>
      </c>
      <c r="AM138" s="5">
        <f t="shared" ca="1" si="53"/>
        <v>0</v>
      </c>
      <c r="AN138" s="5">
        <f t="shared" si="54"/>
        <v>0</v>
      </c>
      <c r="AO138" s="5">
        <f t="shared" ca="1" si="55"/>
        <v>0</v>
      </c>
      <c r="AP138" s="5"/>
      <c r="AQ138" s="5">
        <f>AA138*Inputs!I142</f>
        <v>0</v>
      </c>
      <c r="AR138" s="5">
        <f t="shared" si="56"/>
        <v>0</v>
      </c>
      <c r="AS138" s="5"/>
      <c r="AT138" s="5">
        <f t="shared" ca="1" si="57"/>
        <v>0</v>
      </c>
      <c r="BG138" s="20" t="str">
        <f>IF(Inputs!K138="","",YEAR(Inputs!K138))</f>
        <v/>
      </c>
      <c r="BH138" s="20" t="str">
        <f>IF(Inputs!K138="","",DAY(Inputs!K138))</f>
        <v/>
      </c>
      <c r="BI138" s="20" t="str">
        <f>IF(Inputs!K138="","",MONTH(Inputs!K138))</f>
        <v/>
      </c>
      <c r="BJ138" s="14" t="str">
        <f>IF(Inputs!K138="","",IF(Inputs!K138&gt;DATE(BG138,4,1),DATE(BG138,4,1),DATE(BG138-1,4,1)))</f>
        <v/>
      </c>
      <c r="BX138" s="27" t="e">
        <f t="shared" si="58"/>
        <v>#N/A</v>
      </c>
      <c r="BY138" t="e">
        <f t="shared" si="59"/>
        <v>#N/A</v>
      </c>
    </row>
    <row r="139" spans="1:79">
      <c r="C139" s="5"/>
      <c r="E139" s="5"/>
      <c r="F139" s="5"/>
      <c r="I139" s="5"/>
      <c r="J139" s="5"/>
      <c r="K139" s="5"/>
      <c r="L139" s="5"/>
      <c r="M139" s="5"/>
      <c r="T139" s="5">
        <f>IF(Inputs!F143="",0,IF(Inputs!G143="Purchase",Inputs!H143,IF(Inputs!G143="Redemption",-Inputs!H143,IF(Inputs!G143="Dividend",0,0)))/Inputs!I143)</f>
        <v>0</v>
      </c>
      <c r="U139" s="5">
        <f>IF(Inputs!F143="",0,(datecg-Inputs!F143))</f>
        <v>0</v>
      </c>
      <c r="V139" s="5">
        <f>IF(Inputs!F143="",0,SUM($T$5:T139))</f>
        <v>0</v>
      </c>
      <c r="W139" s="5">
        <f>SUM($X$5:X138)</f>
        <v>24499.276089799783</v>
      </c>
      <c r="X139" s="5">
        <f t="shared" si="42"/>
        <v>0</v>
      </c>
      <c r="Y139" s="5">
        <f t="shared" si="43"/>
        <v>0</v>
      </c>
      <c r="Z139" s="5">
        <f t="shared" si="44"/>
        <v>0</v>
      </c>
      <c r="AA139" s="5">
        <f t="shared" si="45"/>
        <v>0</v>
      </c>
      <c r="AB139" s="5">
        <f t="shared" si="46"/>
        <v>0</v>
      </c>
      <c r="AC139" s="5">
        <f t="shared" si="47"/>
        <v>0</v>
      </c>
      <c r="AD139" s="94">
        <f>IF(U139&lt;=IF(Inputs!$C$22="",lockin,Inputs!$C$22),Inputs!$D$22,IF(U139&lt;=IF(Inputs!$C$23="",lockin,Inputs!$C$23),Inputs!$D$23,IF(U139&lt;=IF(Inputs!$C$24="",lockin,Inputs!$C$24),Inputs!$D$24,IF(U139&lt;=IF(Inputs!$C$25="",lockin,Inputs!$C$25),Inputs!$D$25,IF(U139&lt;=IF(Inputs!$C$26="",lockin,Inputs!$C$26),Inputs!$D$26,IF(U139&lt;=IF(Inputs!$C$27="",lockin,Inputs!$C$27),Inputs!$D$27,IF(U139&lt;=IF(Inputs!$C$28="",lockin,Inputs!$C$28),Inputs!$D$28,IF(U139&lt;=IF(Inputs!$C$29="",lockin,Inputs!$C$29),Inputs!$D$29,IF(U139&lt;=IF(Inputs!$C$30="",lockin,Inputs!$C$30),Inputs!$D$30,IF(U139&lt;=IF(Inputs!$C$31="",lockin,Inputs!$C$31),Inputs!$D$31,0%))))))))))</f>
        <v>1.4999999999999999E-2</v>
      </c>
      <c r="AE139" s="5">
        <f t="shared" si="48"/>
        <v>0</v>
      </c>
      <c r="AF139" s="5">
        <f>AB139*Inputs!I143</f>
        <v>0</v>
      </c>
      <c r="AG139" s="5">
        <f t="shared" si="49"/>
        <v>0</v>
      </c>
      <c r="AH139" s="5">
        <f t="shared" si="50"/>
        <v>0</v>
      </c>
      <c r="AI139" s="5">
        <f>AA139*Inputs!I143</f>
        <v>0</v>
      </c>
      <c r="AJ139" s="5">
        <f t="shared" si="51"/>
        <v>0</v>
      </c>
      <c r="AK139" s="5">
        <f t="shared" si="52"/>
        <v>0</v>
      </c>
      <c r="AL139" s="5">
        <f>AA139*Inputs!I143</f>
        <v>0</v>
      </c>
      <c r="AM139" s="5">
        <f t="shared" ca="1" si="53"/>
        <v>0</v>
      </c>
      <c r="AN139" s="5">
        <f t="shared" si="54"/>
        <v>0</v>
      </c>
      <c r="AO139" s="5">
        <f t="shared" ca="1" si="55"/>
        <v>0</v>
      </c>
      <c r="AP139" s="5"/>
      <c r="AQ139" s="5">
        <f>AA139*Inputs!I143</f>
        <v>0</v>
      </c>
      <c r="AR139" s="5">
        <f t="shared" si="56"/>
        <v>0</v>
      </c>
      <c r="AS139" s="5"/>
      <c r="AT139" s="5">
        <f t="shared" ca="1" si="57"/>
        <v>0</v>
      </c>
      <c r="BG139" s="20" t="str">
        <f>IF(Inputs!K139="","",YEAR(Inputs!K139))</f>
        <v/>
      </c>
      <c r="BH139" s="20" t="str">
        <f>IF(Inputs!K139="","",DAY(Inputs!K139))</f>
        <v/>
      </c>
      <c r="BI139" s="20" t="str">
        <f>IF(Inputs!K139="","",MONTH(Inputs!K139))</f>
        <v/>
      </c>
      <c r="BJ139" s="14" t="str">
        <f>IF(Inputs!K139="","",IF(Inputs!K139&gt;DATE(BG139,4,1),DATE(BG139,4,1),DATE(BG139-1,4,1)))</f>
        <v/>
      </c>
      <c r="BX139" s="27" t="e">
        <f t="shared" si="58"/>
        <v>#N/A</v>
      </c>
      <c r="BY139" t="e">
        <f t="shared" si="59"/>
        <v>#N/A</v>
      </c>
    </row>
    <row r="140" spans="1:79">
      <c r="C140" s="5"/>
      <c r="E140" s="5"/>
      <c r="F140" s="5"/>
      <c r="I140" s="5"/>
      <c r="J140" s="5"/>
      <c r="K140" s="5"/>
      <c r="L140" s="5"/>
      <c r="M140" s="5"/>
      <c r="T140" s="5">
        <f>IF(Inputs!F144="",0,IF(Inputs!G144="Purchase",Inputs!H144,IF(Inputs!G144="Redemption",-Inputs!H144,IF(Inputs!G144="Dividend",0,0)))/Inputs!I144)</f>
        <v>0</v>
      </c>
      <c r="U140" s="5">
        <f>IF(Inputs!F144="",0,(datecg-Inputs!F144))</f>
        <v>0</v>
      </c>
      <c r="V140" s="5">
        <f>IF(Inputs!F144="",0,SUM($T$5:T140))</f>
        <v>0</v>
      </c>
      <c r="W140" s="5">
        <f>SUM($X$5:X139)</f>
        <v>24499.276089799783</v>
      </c>
      <c r="X140" s="5">
        <f t="shared" si="42"/>
        <v>0</v>
      </c>
      <c r="Y140" s="5">
        <f t="shared" si="43"/>
        <v>0</v>
      </c>
      <c r="Z140" s="5">
        <f t="shared" si="44"/>
        <v>0</v>
      </c>
      <c r="AA140" s="5">
        <f t="shared" si="45"/>
        <v>0</v>
      </c>
      <c r="AB140" s="5">
        <f t="shared" si="46"/>
        <v>0</v>
      </c>
      <c r="AC140" s="5">
        <f t="shared" si="47"/>
        <v>0</v>
      </c>
      <c r="AD140" s="94">
        <f>IF(U140&lt;=IF(Inputs!$C$22="",lockin,Inputs!$C$22),Inputs!$D$22,IF(U140&lt;=IF(Inputs!$C$23="",lockin,Inputs!$C$23),Inputs!$D$23,IF(U140&lt;=IF(Inputs!$C$24="",lockin,Inputs!$C$24),Inputs!$D$24,IF(U140&lt;=IF(Inputs!$C$25="",lockin,Inputs!$C$25),Inputs!$D$25,IF(U140&lt;=IF(Inputs!$C$26="",lockin,Inputs!$C$26),Inputs!$D$26,IF(U140&lt;=IF(Inputs!$C$27="",lockin,Inputs!$C$27),Inputs!$D$27,IF(U140&lt;=IF(Inputs!$C$28="",lockin,Inputs!$C$28),Inputs!$D$28,IF(U140&lt;=IF(Inputs!$C$29="",lockin,Inputs!$C$29),Inputs!$D$29,IF(U140&lt;=IF(Inputs!$C$30="",lockin,Inputs!$C$30),Inputs!$D$30,IF(U140&lt;=IF(Inputs!$C$31="",lockin,Inputs!$C$31),Inputs!$D$31,0%))))))))))</f>
        <v>1.4999999999999999E-2</v>
      </c>
      <c r="AE140" s="5">
        <f t="shared" si="48"/>
        <v>0</v>
      </c>
      <c r="AF140" s="5">
        <f>AB140*Inputs!I144</f>
        <v>0</v>
      </c>
      <c r="AG140" s="5">
        <f t="shared" si="49"/>
        <v>0</v>
      </c>
      <c r="AH140" s="5">
        <f t="shared" si="50"/>
        <v>0</v>
      </c>
      <c r="AI140" s="5">
        <f>AA140*Inputs!I144</f>
        <v>0</v>
      </c>
      <c r="AJ140" s="5">
        <f t="shared" si="51"/>
        <v>0</v>
      </c>
      <c r="AK140" s="5">
        <f t="shared" si="52"/>
        <v>0</v>
      </c>
      <c r="AL140" s="5">
        <f>AA140*Inputs!I144</f>
        <v>0</v>
      </c>
      <c r="AM140" s="5">
        <f t="shared" ca="1" si="53"/>
        <v>0</v>
      </c>
      <c r="AN140" s="5">
        <f t="shared" si="54"/>
        <v>0</v>
      </c>
      <c r="AO140" s="5">
        <f t="shared" ca="1" si="55"/>
        <v>0</v>
      </c>
      <c r="AP140" s="5"/>
      <c r="AQ140" s="5">
        <f>AA140*Inputs!I144</f>
        <v>0</v>
      </c>
      <c r="AR140" s="5">
        <f t="shared" si="56"/>
        <v>0</v>
      </c>
      <c r="AS140" s="5"/>
      <c r="AT140" s="5">
        <f t="shared" ca="1" si="57"/>
        <v>0</v>
      </c>
      <c r="BG140" s="20" t="str">
        <f>IF(Inputs!K140="","",YEAR(Inputs!K140))</f>
        <v/>
      </c>
      <c r="BH140" s="20" t="str">
        <f>IF(Inputs!K140="","",DAY(Inputs!K140))</f>
        <v/>
      </c>
      <c r="BI140" s="20" t="str">
        <f>IF(Inputs!K140="","",MONTH(Inputs!K140))</f>
        <v/>
      </c>
      <c r="BJ140" s="14" t="str">
        <f>IF(Inputs!K140="","",IF(Inputs!K140&gt;DATE(BG140,4,1),DATE(BG140,4,1),DATE(BG140-1,4,1)))</f>
        <v/>
      </c>
      <c r="BX140" s="27" t="e">
        <f t="shared" si="58"/>
        <v>#N/A</v>
      </c>
      <c r="BY140" t="e">
        <f t="shared" si="59"/>
        <v>#N/A</v>
      </c>
    </row>
    <row r="141" spans="1:79">
      <c r="C141" s="5"/>
      <c r="E141" s="5"/>
      <c r="F141" s="5"/>
      <c r="I141" s="5"/>
      <c r="J141" s="5"/>
      <c r="K141" s="5"/>
      <c r="L141" s="5"/>
      <c r="M141" s="5"/>
      <c r="T141" s="5">
        <f>IF(Inputs!F145="",0,IF(Inputs!G145="Purchase",Inputs!H145,IF(Inputs!G145="Redemption",-Inputs!H145,IF(Inputs!G145="Dividend",0,0)))/Inputs!I145)</f>
        <v>0</v>
      </c>
      <c r="U141" s="5">
        <f>IF(Inputs!F145="",0,(datecg-Inputs!F145))</f>
        <v>0</v>
      </c>
      <c r="V141" s="5">
        <f>IF(Inputs!F145="",0,SUM($T$5:T141))</f>
        <v>0</v>
      </c>
      <c r="W141" s="5">
        <f>SUM($X$5:X140)</f>
        <v>24499.276089799783</v>
      </c>
      <c r="X141" s="5">
        <f t="shared" si="42"/>
        <v>0</v>
      </c>
      <c r="Y141" s="5">
        <f t="shared" si="43"/>
        <v>0</v>
      </c>
      <c r="Z141" s="5">
        <f t="shared" si="44"/>
        <v>0</v>
      </c>
      <c r="AA141" s="5">
        <f t="shared" si="45"/>
        <v>0</v>
      </c>
      <c r="AB141" s="5">
        <f t="shared" si="46"/>
        <v>0</v>
      </c>
      <c r="AC141" s="5">
        <f t="shared" si="47"/>
        <v>0</v>
      </c>
      <c r="AD141" s="94">
        <f>IF(U141&lt;=IF(Inputs!$C$22="",lockin,Inputs!$C$22),Inputs!$D$22,IF(U141&lt;=IF(Inputs!$C$23="",lockin,Inputs!$C$23),Inputs!$D$23,IF(U141&lt;=IF(Inputs!$C$24="",lockin,Inputs!$C$24),Inputs!$D$24,IF(U141&lt;=IF(Inputs!$C$25="",lockin,Inputs!$C$25),Inputs!$D$25,IF(U141&lt;=IF(Inputs!$C$26="",lockin,Inputs!$C$26),Inputs!$D$26,IF(U141&lt;=IF(Inputs!$C$27="",lockin,Inputs!$C$27),Inputs!$D$27,IF(U141&lt;=IF(Inputs!$C$28="",lockin,Inputs!$C$28),Inputs!$D$28,IF(U141&lt;=IF(Inputs!$C$29="",lockin,Inputs!$C$29),Inputs!$D$29,IF(U141&lt;=IF(Inputs!$C$30="",lockin,Inputs!$C$30),Inputs!$D$30,IF(U141&lt;=IF(Inputs!$C$31="",lockin,Inputs!$C$31),Inputs!$D$31,0%))))))))))</f>
        <v>1.4999999999999999E-2</v>
      </c>
      <c r="AE141" s="5">
        <f t="shared" si="48"/>
        <v>0</v>
      </c>
      <c r="AF141" s="5">
        <f>AB141*Inputs!I145</f>
        <v>0</v>
      </c>
      <c r="AG141" s="5">
        <f t="shared" si="49"/>
        <v>0</v>
      </c>
      <c r="AH141" s="5">
        <f t="shared" si="50"/>
        <v>0</v>
      </c>
      <c r="AI141" s="5">
        <f>AA141*Inputs!I145</f>
        <v>0</v>
      </c>
      <c r="AJ141" s="5">
        <f t="shared" si="51"/>
        <v>0</v>
      </c>
      <c r="AK141" s="5">
        <f t="shared" si="52"/>
        <v>0</v>
      </c>
      <c r="AL141" s="5">
        <f>AA141*Inputs!I145</f>
        <v>0</v>
      </c>
      <c r="AM141" s="5">
        <f t="shared" ca="1" si="53"/>
        <v>0</v>
      </c>
      <c r="AN141" s="5">
        <f t="shared" si="54"/>
        <v>0</v>
      </c>
      <c r="AO141" s="5">
        <f t="shared" ca="1" si="55"/>
        <v>0</v>
      </c>
      <c r="AP141" s="5"/>
      <c r="AQ141" s="5">
        <f>AA141*Inputs!I145</f>
        <v>0</v>
      </c>
      <c r="AR141" s="5">
        <f t="shared" si="56"/>
        <v>0</v>
      </c>
      <c r="AS141" s="5"/>
      <c r="AT141" s="5">
        <f t="shared" ca="1" si="57"/>
        <v>0</v>
      </c>
      <c r="BG141" s="20" t="str">
        <f>IF(Inputs!K141="","",YEAR(Inputs!K141))</f>
        <v/>
      </c>
      <c r="BH141" s="20" t="str">
        <f>IF(Inputs!K141="","",DAY(Inputs!K141))</f>
        <v/>
      </c>
      <c r="BI141" s="20" t="str">
        <f>IF(Inputs!K141="","",MONTH(Inputs!K141))</f>
        <v/>
      </c>
      <c r="BJ141" s="14" t="str">
        <f>IF(Inputs!K141="","",IF(Inputs!K141&gt;DATE(BG141,4,1),DATE(BG141,4,1),DATE(BG141-1,4,1)))</f>
        <v/>
      </c>
      <c r="BX141" s="27" t="e">
        <f t="shared" si="58"/>
        <v>#N/A</v>
      </c>
      <c r="BY141" t="e">
        <f t="shared" si="59"/>
        <v>#N/A</v>
      </c>
    </row>
    <row r="142" spans="1:79">
      <c r="C142" s="5"/>
      <c r="E142" s="5"/>
      <c r="F142" s="5"/>
      <c r="I142" s="5"/>
      <c r="J142" s="5"/>
      <c r="K142" s="5"/>
      <c r="L142" s="5"/>
      <c r="M142" s="5"/>
      <c r="T142" s="5">
        <f>IF(Inputs!F146="",0,IF(Inputs!G146="Purchase",Inputs!H146,IF(Inputs!G146="Redemption",-Inputs!H146,IF(Inputs!G146="Dividend",0,0)))/Inputs!I146)</f>
        <v>0</v>
      </c>
      <c r="U142" s="5">
        <f>IF(Inputs!F146="",0,(datecg-Inputs!F146))</f>
        <v>0</v>
      </c>
      <c r="V142" s="5">
        <f>IF(Inputs!F146="",0,SUM($T$5:T142))</f>
        <v>0</v>
      </c>
      <c r="W142" s="5">
        <f>SUM($X$5:X141)</f>
        <v>24499.276089799783</v>
      </c>
      <c r="X142" s="5">
        <f t="shared" si="42"/>
        <v>0</v>
      </c>
      <c r="Y142" s="5">
        <f t="shared" si="43"/>
        <v>0</v>
      </c>
      <c r="Z142" s="5">
        <f t="shared" si="44"/>
        <v>0</v>
      </c>
      <c r="AA142" s="5">
        <f t="shared" si="45"/>
        <v>0</v>
      </c>
      <c r="AB142" s="5">
        <f t="shared" si="46"/>
        <v>0</v>
      </c>
      <c r="AC142" s="5">
        <f t="shared" si="47"/>
        <v>0</v>
      </c>
      <c r="AD142" s="94">
        <f>IF(U142&lt;=IF(Inputs!$C$22="",lockin,Inputs!$C$22),Inputs!$D$22,IF(U142&lt;=IF(Inputs!$C$23="",lockin,Inputs!$C$23),Inputs!$D$23,IF(U142&lt;=IF(Inputs!$C$24="",lockin,Inputs!$C$24),Inputs!$D$24,IF(U142&lt;=IF(Inputs!$C$25="",lockin,Inputs!$C$25),Inputs!$D$25,IF(U142&lt;=IF(Inputs!$C$26="",lockin,Inputs!$C$26),Inputs!$D$26,IF(U142&lt;=IF(Inputs!$C$27="",lockin,Inputs!$C$27),Inputs!$D$27,IF(U142&lt;=IF(Inputs!$C$28="",lockin,Inputs!$C$28),Inputs!$D$28,IF(U142&lt;=IF(Inputs!$C$29="",lockin,Inputs!$C$29),Inputs!$D$29,IF(U142&lt;=IF(Inputs!$C$30="",lockin,Inputs!$C$30),Inputs!$D$30,IF(U142&lt;=IF(Inputs!$C$31="",lockin,Inputs!$C$31),Inputs!$D$31,0%))))))))))</f>
        <v>1.4999999999999999E-2</v>
      </c>
      <c r="AE142" s="5">
        <f t="shared" si="48"/>
        <v>0</v>
      </c>
      <c r="AF142" s="5">
        <f>AB142*Inputs!I146</f>
        <v>0</v>
      </c>
      <c r="AG142" s="5">
        <f t="shared" si="49"/>
        <v>0</v>
      </c>
      <c r="AH142" s="5">
        <f t="shared" si="50"/>
        <v>0</v>
      </c>
      <c r="AI142" s="5">
        <f>AA142*Inputs!I146</f>
        <v>0</v>
      </c>
      <c r="AJ142" s="5">
        <f t="shared" si="51"/>
        <v>0</v>
      </c>
      <c r="AK142" s="5">
        <f t="shared" si="52"/>
        <v>0</v>
      </c>
      <c r="AL142" s="5">
        <f>AA142*Inputs!I146</f>
        <v>0</v>
      </c>
      <c r="AM142" s="5">
        <f t="shared" ca="1" si="53"/>
        <v>0</v>
      </c>
      <c r="AN142" s="5">
        <f t="shared" si="54"/>
        <v>0</v>
      </c>
      <c r="AO142" s="5">
        <f t="shared" ca="1" si="55"/>
        <v>0</v>
      </c>
      <c r="AP142" s="5"/>
      <c r="AQ142" s="5">
        <f>AA142*Inputs!I146</f>
        <v>0</v>
      </c>
      <c r="AR142" s="5">
        <f t="shared" si="56"/>
        <v>0</v>
      </c>
      <c r="AS142" s="5"/>
      <c r="AT142" s="5">
        <f t="shared" ca="1" si="57"/>
        <v>0</v>
      </c>
      <c r="BG142" s="20" t="str">
        <f>IF(Inputs!K142="","",YEAR(Inputs!K142))</f>
        <v/>
      </c>
      <c r="BH142" s="20" t="str">
        <f>IF(Inputs!K142="","",DAY(Inputs!K142))</f>
        <v/>
      </c>
      <c r="BI142" s="20" t="str">
        <f>IF(Inputs!K142="","",MONTH(Inputs!K142))</f>
        <v/>
      </c>
      <c r="BJ142" s="14" t="str">
        <f>IF(Inputs!K142="","",IF(Inputs!K142&gt;DATE(BG142,4,1),DATE(BG142,4,1),DATE(BG142-1,4,1)))</f>
        <v/>
      </c>
      <c r="BX142" s="27" t="e">
        <f t="shared" si="58"/>
        <v>#N/A</v>
      </c>
      <c r="BY142" t="e">
        <f t="shared" si="59"/>
        <v>#N/A</v>
      </c>
    </row>
    <row r="143" spans="1:79">
      <c r="C143" s="5"/>
      <c r="E143" s="5"/>
      <c r="F143" s="5"/>
      <c r="I143" s="5"/>
      <c r="J143" s="5"/>
      <c r="K143" s="5"/>
      <c r="L143" s="5"/>
      <c r="M143" s="5"/>
      <c r="T143" s="5">
        <f>IF(Inputs!F147="",0,IF(Inputs!G147="Purchase",Inputs!H147,IF(Inputs!G147="Redemption",-Inputs!H147,IF(Inputs!G147="Dividend",0,0)))/Inputs!I147)</f>
        <v>0</v>
      </c>
      <c r="U143" s="5">
        <f>IF(Inputs!F147="",0,(datecg-Inputs!F147))</f>
        <v>0</v>
      </c>
      <c r="V143" s="5">
        <f>IF(Inputs!F147="",0,SUM($T$5:T143))</f>
        <v>0</v>
      </c>
      <c r="W143" s="5">
        <f>SUM($X$5:X142)</f>
        <v>24499.276089799783</v>
      </c>
      <c r="X143" s="5">
        <f t="shared" si="42"/>
        <v>0</v>
      </c>
      <c r="Y143" s="5">
        <f t="shared" si="43"/>
        <v>0</v>
      </c>
      <c r="Z143" s="5">
        <f t="shared" si="44"/>
        <v>0</v>
      </c>
      <c r="AA143" s="5">
        <f t="shared" si="45"/>
        <v>0</v>
      </c>
      <c r="AB143" s="5">
        <f t="shared" si="46"/>
        <v>0</v>
      </c>
      <c r="AC143" s="5">
        <f t="shared" si="47"/>
        <v>0</v>
      </c>
      <c r="AD143" s="94">
        <f>IF(U143&lt;=IF(Inputs!$C$22="",lockin,Inputs!$C$22),Inputs!$D$22,IF(U143&lt;=IF(Inputs!$C$23="",lockin,Inputs!$C$23),Inputs!$D$23,IF(U143&lt;=IF(Inputs!$C$24="",lockin,Inputs!$C$24),Inputs!$D$24,IF(U143&lt;=IF(Inputs!$C$25="",lockin,Inputs!$C$25),Inputs!$D$25,IF(U143&lt;=IF(Inputs!$C$26="",lockin,Inputs!$C$26),Inputs!$D$26,IF(U143&lt;=IF(Inputs!$C$27="",lockin,Inputs!$C$27),Inputs!$D$27,IF(U143&lt;=IF(Inputs!$C$28="",lockin,Inputs!$C$28),Inputs!$D$28,IF(U143&lt;=IF(Inputs!$C$29="",lockin,Inputs!$C$29),Inputs!$D$29,IF(U143&lt;=IF(Inputs!$C$30="",lockin,Inputs!$C$30),Inputs!$D$30,IF(U143&lt;=IF(Inputs!$C$31="",lockin,Inputs!$C$31),Inputs!$D$31,0%))))))))))</f>
        <v>1.4999999999999999E-2</v>
      </c>
      <c r="AE143" s="5">
        <f t="shared" si="48"/>
        <v>0</v>
      </c>
      <c r="AF143" s="5">
        <f>AB143*Inputs!I147</f>
        <v>0</v>
      </c>
      <c r="AG143" s="5">
        <f t="shared" si="49"/>
        <v>0</v>
      </c>
      <c r="AH143" s="5">
        <f t="shared" si="50"/>
        <v>0</v>
      </c>
      <c r="AI143" s="5">
        <f>AA143*Inputs!I147</f>
        <v>0</v>
      </c>
      <c r="AJ143" s="5">
        <f t="shared" si="51"/>
        <v>0</v>
      </c>
      <c r="AK143" s="5">
        <f t="shared" si="52"/>
        <v>0</v>
      </c>
      <c r="AL143" s="5">
        <f>AA143*Inputs!I147</f>
        <v>0</v>
      </c>
      <c r="AM143" s="5">
        <f t="shared" ca="1" si="53"/>
        <v>0</v>
      </c>
      <c r="AN143" s="5">
        <f t="shared" si="54"/>
        <v>0</v>
      </c>
      <c r="AO143" s="5">
        <f t="shared" ca="1" si="55"/>
        <v>0</v>
      </c>
      <c r="AP143" s="5"/>
      <c r="AQ143" s="5">
        <f>AA143*Inputs!I147</f>
        <v>0</v>
      </c>
      <c r="AR143" s="5">
        <f t="shared" si="56"/>
        <v>0</v>
      </c>
      <c r="AS143" s="5"/>
      <c r="AT143" s="5">
        <f t="shared" ca="1" si="57"/>
        <v>0</v>
      </c>
      <c r="BG143" s="20" t="str">
        <f>IF(Inputs!K143="","",YEAR(Inputs!K143))</f>
        <v/>
      </c>
      <c r="BH143" s="20" t="str">
        <f>IF(Inputs!K143="","",DAY(Inputs!K143))</f>
        <v/>
      </c>
      <c r="BI143" s="20" t="str">
        <f>IF(Inputs!K143="","",MONTH(Inputs!K143))</f>
        <v/>
      </c>
      <c r="BJ143" s="14" t="str">
        <f>IF(Inputs!K143="","",IF(Inputs!K143&gt;DATE(BG143,4,1),DATE(BG143,4,1),DATE(BG143-1,4,1)))</f>
        <v/>
      </c>
      <c r="BX143" s="27" t="e">
        <f t="shared" si="58"/>
        <v>#N/A</v>
      </c>
      <c r="BY143" t="e">
        <f t="shared" si="59"/>
        <v>#N/A</v>
      </c>
    </row>
    <row r="144" spans="1:79">
      <c r="C144" s="5"/>
      <c r="E144" s="5"/>
      <c r="F144" s="5"/>
      <c r="I144" s="5"/>
      <c r="J144" s="5"/>
      <c r="K144" s="5"/>
      <c r="L144" s="5"/>
      <c r="M144" s="5"/>
      <c r="T144" s="5">
        <f>IF(Inputs!F148="",0,IF(Inputs!G148="Purchase",Inputs!H148,IF(Inputs!G148="Redemption",-Inputs!H148,IF(Inputs!G148="Dividend",0,0)))/Inputs!I148)</f>
        <v>0</v>
      </c>
      <c r="U144" s="5">
        <f>IF(Inputs!F148="",0,(datecg-Inputs!F148))</f>
        <v>0</v>
      </c>
      <c r="V144" s="5">
        <f>IF(Inputs!F148="",0,SUM($T$5:T144))</f>
        <v>0</v>
      </c>
      <c r="W144" s="5">
        <f>SUM($X$5:X143)</f>
        <v>24499.276089799783</v>
      </c>
      <c r="X144" s="5">
        <f t="shared" si="42"/>
        <v>0</v>
      </c>
      <c r="Y144" s="5">
        <f t="shared" si="43"/>
        <v>0</v>
      </c>
      <c r="Z144" s="5">
        <f t="shared" si="44"/>
        <v>0</v>
      </c>
      <c r="AA144" s="5">
        <f t="shared" si="45"/>
        <v>0</v>
      </c>
      <c r="AB144" s="5">
        <f t="shared" si="46"/>
        <v>0</v>
      </c>
      <c r="AC144" s="5">
        <f t="shared" si="47"/>
        <v>0</v>
      </c>
      <c r="AD144" s="94">
        <f>IF(U144&lt;=IF(Inputs!$C$22="",lockin,Inputs!$C$22),Inputs!$D$22,IF(U144&lt;=IF(Inputs!$C$23="",lockin,Inputs!$C$23),Inputs!$D$23,IF(U144&lt;=IF(Inputs!$C$24="",lockin,Inputs!$C$24),Inputs!$D$24,IF(U144&lt;=IF(Inputs!$C$25="",lockin,Inputs!$C$25),Inputs!$D$25,IF(U144&lt;=IF(Inputs!$C$26="",lockin,Inputs!$C$26),Inputs!$D$26,IF(U144&lt;=IF(Inputs!$C$27="",lockin,Inputs!$C$27),Inputs!$D$27,IF(U144&lt;=IF(Inputs!$C$28="",lockin,Inputs!$C$28),Inputs!$D$28,IF(U144&lt;=IF(Inputs!$C$29="",lockin,Inputs!$C$29),Inputs!$D$29,IF(U144&lt;=IF(Inputs!$C$30="",lockin,Inputs!$C$30),Inputs!$D$30,IF(U144&lt;=IF(Inputs!$C$31="",lockin,Inputs!$C$31),Inputs!$D$31,0%))))))))))</f>
        <v>1.4999999999999999E-2</v>
      </c>
      <c r="AE144" s="5">
        <f t="shared" si="48"/>
        <v>0</v>
      </c>
      <c r="AF144" s="5">
        <f>AB144*Inputs!I148</f>
        <v>0</v>
      </c>
      <c r="AG144" s="5">
        <f t="shared" si="49"/>
        <v>0</v>
      </c>
      <c r="AH144" s="5">
        <f t="shared" si="50"/>
        <v>0</v>
      </c>
      <c r="AI144" s="5">
        <f>AA144*Inputs!I148</f>
        <v>0</v>
      </c>
      <c r="AJ144" s="5">
        <f t="shared" si="51"/>
        <v>0</v>
      </c>
      <c r="AK144" s="5">
        <f t="shared" si="52"/>
        <v>0</v>
      </c>
      <c r="AL144" s="5">
        <f>AA144*Inputs!I148</f>
        <v>0</v>
      </c>
      <c r="AM144" s="5">
        <f t="shared" ca="1" si="53"/>
        <v>0</v>
      </c>
      <c r="AN144" s="5">
        <f t="shared" si="54"/>
        <v>0</v>
      </c>
      <c r="AO144" s="5">
        <f t="shared" ca="1" si="55"/>
        <v>0</v>
      </c>
      <c r="AP144" s="5"/>
      <c r="AQ144" s="5">
        <f>AA144*Inputs!I148</f>
        <v>0</v>
      </c>
      <c r="AR144" s="5">
        <f t="shared" si="56"/>
        <v>0</v>
      </c>
      <c r="AS144" s="5"/>
      <c r="AT144" s="5">
        <f t="shared" ca="1" si="57"/>
        <v>0</v>
      </c>
      <c r="BG144" s="20" t="str">
        <f>IF(Inputs!K144="","",YEAR(Inputs!K144))</f>
        <v/>
      </c>
      <c r="BH144" s="20" t="str">
        <f>IF(Inputs!K144="","",DAY(Inputs!K144))</f>
        <v/>
      </c>
      <c r="BI144" s="20" t="str">
        <f>IF(Inputs!K144="","",MONTH(Inputs!K144))</f>
        <v/>
      </c>
      <c r="BJ144" s="14" t="str">
        <f>IF(Inputs!K144="","",IF(Inputs!K144&gt;DATE(BG144,4,1),DATE(BG144,4,1),DATE(BG144-1,4,1)))</f>
        <v/>
      </c>
      <c r="BX144" s="27" t="e">
        <f t="shared" si="58"/>
        <v>#N/A</v>
      </c>
      <c r="BY144" t="e">
        <f t="shared" si="59"/>
        <v>#N/A</v>
      </c>
    </row>
    <row r="145" spans="3:77">
      <c r="C145" s="5"/>
      <c r="E145" s="5"/>
      <c r="F145" s="5"/>
      <c r="I145" s="5"/>
      <c r="J145" s="5"/>
      <c r="K145" s="5"/>
      <c r="L145" s="5"/>
      <c r="M145" s="5"/>
      <c r="T145" s="5">
        <f>IF(Inputs!F149="",0,IF(Inputs!G149="Purchase",Inputs!H149,IF(Inputs!G149="Redemption",-Inputs!H149,IF(Inputs!G149="Dividend",0,0)))/Inputs!I149)</f>
        <v>0</v>
      </c>
      <c r="U145" s="5">
        <f>IF(Inputs!F149="",0,(datecg-Inputs!F149))</f>
        <v>0</v>
      </c>
      <c r="V145" s="5">
        <f>IF(Inputs!F149="",0,SUM($T$5:T145))</f>
        <v>0</v>
      </c>
      <c r="W145" s="5">
        <f>SUM($X$5:X144)</f>
        <v>24499.276089799783</v>
      </c>
      <c r="X145" s="5">
        <f t="shared" si="42"/>
        <v>0</v>
      </c>
      <c r="Y145" s="5">
        <f t="shared" si="43"/>
        <v>0</v>
      </c>
      <c r="Z145" s="5">
        <f t="shared" si="44"/>
        <v>0</v>
      </c>
      <c r="AA145" s="5">
        <f t="shared" si="45"/>
        <v>0</v>
      </c>
      <c r="AB145" s="5">
        <f t="shared" si="46"/>
        <v>0</v>
      </c>
      <c r="AC145" s="5">
        <f t="shared" si="47"/>
        <v>0</v>
      </c>
      <c r="AD145" s="94">
        <f>IF(U145&lt;=IF(Inputs!$C$22="",lockin,Inputs!$C$22),Inputs!$D$22,IF(U145&lt;=IF(Inputs!$C$23="",lockin,Inputs!$C$23),Inputs!$D$23,IF(U145&lt;=IF(Inputs!$C$24="",lockin,Inputs!$C$24),Inputs!$D$24,IF(U145&lt;=IF(Inputs!$C$25="",lockin,Inputs!$C$25),Inputs!$D$25,IF(U145&lt;=IF(Inputs!$C$26="",lockin,Inputs!$C$26),Inputs!$D$26,IF(U145&lt;=IF(Inputs!$C$27="",lockin,Inputs!$C$27),Inputs!$D$27,IF(U145&lt;=IF(Inputs!$C$28="",lockin,Inputs!$C$28),Inputs!$D$28,IF(U145&lt;=IF(Inputs!$C$29="",lockin,Inputs!$C$29),Inputs!$D$29,IF(U145&lt;=IF(Inputs!$C$30="",lockin,Inputs!$C$30),Inputs!$D$30,IF(U145&lt;=IF(Inputs!$C$31="",lockin,Inputs!$C$31),Inputs!$D$31,0%))))))))))</f>
        <v>1.4999999999999999E-2</v>
      </c>
      <c r="AE145" s="5">
        <f t="shared" si="48"/>
        <v>0</v>
      </c>
      <c r="AF145" s="5">
        <f>AB145*Inputs!I149</f>
        <v>0</v>
      </c>
      <c r="AG145" s="5">
        <f t="shared" si="49"/>
        <v>0</v>
      </c>
      <c r="AH145" s="5">
        <f t="shared" si="50"/>
        <v>0</v>
      </c>
      <c r="AI145" s="5">
        <f>AA145*Inputs!I149</f>
        <v>0</v>
      </c>
      <c r="AJ145" s="5">
        <f t="shared" si="51"/>
        <v>0</v>
      </c>
      <c r="AK145" s="5">
        <f t="shared" si="52"/>
        <v>0</v>
      </c>
      <c r="AL145" s="5">
        <f>AA145*Inputs!I149</f>
        <v>0</v>
      </c>
      <c r="AM145" s="5">
        <f t="shared" ca="1" si="53"/>
        <v>0</v>
      </c>
      <c r="AN145" s="5">
        <f t="shared" si="54"/>
        <v>0</v>
      </c>
      <c r="AO145" s="5">
        <f t="shared" ca="1" si="55"/>
        <v>0</v>
      </c>
      <c r="AP145" s="5"/>
      <c r="AQ145" s="5">
        <f>AA145*Inputs!I149</f>
        <v>0</v>
      </c>
      <c r="AR145" s="5">
        <f t="shared" si="56"/>
        <v>0</v>
      </c>
      <c r="AS145" s="5"/>
      <c r="AT145" s="5">
        <f t="shared" ca="1" si="57"/>
        <v>0</v>
      </c>
      <c r="BG145" s="20" t="str">
        <f>IF(Inputs!K145="","",YEAR(Inputs!K145))</f>
        <v/>
      </c>
      <c r="BH145" s="20" t="str">
        <f>IF(Inputs!K145="","",DAY(Inputs!K145))</f>
        <v/>
      </c>
      <c r="BI145" s="20" t="str">
        <f>IF(Inputs!K145="","",MONTH(Inputs!K145))</f>
        <v/>
      </c>
      <c r="BJ145" s="14" t="str">
        <f>IF(Inputs!K145="","",IF(Inputs!K145&gt;DATE(BG145,4,1),DATE(BG145,4,1),DATE(BG145-1,4,1)))</f>
        <v/>
      </c>
      <c r="BX145" s="27" t="e">
        <f t="shared" si="58"/>
        <v>#N/A</v>
      </c>
      <c r="BY145" t="e">
        <f t="shared" si="59"/>
        <v>#N/A</v>
      </c>
    </row>
    <row r="146" spans="3:77">
      <c r="C146" s="5"/>
      <c r="E146" s="5"/>
      <c r="F146" s="5"/>
      <c r="I146" s="5"/>
      <c r="J146" s="5"/>
      <c r="K146" s="5"/>
      <c r="L146" s="5"/>
      <c r="M146" s="5"/>
      <c r="T146" s="5">
        <f>IF(Inputs!F150="",0,IF(Inputs!G150="Purchase",Inputs!H150,IF(Inputs!G150="Redemption",-Inputs!H150,IF(Inputs!G150="Dividend",0,0)))/Inputs!I150)</f>
        <v>0</v>
      </c>
      <c r="U146" s="5">
        <f>IF(Inputs!F150="",0,(datecg-Inputs!F150))</f>
        <v>0</v>
      </c>
      <c r="V146" s="5">
        <f>IF(Inputs!F150="",0,SUM($T$5:T146))</f>
        <v>0</v>
      </c>
      <c r="W146" s="5">
        <f>SUM($X$5:X145)</f>
        <v>24499.276089799783</v>
      </c>
      <c r="X146" s="5">
        <f t="shared" si="42"/>
        <v>0</v>
      </c>
      <c r="Y146" s="5">
        <f t="shared" si="43"/>
        <v>0</v>
      </c>
      <c r="Z146" s="5">
        <f t="shared" si="44"/>
        <v>0</v>
      </c>
      <c r="AA146" s="5">
        <f t="shared" si="45"/>
        <v>0</v>
      </c>
      <c r="AB146" s="5">
        <f t="shared" si="46"/>
        <v>0</v>
      </c>
      <c r="AC146" s="5">
        <f t="shared" si="47"/>
        <v>0</v>
      </c>
      <c r="AD146" s="94">
        <f>IF(U146&lt;=IF(Inputs!$C$22="",lockin,Inputs!$C$22),Inputs!$D$22,IF(U146&lt;=IF(Inputs!$C$23="",lockin,Inputs!$C$23),Inputs!$D$23,IF(U146&lt;=IF(Inputs!$C$24="",lockin,Inputs!$C$24),Inputs!$D$24,IF(U146&lt;=IF(Inputs!$C$25="",lockin,Inputs!$C$25),Inputs!$D$25,IF(U146&lt;=IF(Inputs!$C$26="",lockin,Inputs!$C$26),Inputs!$D$26,IF(U146&lt;=IF(Inputs!$C$27="",lockin,Inputs!$C$27),Inputs!$D$27,IF(U146&lt;=IF(Inputs!$C$28="",lockin,Inputs!$C$28),Inputs!$D$28,IF(U146&lt;=IF(Inputs!$C$29="",lockin,Inputs!$C$29),Inputs!$D$29,IF(U146&lt;=IF(Inputs!$C$30="",lockin,Inputs!$C$30),Inputs!$D$30,IF(U146&lt;=IF(Inputs!$C$31="",lockin,Inputs!$C$31),Inputs!$D$31,0%))))))))))</f>
        <v>1.4999999999999999E-2</v>
      </c>
      <c r="AE146" s="5">
        <f t="shared" si="48"/>
        <v>0</v>
      </c>
      <c r="AF146" s="5">
        <f>AB146*Inputs!I150</f>
        <v>0</v>
      </c>
      <c r="AG146" s="5">
        <f t="shared" si="49"/>
        <v>0</v>
      </c>
      <c r="AH146" s="5">
        <f t="shared" si="50"/>
        <v>0</v>
      </c>
      <c r="AI146" s="5">
        <f>AA146*Inputs!I150</f>
        <v>0</v>
      </c>
      <c r="AJ146" s="5">
        <f t="shared" si="51"/>
        <v>0</v>
      </c>
      <c r="AK146" s="5">
        <f t="shared" si="52"/>
        <v>0</v>
      </c>
      <c r="AL146" s="5">
        <f>AA146*Inputs!I150</f>
        <v>0</v>
      </c>
      <c r="AM146" s="5">
        <f t="shared" ca="1" si="53"/>
        <v>0</v>
      </c>
      <c r="AN146" s="5">
        <f t="shared" si="54"/>
        <v>0</v>
      </c>
      <c r="AO146" s="5">
        <f t="shared" ca="1" si="55"/>
        <v>0</v>
      </c>
      <c r="AP146" s="5"/>
      <c r="AQ146" s="5">
        <f>AA146*Inputs!I150</f>
        <v>0</v>
      </c>
      <c r="AR146" s="5">
        <f t="shared" si="56"/>
        <v>0</v>
      </c>
      <c r="AS146" s="5"/>
      <c r="AT146" s="5">
        <f t="shared" ca="1" si="57"/>
        <v>0</v>
      </c>
      <c r="BG146" s="20" t="str">
        <f>IF(Inputs!K146="","",YEAR(Inputs!K146))</f>
        <v/>
      </c>
      <c r="BH146" s="20" t="str">
        <f>IF(Inputs!K146="","",DAY(Inputs!K146))</f>
        <v/>
      </c>
      <c r="BI146" s="20" t="str">
        <f>IF(Inputs!K146="","",MONTH(Inputs!K146))</f>
        <v/>
      </c>
      <c r="BJ146" s="14" t="str">
        <f>IF(Inputs!K146="","",IF(Inputs!K146&gt;DATE(BG146,4,1),DATE(BG146,4,1),DATE(BG146-1,4,1)))</f>
        <v/>
      </c>
      <c r="BX146" s="27" t="e">
        <f t="shared" si="58"/>
        <v>#N/A</v>
      </c>
      <c r="BY146" t="e">
        <f t="shared" si="59"/>
        <v>#N/A</v>
      </c>
    </row>
    <row r="147" spans="3:77">
      <c r="C147" s="5"/>
      <c r="E147" s="5"/>
      <c r="F147" s="5"/>
      <c r="I147" s="5"/>
      <c r="J147" s="5"/>
      <c r="K147" s="5"/>
      <c r="L147" s="5"/>
      <c r="M147" s="5"/>
      <c r="T147" s="5">
        <f>IF(Inputs!F151="",0,IF(Inputs!G151="Purchase",Inputs!H151,IF(Inputs!G151="Redemption",-Inputs!H151,IF(Inputs!G151="Dividend",0,0)))/Inputs!I151)</f>
        <v>0</v>
      </c>
      <c r="U147" s="5">
        <f>IF(Inputs!F151="",0,(datecg-Inputs!F151))</f>
        <v>0</v>
      </c>
      <c r="V147" s="5">
        <f>IF(Inputs!F151="",0,SUM($T$5:T147))</f>
        <v>0</v>
      </c>
      <c r="W147" s="5">
        <f>SUM($X$5:X146)</f>
        <v>24499.276089799783</v>
      </c>
      <c r="X147" s="5">
        <f t="shared" si="42"/>
        <v>0</v>
      </c>
      <c r="Y147" s="5">
        <f t="shared" si="43"/>
        <v>0</v>
      </c>
      <c r="Z147" s="5">
        <f t="shared" si="44"/>
        <v>0</v>
      </c>
      <c r="AA147" s="5">
        <f t="shared" si="45"/>
        <v>0</v>
      </c>
      <c r="AB147" s="5">
        <f t="shared" si="46"/>
        <v>0</v>
      </c>
      <c r="AC147" s="5">
        <f t="shared" si="47"/>
        <v>0</v>
      </c>
      <c r="AD147" s="94">
        <f>IF(U147&lt;=IF(Inputs!$C$22="",lockin,Inputs!$C$22),Inputs!$D$22,IF(U147&lt;=IF(Inputs!$C$23="",lockin,Inputs!$C$23),Inputs!$D$23,IF(U147&lt;=IF(Inputs!$C$24="",lockin,Inputs!$C$24),Inputs!$D$24,IF(U147&lt;=IF(Inputs!$C$25="",lockin,Inputs!$C$25),Inputs!$D$25,IF(U147&lt;=IF(Inputs!$C$26="",lockin,Inputs!$C$26),Inputs!$D$26,IF(U147&lt;=IF(Inputs!$C$27="",lockin,Inputs!$C$27),Inputs!$D$27,IF(U147&lt;=IF(Inputs!$C$28="",lockin,Inputs!$C$28),Inputs!$D$28,IF(U147&lt;=IF(Inputs!$C$29="",lockin,Inputs!$C$29),Inputs!$D$29,IF(U147&lt;=IF(Inputs!$C$30="",lockin,Inputs!$C$30),Inputs!$D$30,IF(U147&lt;=IF(Inputs!$C$31="",lockin,Inputs!$C$31),Inputs!$D$31,0%))))))))))</f>
        <v>1.4999999999999999E-2</v>
      </c>
      <c r="AE147" s="5">
        <f t="shared" si="48"/>
        <v>0</v>
      </c>
      <c r="AF147" s="5">
        <f>AB147*Inputs!I151</f>
        <v>0</v>
      </c>
      <c r="AG147" s="5">
        <f t="shared" si="49"/>
        <v>0</v>
      </c>
      <c r="AH147" s="5">
        <f t="shared" si="50"/>
        <v>0</v>
      </c>
      <c r="AI147" s="5">
        <f>AA147*Inputs!I151</f>
        <v>0</v>
      </c>
      <c r="AJ147" s="5">
        <f t="shared" si="51"/>
        <v>0</v>
      </c>
      <c r="AK147" s="5">
        <f t="shared" si="52"/>
        <v>0</v>
      </c>
      <c r="AL147" s="5">
        <f>AA147*Inputs!I151</f>
        <v>0</v>
      </c>
      <c r="AM147" s="5">
        <f t="shared" ca="1" si="53"/>
        <v>0</v>
      </c>
      <c r="AN147" s="5">
        <f t="shared" si="54"/>
        <v>0</v>
      </c>
      <c r="AO147" s="5">
        <f t="shared" ca="1" si="55"/>
        <v>0</v>
      </c>
      <c r="AP147" s="5"/>
      <c r="AQ147" s="5">
        <f>AA147*Inputs!I151</f>
        <v>0</v>
      </c>
      <c r="AR147" s="5">
        <f t="shared" si="56"/>
        <v>0</v>
      </c>
      <c r="AS147" s="5"/>
      <c r="AT147" s="5">
        <f t="shared" ca="1" si="57"/>
        <v>0</v>
      </c>
      <c r="BG147" s="20" t="str">
        <f>IF(Inputs!K147="","",YEAR(Inputs!K147))</f>
        <v/>
      </c>
      <c r="BH147" s="20" t="str">
        <f>IF(Inputs!K147="","",DAY(Inputs!K147))</f>
        <v/>
      </c>
      <c r="BI147" s="20" t="str">
        <f>IF(Inputs!K147="","",MONTH(Inputs!K147))</f>
        <v/>
      </c>
      <c r="BJ147" s="14" t="str">
        <f>IF(Inputs!K147="","",IF(Inputs!K147&gt;DATE(BG147,4,1),DATE(BG147,4,1),DATE(BG147-1,4,1)))</f>
        <v/>
      </c>
      <c r="BX147" s="27" t="e">
        <f t="shared" si="58"/>
        <v>#N/A</v>
      </c>
      <c r="BY147" t="e">
        <f t="shared" si="59"/>
        <v>#N/A</v>
      </c>
    </row>
    <row r="148" spans="3:77">
      <c r="C148" s="5"/>
      <c r="E148" s="5"/>
      <c r="F148" s="5"/>
      <c r="I148" s="5"/>
      <c r="J148" s="5"/>
      <c r="K148" s="5"/>
      <c r="L148" s="5"/>
      <c r="M148" s="5"/>
      <c r="T148" s="5">
        <f>IF(Inputs!F152="",0,IF(Inputs!G152="Purchase",Inputs!H152,IF(Inputs!G152="Redemption",-Inputs!H152,IF(Inputs!G152="Dividend",0,0)))/Inputs!I152)</f>
        <v>0</v>
      </c>
      <c r="U148" s="5">
        <f>IF(Inputs!F152="",0,(datecg-Inputs!F152))</f>
        <v>0</v>
      </c>
      <c r="V148" s="5">
        <f>IF(Inputs!F152="",0,SUM($T$5:T148))</f>
        <v>0</v>
      </c>
      <c r="W148" s="5">
        <f>SUM($X$5:X147)</f>
        <v>24499.276089799783</v>
      </c>
      <c r="X148" s="5">
        <f t="shared" si="42"/>
        <v>0</v>
      </c>
      <c r="Y148" s="5">
        <f t="shared" si="43"/>
        <v>0</v>
      </c>
      <c r="Z148" s="5">
        <f t="shared" si="44"/>
        <v>0</v>
      </c>
      <c r="AA148" s="5">
        <f t="shared" si="45"/>
        <v>0</v>
      </c>
      <c r="AB148" s="5">
        <f t="shared" si="46"/>
        <v>0</v>
      </c>
      <c r="AC148" s="5">
        <f t="shared" si="47"/>
        <v>0</v>
      </c>
      <c r="AD148" s="94">
        <f>IF(U148&lt;=IF(Inputs!$C$22="",lockin,Inputs!$C$22),Inputs!$D$22,IF(U148&lt;=IF(Inputs!$C$23="",lockin,Inputs!$C$23),Inputs!$D$23,IF(U148&lt;=IF(Inputs!$C$24="",lockin,Inputs!$C$24),Inputs!$D$24,IF(U148&lt;=IF(Inputs!$C$25="",lockin,Inputs!$C$25),Inputs!$D$25,IF(U148&lt;=IF(Inputs!$C$26="",lockin,Inputs!$C$26),Inputs!$D$26,IF(U148&lt;=IF(Inputs!$C$27="",lockin,Inputs!$C$27),Inputs!$D$27,IF(U148&lt;=IF(Inputs!$C$28="",lockin,Inputs!$C$28),Inputs!$D$28,IF(U148&lt;=IF(Inputs!$C$29="",lockin,Inputs!$C$29),Inputs!$D$29,IF(U148&lt;=IF(Inputs!$C$30="",lockin,Inputs!$C$30),Inputs!$D$30,IF(U148&lt;=IF(Inputs!$C$31="",lockin,Inputs!$C$31),Inputs!$D$31,0%))))))))))</f>
        <v>1.4999999999999999E-2</v>
      </c>
      <c r="AE148" s="5">
        <f t="shared" si="48"/>
        <v>0</v>
      </c>
      <c r="AF148" s="5">
        <f>AB148*Inputs!I152</f>
        <v>0</v>
      </c>
      <c r="AG148" s="5">
        <f t="shared" si="49"/>
        <v>0</v>
      </c>
      <c r="AH148" s="5">
        <f t="shared" si="50"/>
        <v>0</v>
      </c>
      <c r="AI148" s="5">
        <f>AA148*Inputs!I152</f>
        <v>0</v>
      </c>
      <c r="AJ148" s="5">
        <f t="shared" si="51"/>
        <v>0</v>
      </c>
      <c r="AK148" s="5">
        <f t="shared" si="52"/>
        <v>0</v>
      </c>
      <c r="AL148" s="5">
        <f>AA148*Inputs!I152</f>
        <v>0</v>
      </c>
      <c r="AM148" s="5">
        <f t="shared" ca="1" si="53"/>
        <v>0</v>
      </c>
      <c r="AN148" s="5">
        <f t="shared" si="54"/>
        <v>0</v>
      </c>
      <c r="AO148" s="5">
        <f t="shared" ca="1" si="55"/>
        <v>0</v>
      </c>
      <c r="AP148" s="5"/>
      <c r="AQ148" s="5">
        <f>AA148*Inputs!I152</f>
        <v>0</v>
      </c>
      <c r="AR148" s="5">
        <f t="shared" si="56"/>
        <v>0</v>
      </c>
      <c r="AS148" s="5"/>
      <c r="AT148" s="5">
        <f t="shared" ca="1" si="57"/>
        <v>0</v>
      </c>
      <c r="BG148" s="20" t="str">
        <f>IF(Inputs!K148="","",YEAR(Inputs!K148))</f>
        <v/>
      </c>
      <c r="BH148" s="20" t="str">
        <f>IF(Inputs!K148="","",DAY(Inputs!K148))</f>
        <v/>
      </c>
      <c r="BI148" s="20" t="str">
        <f>IF(Inputs!K148="","",MONTH(Inputs!K148))</f>
        <v/>
      </c>
      <c r="BJ148" s="14" t="str">
        <f>IF(Inputs!K148="","",IF(Inputs!K148&gt;DATE(BG148,4,1),DATE(BG148,4,1),DATE(BG148-1,4,1)))</f>
        <v/>
      </c>
      <c r="BX148" s="27" t="e">
        <f t="shared" si="58"/>
        <v>#N/A</v>
      </c>
      <c r="BY148" t="e">
        <f t="shared" si="59"/>
        <v>#N/A</v>
      </c>
    </row>
    <row r="149" spans="3:77">
      <c r="T149" s="5">
        <f>IF(Inputs!F153="",0,IF(Inputs!G153="Purchase",Inputs!H153,IF(Inputs!G153="Redemption",-Inputs!H153,IF(Inputs!G153="Dividend",0,0)))/Inputs!I153)</f>
        <v>0</v>
      </c>
      <c r="U149" s="5">
        <f>IF(Inputs!F153="",0,(datecg-Inputs!F153))</f>
        <v>0</v>
      </c>
      <c r="V149" s="5">
        <f>IF(Inputs!F153="",0,SUM($T$5:T149))</f>
        <v>0</v>
      </c>
      <c r="W149" s="5">
        <f>SUM($X$5:X148)</f>
        <v>24499.276089799783</v>
      </c>
      <c r="X149" s="5">
        <f t="shared" si="42"/>
        <v>0</v>
      </c>
      <c r="Y149" s="5">
        <f t="shared" si="43"/>
        <v>0</v>
      </c>
      <c r="Z149" s="5">
        <f t="shared" si="44"/>
        <v>0</v>
      </c>
      <c r="AA149" s="5">
        <f t="shared" si="45"/>
        <v>0</v>
      </c>
      <c r="AB149" s="5">
        <f t="shared" si="46"/>
        <v>0</v>
      </c>
      <c r="AC149" s="5">
        <f t="shared" si="47"/>
        <v>0</v>
      </c>
      <c r="AD149" s="94">
        <f>IF(U149&lt;=IF(Inputs!$C$22="",lockin,Inputs!$C$22),Inputs!$D$22,IF(U149&lt;=IF(Inputs!$C$23="",lockin,Inputs!$C$23),Inputs!$D$23,IF(U149&lt;=IF(Inputs!$C$24="",lockin,Inputs!$C$24),Inputs!$D$24,IF(U149&lt;=IF(Inputs!$C$25="",lockin,Inputs!$C$25),Inputs!$D$25,IF(U149&lt;=IF(Inputs!$C$26="",lockin,Inputs!$C$26),Inputs!$D$26,IF(U149&lt;=IF(Inputs!$C$27="",lockin,Inputs!$C$27),Inputs!$D$27,IF(U149&lt;=IF(Inputs!$C$28="",lockin,Inputs!$C$28),Inputs!$D$28,IF(U149&lt;=IF(Inputs!$C$29="",lockin,Inputs!$C$29),Inputs!$D$29,IF(U149&lt;=IF(Inputs!$C$30="",lockin,Inputs!$C$30),Inputs!$D$30,IF(U149&lt;=IF(Inputs!$C$31="",lockin,Inputs!$C$31),Inputs!$D$31,0%))))))))))</f>
        <v>1.4999999999999999E-2</v>
      </c>
      <c r="AE149" s="5">
        <f t="shared" si="48"/>
        <v>0</v>
      </c>
      <c r="AF149" s="5">
        <f>AB149*Inputs!I153</f>
        <v>0</v>
      </c>
      <c r="AG149" s="5">
        <f t="shared" si="49"/>
        <v>0</v>
      </c>
      <c r="AH149" s="5">
        <f t="shared" si="50"/>
        <v>0</v>
      </c>
      <c r="AI149" s="5">
        <f>AA149*Inputs!I153</f>
        <v>0</v>
      </c>
      <c r="AJ149" s="5">
        <f t="shared" si="51"/>
        <v>0</v>
      </c>
      <c r="AK149" s="5">
        <f t="shared" si="52"/>
        <v>0</v>
      </c>
      <c r="AL149" s="5">
        <f>AA149*Inputs!I153</f>
        <v>0</v>
      </c>
      <c r="AM149" s="5">
        <f t="shared" ca="1" si="53"/>
        <v>0</v>
      </c>
      <c r="AN149" s="5">
        <f t="shared" si="54"/>
        <v>0</v>
      </c>
      <c r="AO149" s="5">
        <f t="shared" ca="1" si="55"/>
        <v>0</v>
      </c>
      <c r="AP149" s="5"/>
      <c r="AQ149" s="5">
        <f>AA149*Inputs!I153</f>
        <v>0</v>
      </c>
      <c r="AR149" s="5">
        <f t="shared" si="56"/>
        <v>0</v>
      </c>
      <c r="AS149" s="5"/>
      <c r="AT149" s="5">
        <f t="shared" ca="1" si="57"/>
        <v>0</v>
      </c>
      <c r="BG149" s="20" t="str">
        <f>IF(Inputs!K149="","",YEAR(Inputs!K149))</f>
        <v/>
      </c>
      <c r="BH149" s="20" t="str">
        <f>IF(Inputs!K149="","",DAY(Inputs!K149))</f>
        <v/>
      </c>
      <c r="BI149" s="20" t="str">
        <f>IF(Inputs!K149="","",MONTH(Inputs!K149))</f>
        <v/>
      </c>
      <c r="BJ149" s="14" t="str">
        <f>IF(Inputs!K149="","",IF(Inputs!K149&gt;DATE(BG149,4,1),DATE(BG149,4,1),DATE(BG149-1,4,1)))</f>
        <v/>
      </c>
      <c r="BX149" s="27" t="e">
        <f t="shared" si="58"/>
        <v>#N/A</v>
      </c>
      <c r="BY149" t="e">
        <f t="shared" si="59"/>
        <v>#N/A</v>
      </c>
    </row>
    <row r="150" spans="3:77">
      <c r="T150" s="5">
        <f>IF(Inputs!F154="",0,IF(Inputs!G154="Purchase",Inputs!H154,IF(Inputs!G154="Redemption",-Inputs!H154,IF(Inputs!G154="Dividend",0,0)))/Inputs!I154)</f>
        <v>0</v>
      </c>
      <c r="U150" s="5">
        <f>IF(Inputs!F154="",0,(datecg-Inputs!F154))</f>
        <v>0</v>
      </c>
      <c r="V150" s="5">
        <f>IF(Inputs!F154="",0,SUM($T$5:T150))</f>
        <v>0</v>
      </c>
      <c r="W150" s="5">
        <f>SUM($X$5:X149)</f>
        <v>24499.276089799783</v>
      </c>
      <c r="X150" s="5">
        <f t="shared" si="42"/>
        <v>0</v>
      </c>
      <c r="Y150" s="5">
        <f t="shared" si="43"/>
        <v>0</v>
      </c>
      <c r="Z150" s="5">
        <f t="shared" si="44"/>
        <v>0</v>
      </c>
      <c r="AA150" s="5">
        <f t="shared" si="45"/>
        <v>0</v>
      </c>
      <c r="AB150" s="5">
        <f t="shared" si="46"/>
        <v>0</v>
      </c>
      <c r="AC150" s="5">
        <f t="shared" si="47"/>
        <v>0</v>
      </c>
      <c r="AD150" s="94">
        <f>IF(U150&lt;=IF(Inputs!$C$22="",lockin,Inputs!$C$22),Inputs!$D$22,IF(U150&lt;=IF(Inputs!$C$23="",lockin,Inputs!$C$23),Inputs!$D$23,IF(U150&lt;=IF(Inputs!$C$24="",lockin,Inputs!$C$24),Inputs!$D$24,IF(U150&lt;=IF(Inputs!$C$25="",lockin,Inputs!$C$25),Inputs!$D$25,IF(U150&lt;=IF(Inputs!$C$26="",lockin,Inputs!$C$26),Inputs!$D$26,IF(U150&lt;=IF(Inputs!$C$27="",lockin,Inputs!$C$27),Inputs!$D$27,IF(U150&lt;=IF(Inputs!$C$28="",lockin,Inputs!$C$28),Inputs!$D$28,IF(U150&lt;=IF(Inputs!$C$29="",lockin,Inputs!$C$29),Inputs!$D$29,IF(U150&lt;=IF(Inputs!$C$30="",lockin,Inputs!$C$30),Inputs!$D$30,IF(U150&lt;=IF(Inputs!$C$31="",lockin,Inputs!$C$31),Inputs!$D$31,0%))))))))))</f>
        <v>1.4999999999999999E-2</v>
      </c>
      <c r="AE150" s="5">
        <f t="shared" si="48"/>
        <v>0</v>
      </c>
      <c r="AF150" s="5">
        <f>AB150*Inputs!I154</f>
        <v>0</v>
      </c>
      <c r="AG150" s="5">
        <f t="shared" si="49"/>
        <v>0</v>
      </c>
      <c r="AH150" s="5">
        <f t="shared" si="50"/>
        <v>0</v>
      </c>
      <c r="AI150" s="5">
        <f>AA150*Inputs!I154</f>
        <v>0</v>
      </c>
      <c r="AJ150" s="5">
        <f t="shared" si="51"/>
        <v>0</v>
      </c>
      <c r="AK150" s="5">
        <f t="shared" si="52"/>
        <v>0</v>
      </c>
      <c r="AL150" s="5">
        <f>AA150*Inputs!I154</f>
        <v>0</v>
      </c>
      <c r="AM150" s="5">
        <f t="shared" ca="1" si="53"/>
        <v>0</v>
      </c>
      <c r="AN150" s="5">
        <f t="shared" si="54"/>
        <v>0</v>
      </c>
      <c r="AO150" s="5">
        <f t="shared" ca="1" si="55"/>
        <v>0</v>
      </c>
      <c r="AP150" s="5"/>
      <c r="AQ150" s="5">
        <f>AA150*Inputs!I154</f>
        <v>0</v>
      </c>
      <c r="AR150" s="5">
        <f t="shared" si="56"/>
        <v>0</v>
      </c>
      <c r="AS150" s="5"/>
      <c r="AT150" s="5">
        <f t="shared" ca="1" si="57"/>
        <v>0</v>
      </c>
      <c r="BG150" s="20" t="str">
        <f>IF(Inputs!K150="","",YEAR(Inputs!K150))</f>
        <v/>
      </c>
      <c r="BH150" s="20" t="str">
        <f>IF(Inputs!K150="","",DAY(Inputs!K150))</f>
        <v/>
      </c>
      <c r="BI150" s="20" t="str">
        <f>IF(Inputs!K150="","",MONTH(Inputs!K150))</f>
        <v/>
      </c>
      <c r="BJ150" s="14" t="str">
        <f>IF(Inputs!K150="","",IF(Inputs!K150&gt;DATE(BG150,4,1),DATE(BG150,4,1),DATE(BG150-1,4,1)))</f>
        <v/>
      </c>
      <c r="BX150" s="27" t="e">
        <f t="shared" si="58"/>
        <v>#N/A</v>
      </c>
      <c r="BY150" t="e">
        <f t="shared" si="59"/>
        <v>#N/A</v>
      </c>
    </row>
    <row r="151" spans="3:77">
      <c r="T151" s="5">
        <f>IF(Inputs!F155="",0,IF(Inputs!G155="Purchase",Inputs!H155,IF(Inputs!G155="Redemption",-Inputs!H155,IF(Inputs!G155="Dividend",0,0)))/Inputs!I155)</f>
        <v>0</v>
      </c>
      <c r="U151" s="5">
        <f>IF(Inputs!F155="",0,(datecg-Inputs!F155))</f>
        <v>0</v>
      </c>
      <c r="V151" s="5">
        <f>IF(Inputs!F155="",0,SUM($T$5:T151))</f>
        <v>0</v>
      </c>
      <c r="W151" s="5">
        <f>SUM($X$5:X150)</f>
        <v>24499.276089799783</v>
      </c>
      <c r="X151" s="5">
        <f t="shared" si="42"/>
        <v>0</v>
      </c>
      <c r="Y151" s="5">
        <f t="shared" si="43"/>
        <v>0</v>
      </c>
      <c r="Z151" s="5">
        <f t="shared" si="44"/>
        <v>0</v>
      </c>
      <c r="AA151" s="5">
        <f t="shared" si="45"/>
        <v>0</v>
      </c>
      <c r="AB151" s="5">
        <f t="shared" si="46"/>
        <v>0</v>
      </c>
      <c r="AC151" s="5">
        <f t="shared" si="47"/>
        <v>0</v>
      </c>
      <c r="AD151" s="94">
        <f>IF(U151&lt;=IF(Inputs!$C$22="",lockin,Inputs!$C$22),Inputs!$D$22,IF(U151&lt;=IF(Inputs!$C$23="",lockin,Inputs!$C$23),Inputs!$D$23,IF(U151&lt;=IF(Inputs!$C$24="",lockin,Inputs!$C$24),Inputs!$D$24,IF(U151&lt;=IF(Inputs!$C$25="",lockin,Inputs!$C$25),Inputs!$D$25,IF(U151&lt;=IF(Inputs!$C$26="",lockin,Inputs!$C$26),Inputs!$D$26,IF(U151&lt;=IF(Inputs!$C$27="",lockin,Inputs!$C$27),Inputs!$D$27,IF(U151&lt;=IF(Inputs!$C$28="",lockin,Inputs!$C$28),Inputs!$D$28,IF(U151&lt;=IF(Inputs!$C$29="",lockin,Inputs!$C$29),Inputs!$D$29,IF(U151&lt;=IF(Inputs!$C$30="",lockin,Inputs!$C$30),Inputs!$D$30,IF(U151&lt;=IF(Inputs!$C$31="",lockin,Inputs!$C$31),Inputs!$D$31,0%))))))))))</f>
        <v>1.4999999999999999E-2</v>
      </c>
      <c r="AE151" s="5">
        <f t="shared" si="48"/>
        <v>0</v>
      </c>
      <c r="AF151" s="5">
        <f>AB151*Inputs!I155</f>
        <v>0</v>
      </c>
      <c r="AG151" s="5">
        <f t="shared" si="49"/>
        <v>0</v>
      </c>
      <c r="AH151" s="5">
        <f t="shared" si="50"/>
        <v>0</v>
      </c>
      <c r="AI151" s="5">
        <f>AA151*Inputs!I155</f>
        <v>0</v>
      </c>
      <c r="AJ151" s="5">
        <f t="shared" si="51"/>
        <v>0</v>
      </c>
      <c r="AK151" s="5">
        <f t="shared" si="52"/>
        <v>0</v>
      </c>
      <c r="AL151" s="5">
        <f>AA151*Inputs!I155</f>
        <v>0</v>
      </c>
      <c r="AM151" s="5">
        <f t="shared" ca="1" si="53"/>
        <v>0</v>
      </c>
      <c r="AN151" s="5">
        <f t="shared" si="54"/>
        <v>0</v>
      </c>
      <c r="AO151" s="5">
        <f t="shared" ca="1" si="55"/>
        <v>0</v>
      </c>
      <c r="AP151" s="5"/>
      <c r="AQ151" s="5">
        <f>AA151*Inputs!I155</f>
        <v>0</v>
      </c>
      <c r="AR151" s="5">
        <f t="shared" si="56"/>
        <v>0</v>
      </c>
      <c r="AS151" s="5"/>
      <c r="AT151" s="5">
        <f t="shared" ca="1" si="57"/>
        <v>0</v>
      </c>
      <c r="BG151" s="20" t="str">
        <f>IF(Inputs!K151="","",YEAR(Inputs!K151))</f>
        <v/>
      </c>
      <c r="BH151" s="20" t="str">
        <f>IF(Inputs!K151="","",DAY(Inputs!K151))</f>
        <v/>
      </c>
      <c r="BI151" s="20" t="str">
        <f>IF(Inputs!K151="","",MONTH(Inputs!K151))</f>
        <v/>
      </c>
      <c r="BJ151" s="14" t="str">
        <f>IF(Inputs!K151="","",IF(Inputs!K151&gt;DATE(BG151,4,1),DATE(BG151,4,1),DATE(BG151-1,4,1)))</f>
        <v/>
      </c>
      <c r="BX151" s="27" t="e">
        <f t="shared" si="58"/>
        <v>#N/A</v>
      </c>
      <c r="BY151" t="e">
        <f t="shared" si="59"/>
        <v>#N/A</v>
      </c>
    </row>
    <row r="152" spans="3:77">
      <c r="T152" s="5">
        <f>IF(Inputs!F156="",0,IF(Inputs!G156="Purchase",Inputs!H156,IF(Inputs!G156="Redemption",-Inputs!H156,IF(Inputs!G156="Dividend",0,0)))/Inputs!I156)</f>
        <v>0</v>
      </c>
      <c r="U152" s="5">
        <f>IF(Inputs!F156="",0,(datecg-Inputs!F156))</f>
        <v>0</v>
      </c>
      <c r="V152" s="5">
        <f>IF(Inputs!F156="",0,SUM($T$5:T152))</f>
        <v>0</v>
      </c>
      <c r="W152" s="5">
        <f>SUM($X$5:X151)</f>
        <v>24499.276089799783</v>
      </c>
      <c r="X152" s="5">
        <f t="shared" si="42"/>
        <v>0</v>
      </c>
      <c r="Y152" s="5">
        <f t="shared" si="43"/>
        <v>0</v>
      </c>
      <c r="Z152" s="5">
        <f t="shared" si="44"/>
        <v>0</v>
      </c>
      <c r="AA152" s="5">
        <f t="shared" si="45"/>
        <v>0</v>
      </c>
      <c r="AB152" s="5">
        <f t="shared" si="46"/>
        <v>0</v>
      </c>
      <c r="AC152" s="5">
        <f t="shared" si="47"/>
        <v>0</v>
      </c>
      <c r="AD152" s="94">
        <f>IF(U152&lt;=IF(Inputs!$C$22="",lockin,Inputs!$C$22),Inputs!$D$22,IF(U152&lt;=IF(Inputs!$C$23="",lockin,Inputs!$C$23),Inputs!$D$23,IF(U152&lt;=IF(Inputs!$C$24="",lockin,Inputs!$C$24),Inputs!$D$24,IF(U152&lt;=IF(Inputs!$C$25="",lockin,Inputs!$C$25),Inputs!$D$25,IF(U152&lt;=IF(Inputs!$C$26="",lockin,Inputs!$C$26),Inputs!$D$26,IF(U152&lt;=IF(Inputs!$C$27="",lockin,Inputs!$C$27),Inputs!$D$27,IF(U152&lt;=IF(Inputs!$C$28="",lockin,Inputs!$C$28),Inputs!$D$28,IF(U152&lt;=IF(Inputs!$C$29="",lockin,Inputs!$C$29),Inputs!$D$29,IF(U152&lt;=IF(Inputs!$C$30="",lockin,Inputs!$C$30),Inputs!$D$30,IF(U152&lt;=IF(Inputs!$C$31="",lockin,Inputs!$C$31),Inputs!$D$31,0%))))))))))</f>
        <v>1.4999999999999999E-2</v>
      </c>
      <c r="AE152" s="5">
        <f t="shared" si="48"/>
        <v>0</v>
      </c>
      <c r="AF152" s="5">
        <f>AB152*Inputs!I156</f>
        <v>0</v>
      </c>
      <c r="AG152" s="5">
        <f t="shared" si="49"/>
        <v>0</v>
      </c>
      <c r="AH152" s="5">
        <f t="shared" si="50"/>
        <v>0</v>
      </c>
      <c r="AI152" s="5">
        <f>AA152*Inputs!I156</f>
        <v>0</v>
      </c>
      <c r="AJ152" s="5">
        <f t="shared" si="51"/>
        <v>0</v>
      </c>
      <c r="AK152" s="5">
        <f t="shared" si="52"/>
        <v>0</v>
      </c>
      <c r="AL152" s="5">
        <f>AA152*Inputs!I156</f>
        <v>0</v>
      </c>
      <c r="AM152" s="5">
        <f t="shared" ca="1" si="53"/>
        <v>0</v>
      </c>
      <c r="AN152" s="5">
        <f t="shared" si="54"/>
        <v>0</v>
      </c>
      <c r="AO152" s="5">
        <f t="shared" ca="1" si="55"/>
        <v>0</v>
      </c>
      <c r="AP152" s="5"/>
      <c r="AQ152" s="5">
        <f>AA152*Inputs!I156</f>
        <v>0</v>
      </c>
      <c r="AR152" s="5">
        <f t="shared" si="56"/>
        <v>0</v>
      </c>
      <c r="AS152" s="5"/>
      <c r="AT152" s="5">
        <f t="shared" ca="1" si="57"/>
        <v>0</v>
      </c>
      <c r="BG152" s="20" t="str">
        <f>IF(Inputs!K152="","",YEAR(Inputs!K152))</f>
        <v/>
      </c>
      <c r="BH152" s="20" t="str">
        <f>IF(Inputs!K152="","",DAY(Inputs!K152))</f>
        <v/>
      </c>
      <c r="BI152" s="20" t="str">
        <f>IF(Inputs!K152="","",MONTH(Inputs!K152))</f>
        <v/>
      </c>
      <c r="BJ152" s="14" t="str">
        <f>IF(Inputs!K152="","",IF(Inputs!K152&gt;DATE(BG152,4,1),DATE(BG152,4,1),DATE(BG152-1,4,1)))</f>
        <v/>
      </c>
      <c r="BX152" s="27" t="e">
        <f t="shared" si="58"/>
        <v>#N/A</v>
      </c>
      <c r="BY152" t="e">
        <f t="shared" si="59"/>
        <v>#N/A</v>
      </c>
    </row>
    <row r="153" spans="3:77">
      <c r="T153" s="5">
        <f>IF(Inputs!F157="",0,IF(Inputs!G157="Purchase",Inputs!H157,IF(Inputs!G157="Redemption",-Inputs!H157,IF(Inputs!G157="Dividend",0,0)))/Inputs!I157)</f>
        <v>0</v>
      </c>
      <c r="U153" s="5">
        <f>IF(Inputs!F157="",0,(datecg-Inputs!F157))</f>
        <v>0</v>
      </c>
      <c r="V153" s="5">
        <f>IF(Inputs!F157="",0,SUM($T$5:T153))</f>
        <v>0</v>
      </c>
      <c r="W153" s="5">
        <f>SUM($X$5:X152)</f>
        <v>24499.276089799783</v>
      </c>
      <c r="X153" s="5">
        <f t="shared" si="42"/>
        <v>0</v>
      </c>
      <c r="Y153" s="5">
        <f t="shared" si="43"/>
        <v>0</v>
      </c>
      <c r="Z153" s="5">
        <f t="shared" si="44"/>
        <v>0</v>
      </c>
      <c r="AA153" s="5">
        <f t="shared" si="45"/>
        <v>0</v>
      </c>
      <c r="AB153" s="5">
        <f t="shared" si="46"/>
        <v>0</v>
      </c>
      <c r="AC153" s="5">
        <f t="shared" si="47"/>
        <v>0</v>
      </c>
      <c r="AD153" s="94">
        <f>IF(U153&lt;=IF(Inputs!$C$22="",lockin,Inputs!$C$22),Inputs!$D$22,IF(U153&lt;=IF(Inputs!$C$23="",lockin,Inputs!$C$23),Inputs!$D$23,IF(U153&lt;=IF(Inputs!$C$24="",lockin,Inputs!$C$24),Inputs!$D$24,IF(U153&lt;=IF(Inputs!$C$25="",lockin,Inputs!$C$25),Inputs!$D$25,IF(U153&lt;=IF(Inputs!$C$26="",lockin,Inputs!$C$26),Inputs!$D$26,IF(U153&lt;=IF(Inputs!$C$27="",lockin,Inputs!$C$27),Inputs!$D$27,IF(U153&lt;=IF(Inputs!$C$28="",lockin,Inputs!$C$28),Inputs!$D$28,IF(U153&lt;=IF(Inputs!$C$29="",lockin,Inputs!$C$29),Inputs!$D$29,IF(U153&lt;=IF(Inputs!$C$30="",lockin,Inputs!$C$30),Inputs!$D$30,IF(U153&lt;=IF(Inputs!$C$31="",lockin,Inputs!$C$31),Inputs!$D$31,0%))))))))))</f>
        <v>1.4999999999999999E-2</v>
      </c>
      <c r="AE153" s="5">
        <f t="shared" si="48"/>
        <v>0</v>
      </c>
      <c r="AF153" s="5">
        <f>AB153*Inputs!I157</f>
        <v>0</v>
      </c>
      <c r="AG153" s="5">
        <f t="shared" si="49"/>
        <v>0</v>
      </c>
      <c r="AH153" s="5">
        <f t="shared" si="50"/>
        <v>0</v>
      </c>
      <c r="AI153" s="5">
        <f>AA153*Inputs!I157</f>
        <v>0</v>
      </c>
      <c r="AJ153" s="5">
        <f t="shared" si="51"/>
        <v>0</v>
      </c>
      <c r="AK153" s="5">
        <f t="shared" si="52"/>
        <v>0</v>
      </c>
      <c r="AL153" s="5">
        <f>AA153*Inputs!I157</f>
        <v>0</v>
      </c>
      <c r="AM153" s="5">
        <f t="shared" ca="1" si="53"/>
        <v>0</v>
      </c>
      <c r="AN153" s="5">
        <f t="shared" si="54"/>
        <v>0</v>
      </c>
      <c r="AO153" s="5">
        <f t="shared" ca="1" si="55"/>
        <v>0</v>
      </c>
      <c r="AP153" s="5"/>
      <c r="AQ153" s="5">
        <f>AA153*Inputs!I157</f>
        <v>0</v>
      </c>
      <c r="AR153" s="5">
        <f t="shared" si="56"/>
        <v>0</v>
      </c>
      <c r="AS153" s="5"/>
      <c r="AT153" s="5">
        <f t="shared" ca="1" si="57"/>
        <v>0</v>
      </c>
      <c r="BG153" s="20" t="str">
        <f>IF(Inputs!K153="","",YEAR(Inputs!K153))</f>
        <v/>
      </c>
      <c r="BH153" s="20" t="str">
        <f>IF(Inputs!K153="","",DAY(Inputs!K153))</f>
        <v/>
      </c>
      <c r="BI153" s="20" t="str">
        <f>IF(Inputs!K153="","",MONTH(Inputs!K153))</f>
        <v/>
      </c>
      <c r="BJ153" s="14" t="str">
        <f>IF(Inputs!K153="","",IF(Inputs!K153&gt;DATE(BG153,4,1),DATE(BG153,4,1),DATE(BG153-1,4,1)))</f>
        <v/>
      </c>
      <c r="BX153" s="27" t="e">
        <f t="shared" si="58"/>
        <v>#N/A</v>
      </c>
      <c r="BY153" t="e">
        <f t="shared" si="59"/>
        <v>#N/A</v>
      </c>
    </row>
    <row r="154" spans="3:77">
      <c r="T154" s="5">
        <f>IF(Inputs!F158="",0,IF(Inputs!G158="Purchase",Inputs!H158,IF(Inputs!G158="Redemption",-Inputs!H158,IF(Inputs!G158="Dividend",0,0)))/Inputs!I158)</f>
        <v>0</v>
      </c>
      <c r="U154" s="5">
        <f>IF(Inputs!F158="",0,(datecg-Inputs!F158))</f>
        <v>0</v>
      </c>
      <c r="V154" s="5">
        <f>IF(Inputs!F158="",0,SUM($T$5:T154))</f>
        <v>0</v>
      </c>
      <c r="W154" s="5">
        <f>SUM($X$5:X153)</f>
        <v>24499.276089799783</v>
      </c>
      <c r="X154" s="5">
        <f t="shared" si="42"/>
        <v>0</v>
      </c>
      <c r="Y154" s="5">
        <f t="shared" si="43"/>
        <v>0</v>
      </c>
      <c r="Z154" s="5">
        <f t="shared" si="44"/>
        <v>0</v>
      </c>
      <c r="AA154" s="5">
        <f t="shared" si="45"/>
        <v>0</v>
      </c>
      <c r="AB154" s="5">
        <f t="shared" si="46"/>
        <v>0</v>
      </c>
      <c r="AC154" s="5">
        <f t="shared" si="47"/>
        <v>0</v>
      </c>
      <c r="AD154" s="94">
        <f>IF(U154&lt;=IF(Inputs!$C$22="",lockin,Inputs!$C$22),Inputs!$D$22,IF(U154&lt;=IF(Inputs!$C$23="",lockin,Inputs!$C$23),Inputs!$D$23,IF(U154&lt;=IF(Inputs!$C$24="",lockin,Inputs!$C$24),Inputs!$D$24,IF(U154&lt;=IF(Inputs!$C$25="",lockin,Inputs!$C$25),Inputs!$D$25,IF(U154&lt;=IF(Inputs!$C$26="",lockin,Inputs!$C$26),Inputs!$D$26,IF(U154&lt;=IF(Inputs!$C$27="",lockin,Inputs!$C$27),Inputs!$D$27,IF(U154&lt;=IF(Inputs!$C$28="",lockin,Inputs!$C$28),Inputs!$D$28,IF(U154&lt;=IF(Inputs!$C$29="",lockin,Inputs!$C$29),Inputs!$D$29,IF(U154&lt;=IF(Inputs!$C$30="",lockin,Inputs!$C$30),Inputs!$D$30,IF(U154&lt;=IF(Inputs!$C$31="",lockin,Inputs!$C$31),Inputs!$D$31,0%))))))))))</f>
        <v>1.4999999999999999E-2</v>
      </c>
      <c r="AE154" s="5">
        <f t="shared" si="48"/>
        <v>0</v>
      </c>
      <c r="AF154" s="5">
        <f>AB154*Inputs!I158</f>
        <v>0</v>
      </c>
      <c r="AG154" s="5">
        <f t="shared" si="49"/>
        <v>0</v>
      </c>
      <c r="AH154" s="5">
        <f t="shared" si="50"/>
        <v>0</v>
      </c>
      <c r="AI154" s="5">
        <f>AA154*Inputs!I158</f>
        <v>0</v>
      </c>
      <c r="AJ154" s="5">
        <f t="shared" si="51"/>
        <v>0</v>
      </c>
      <c r="AK154" s="5">
        <f t="shared" si="52"/>
        <v>0</v>
      </c>
      <c r="AL154" s="5">
        <f>AA154*Inputs!I158</f>
        <v>0</v>
      </c>
      <c r="AM154" s="5">
        <f t="shared" ca="1" si="53"/>
        <v>0</v>
      </c>
      <c r="AN154" s="5">
        <f t="shared" si="54"/>
        <v>0</v>
      </c>
      <c r="AO154" s="5">
        <f t="shared" ca="1" si="55"/>
        <v>0</v>
      </c>
      <c r="AP154" s="5"/>
      <c r="AQ154" s="5">
        <f>AA154*Inputs!I158</f>
        <v>0</v>
      </c>
      <c r="AR154" s="5">
        <f t="shared" si="56"/>
        <v>0</v>
      </c>
      <c r="AS154" s="5"/>
      <c r="AT154" s="5">
        <f t="shared" ca="1" si="57"/>
        <v>0</v>
      </c>
      <c r="BG154" s="20" t="str">
        <f>IF(Inputs!K154="","",YEAR(Inputs!K154))</f>
        <v/>
      </c>
      <c r="BH154" s="20" t="str">
        <f>IF(Inputs!K154="","",DAY(Inputs!K154))</f>
        <v/>
      </c>
      <c r="BI154" s="20" t="str">
        <f>IF(Inputs!K154="","",MONTH(Inputs!K154))</f>
        <v/>
      </c>
      <c r="BJ154" s="14" t="str">
        <f>IF(Inputs!K154="","",IF(Inputs!K154&gt;DATE(BG154,4,1),DATE(BG154,4,1),DATE(BG154-1,4,1)))</f>
        <v/>
      </c>
      <c r="BX154" s="27" t="e">
        <f t="shared" si="58"/>
        <v>#N/A</v>
      </c>
      <c r="BY154" t="e">
        <f t="shared" si="59"/>
        <v>#N/A</v>
      </c>
    </row>
    <row r="155" spans="3:77">
      <c r="T155" s="5">
        <f>IF(Inputs!F159="",0,IF(Inputs!G159="Purchase",Inputs!H159,IF(Inputs!G159="Redemption",-Inputs!H159,IF(Inputs!G159="Dividend",0,0)))/Inputs!I159)</f>
        <v>0</v>
      </c>
      <c r="U155" s="5">
        <f>IF(Inputs!F159="",0,(datecg-Inputs!F159))</f>
        <v>0</v>
      </c>
      <c r="V155" s="5">
        <f>IF(Inputs!F159="",0,SUM($T$5:T155))</f>
        <v>0</v>
      </c>
      <c r="W155" s="5">
        <f>SUM($X$5:X154)</f>
        <v>24499.276089799783</v>
      </c>
      <c r="X155" s="5">
        <f t="shared" si="42"/>
        <v>0</v>
      </c>
      <c r="Y155" s="5">
        <f t="shared" si="43"/>
        <v>0</v>
      </c>
      <c r="Z155" s="5">
        <f t="shared" si="44"/>
        <v>0</v>
      </c>
      <c r="AA155" s="5">
        <f t="shared" si="45"/>
        <v>0</v>
      </c>
      <c r="AB155" s="5">
        <f t="shared" si="46"/>
        <v>0</v>
      </c>
      <c r="AC155" s="5">
        <f t="shared" si="47"/>
        <v>0</v>
      </c>
      <c r="AD155" s="94">
        <f>IF(U155&lt;=IF(Inputs!$C$22="",lockin,Inputs!$C$22),Inputs!$D$22,IF(U155&lt;=IF(Inputs!$C$23="",lockin,Inputs!$C$23),Inputs!$D$23,IF(U155&lt;=IF(Inputs!$C$24="",lockin,Inputs!$C$24),Inputs!$D$24,IF(U155&lt;=IF(Inputs!$C$25="",lockin,Inputs!$C$25),Inputs!$D$25,IF(U155&lt;=IF(Inputs!$C$26="",lockin,Inputs!$C$26),Inputs!$D$26,IF(U155&lt;=IF(Inputs!$C$27="",lockin,Inputs!$C$27),Inputs!$D$27,IF(U155&lt;=IF(Inputs!$C$28="",lockin,Inputs!$C$28),Inputs!$D$28,IF(U155&lt;=IF(Inputs!$C$29="",lockin,Inputs!$C$29),Inputs!$D$29,IF(U155&lt;=IF(Inputs!$C$30="",lockin,Inputs!$C$30),Inputs!$D$30,IF(U155&lt;=IF(Inputs!$C$31="",lockin,Inputs!$C$31),Inputs!$D$31,0%))))))))))</f>
        <v>1.4999999999999999E-2</v>
      </c>
      <c r="AE155" s="5">
        <f t="shared" si="48"/>
        <v>0</v>
      </c>
      <c r="AF155" s="5">
        <f>AB155*Inputs!I159</f>
        <v>0</v>
      </c>
      <c r="AG155" s="5">
        <f t="shared" si="49"/>
        <v>0</v>
      </c>
      <c r="AH155" s="5">
        <f t="shared" si="50"/>
        <v>0</v>
      </c>
      <c r="AI155" s="5">
        <f>AA155*Inputs!I159</f>
        <v>0</v>
      </c>
      <c r="AJ155" s="5">
        <f t="shared" si="51"/>
        <v>0</v>
      </c>
      <c r="AK155" s="5">
        <f t="shared" si="52"/>
        <v>0</v>
      </c>
      <c r="AL155" s="5">
        <f>AA155*Inputs!I159</f>
        <v>0</v>
      </c>
      <c r="AM155" s="5">
        <f t="shared" ca="1" si="53"/>
        <v>0</v>
      </c>
      <c r="AN155" s="5">
        <f t="shared" si="54"/>
        <v>0</v>
      </c>
      <c r="AO155" s="5">
        <f t="shared" ca="1" si="55"/>
        <v>0</v>
      </c>
      <c r="AP155" s="5"/>
      <c r="AQ155" s="5">
        <f>AA155*Inputs!I159</f>
        <v>0</v>
      </c>
      <c r="AR155" s="5">
        <f t="shared" si="56"/>
        <v>0</v>
      </c>
      <c r="AS155" s="5"/>
      <c r="AT155" s="5">
        <f t="shared" ca="1" si="57"/>
        <v>0</v>
      </c>
      <c r="BG155" s="20" t="str">
        <f>IF(Inputs!K155="","",YEAR(Inputs!K155))</f>
        <v/>
      </c>
      <c r="BH155" s="20" t="str">
        <f>IF(Inputs!K155="","",DAY(Inputs!K155))</f>
        <v/>
      </c>
      <c r="BI155" s="20" t="str">
        <f>IF(Inputs!K155="","",MONTH(Inputs!K155))</f>
        <v/>
      </c>
      <c r="BJ155" s="14" t="str">
        <f>IF(Inputs!K155="","",IF(Inputs!K155&gt;DATE(BG155,4,1),DATE(BG155,4,1),DATE(BG155-1,4,1)))</f>
        <v/>
      </c>
      <c r="BX155" s="27" t="e">
        <f t="shared" si="58"/>
        <v>#N/A</v>
      </c>
      <c r="BY155" t="e">
        <f t="shared" si="59"/>
        <v>#N/A</v>
      </c>
    </row>
    <row r="156" spans="3:77">
      <c r="T156" s="5">
        <f>IF(Inputs!F160="",0,IF(Inputs!G160="Purchase",Inputs!H160,IF(Inputs!G160="Redemption",-Inputs!H160,IF(Inputs!G160="Dividend",0,0)))/Inputs!I160)</f>
        <v>0</v>
      </c>
      <c r="U156" s="5">
        <f>IF(Inputs!F160="",0,(datecg-Inputs!F160))</f>
        <v>0</v>
      </c>
      <c r="V156" s="5">
        <f>IF(Inputs!F160="",0,SUM($T$5:T156))</f>
        <v>0</v>
      </c>
      <c r="W156" s="5">
        <f>SUM($X$5:X155)</f>
        <v>24499.276089799783</v>
      </c>
      <c r="X156" s="5">
        <f t="shared" si="42"/>
        <v>0</v>
      </c>
      <c r="Y156" s="5">
        <f t="shared" si="43"/>
        <v>0</v>
      </c>
      <c r="Z156" s="5">
        <f t="shared" si="44"/>
        <v>0</v>
      </c>
      <c r="AA156" s="5">
        <f t="shared" si="45"/>
        <v>0</v>
      </c>
      <c r="AB156" s="5">
        <f t="shared" si="46"/>
        <v>0</v>
      </c>
      <c r="AC156" s="5">
        <f t="shared" si="47"/>
        <v>0</v>
      </c>
      <c r="AD156" s="94">
        <f>IF(U156&lt;=IF(Inputs!$C$22="",lockin,Inputs!$C$22),Inputs!$D$22,IF(U156&lt;=IF(Inputs!$C$23="",lockin,Inputs!$C$23),Inputs!$D$23,IF(U156&lt;=IF(Inputs!$C$24="",lockin,Inputs!$C$24),Inputs!$D$24,IF(U156&lt;=IF(Inputs!$C$25="",lockin,Inputs!$C$25),Inputs!$D$25,IF(U156&lt;=IF(Inputs!$C$26="",lockin,Inputs!$C$26),Inputs!$D$26,IF(U156&lt;=IF(Inputs!$C$27="",lockin,Inputs!$C$27),Inputs!$D$27,IF(U156&lt;=IF(Inputs!$C$28="",lockin,Inputs!$C$28),Inputs!$D$28,IF(U156&lt;=IF(Inputs!$C$29="",lockin,Inputs!$C$29),Inputs!$D$29,IF(U156&lt;=IF(Inputs!$C$30="",lockin,Inputs!$C$30),Inputs!$D$30,IF(U156&lt;=IF(Inputs!$C$31="",lockin,Inputs!$C$31),Inputs!$D$31,0%))))))))))</f>
        <v>1.4999999999999999E-2</v>
      </c>
      <c r="AE156" s="5">
        <f t="shared" si="48"/>
        <v>0</v>
      </c>
      <c r="AF156" s="5">
        <f>AB156*Inputs!I160</f>
        <v>0</v>
      </c>
      <c r="AG156" s="5">
        <f t="shared" si="49"/>
        <v>0</v>
      </c>
      <c r="AH156" s="5">
        <f t="shared" si="50"/>
        <v>0</v>
      </c>
      <c r="AI156" s="5">
        <f>AA156*Inputs!I160</f>
        <v>0</v>
      </c>
      <c r="AJ156" s="5">
        <f t="shared" si="51"/>
        <v>0</v>
      </c>
      <c r="AK156" s="5">
        <f t="shared" si="52"/>
        <v>0</v>
      </c>
      <c r="AL156" s="5">
        <f>AA156*Inputs!I160</f>
        <v>0</v>
      </c>
      <c r="AM156" s="5">
        <f t="shared" ca="1" si="53"/>
        <v>0</v>
      </c>
      <c r="AN156" s="5">
        <f t="shared" si="54"/>
        <v>0</v>
      </c>
      <c r="AO156" s="5">
        <f t="shared" ca="1" si="55"/>
        <v>0</v>
      </c>
      <c r="AP156" s="5"/>
      <c r="AQ156" s="5">
        <f>AA156*Inputs!I160</f>
        <v>0</v>
      </c>
      <c r="AR156" s="5">
        <f t="shared" si="56"/>
        <v>0</v>
      </c>
      <c r="AS156" s="5"/>
      <c r="AT156" s="5">
        <f t="shared" ca="1" si="57"/>
        <v>0</v>
      </c>
      <c r="BG156" s="20" t="str">
        <f>IF(Inputs!K156="","",YEAR(Inputs!K156))</f>
        <v/>
      </c>
      <c r="BH156" s="20" t="str">
        <f>IF(Inputs!K156="","",DAY(Inputs!K156))</f>
        <v/>
      </c>
      <c r="BI156" s="20" t="str">
        <f>IF(Inputs!K156="","",MONTH(Inputs!K156))</f>
        <v/>
      </c>
      <c r="BJ156" s="14" t="str">
        <f>IF(Inputs!K156="","",IF(Inputs!K156&gt;DATE(BG156,4,1),DATE(BG156,4,1),DATE(BG156-1,4,1)))</f>
        <v/>
      </c>
      <c r="BX156" s="27" t="e">
        <f t="shared" si="58"/>
        <v>#N/A</v>
      </c>
      <c r="BY156" t="e">
        <f t="shared" si="59"/>
        <v>#N/A</v>
      </c>
    </row>
    <row r="157" spans="3:77">
      <c r="T157" s="5">
        <f>IF(Inputs!F161="",0,IF(Inputs!G161="Purchase",Inputs!H161,IF(Inputs!G161="Redemption",-Inputs!H161,IF(Inputs!G161="Dividend",0,0)))/Inputs!I161)</f>
        <v>0</v>
      </c>
      <c r="U157" s="5">
        <f>IF(Inputs!F161="",0,(datecg-Inputs!F161))</f>
        <v>0</v>
      </c>
      <c r="V157" s="5">
        <f>IF(Inputs!F161="",0,SUM($T$5:T157))</f>
        <v>0</v>
      </c>
      <c r="W157" s="5">
        <f>SUM($X$5:X156)</f>
        <v>24499.276089799783</v>
      </c>
      <c r="X157" s="5">
        <f t="shared" si="42"/>
        <v>0</v>
      </c>
      <c r="Y157" s="5">
        <f t="shared" si="43"/>
        <v>0</v>
      </c>
      <c r="Z157" s="5">
        <f t="shared" si="44"/>
        <v>0</v>
      </c>
      <c r="AA157" s="5">
        <f t="shared" si="45"/>
        <v>0</v>
      </c>
      <c r="AB157" s="5">
        <f t="shared" si="46"/>
        <v>0</v>
      </c>
      <c r="AC157" s="5">
        <f t="shared" si="47"/>
        <v>0</v>
      </c>
      <c r="AD157" s="94">
        <f>IF(U157&lt;=IF(Inputs!$C$22="",lockin,Inputs!$C$22),Inputs!$D$22,IF(U157&lt;=IF(Inputs!$C$23="",lockin,Inputs!$C$23),Inputs!$D$23,IF(U157&lt;=IF(Inputs!$C$24="",lockin,Inputs!$C$24),Inputs!$D$24,IF(U157&lt;=IF(Inputs!$C$25="",lockin,Inputs!$C$25),Inputs!$D$25,IF(U157&lt;=IF(Inputs!$C$26="",lockin,Inputs!$C$26),Inputs!$D$26,IF(U157&lt;=IF(Inputs!$C$27="",lockin,Inputs!$C$27),Inputs!$D$27,IF(U157&lt;=IF(Inputs!$C$28="",lockin,Inputs!$C$28),Inputs!$D$28,IF(U157&lt;=IF(Inputs!$C$29="",lockin,Inputs!$C$29),Inputs!$D$29,IF(U157&lt;=IF(Inputs!$C$30="",lockin,Inputs!$C$30),Inputs!$D$30,IF(U157&lt;=IF(Inputs!$C$31="",lockin,Inputs!$C$31),Inputs!$D$31,0%))))))))))</f>
        <v>1.4999999999999999E-2</v>
      </c>
      <c r="AE157" s="5">
        <f t="shared" si="48"/>
        <v>0</v>
      </c>
      <c r="AF157" s="5">
        <f>AB157*Inputs!I161</f>
        <v>0</v>
      </c>
      <c r="AG157" s="5">
        <f t="shared" si="49"/>
        <v>0</v>
      </c>
      <c r="AH157" s="5">
        <f t="shared" si="50"/>
        <v>0</v>
      </c>
      <c r="AI157" s="5">
        <f>AA157*Inputs!I161</f>
        <v>0</v>
      </c>
      <c r="AJ157" s="5">
        <f t="shared" si="51"/>
        <v>0</v>
      </c>
      <c r="AK157" s="5">
        <f t="shared" si="52"/>
        <v>0</v>
      </c>
      <c r="AL157" s="5">
        <f>AA157*Inputs!I161</f>
        <v>0</v>
      </c>
      <c r="AM157" s="5">
        <f t="shared" ca="1" si="53"/>
        <v>0</v>
      </c>
      <c r="AN157" s="5">
        <f t="shared" si="54"/>
        <v>0</v>
      </c>
      <c r="AO157" s="5">
        <f t="shared" ca="1" si="55"/>
        <v>0</v>
      </c>
      <c r="AP157" s="5"/>
      <c r="AQ157" s="5">
        <f>AA157*Inputs!I161</f>
        <v>0</v>
      </c>
      <c r="AR157" s="5">
        <f t="shared" si="56"/>
        <v>0</v>
      </c>
      <c r="AS157" s="5"/>
      <c r="AT157" s="5">
        <f t="shared" ca="1" si="57"/>
        <v>0</v>
      </c>
      <c r="BG157" s="20" t="str">
        <f>IF(Inputs!K157="","",YEAR(Inputs!K157))</f>
        <v/>
      </c>
      <c r="BH157" s="20" t="str">
        <f>IF(Inputs!K157="","",DAY(Inputs!K157))</f>
        <v/>
      </c>
      <c r="BI157" s="20" t="str">
        <f>IF(Inputs!K157="","",MONTH(Inputs!K157))</f>
        <v/>
      </c>
      <c r="BJ157" s="14" t="str">
        <f>IF(Inputs!K157="","",IF(Inputs!K157&gt;DATE(BG157,4,1),DATE(BG157,4,1),DATE(BG157-1,4,1)))</f>
        <v/>
      </c>
      <c r="BX157" s="27" t="e">
        <f t="shared" si="58"/>
        <v>#N/A</v>
      </c>
      <c r="BY157" t="e">
        <f t="shared" si="59"/>
        <v>#N/A</v>
      </c>
    </row>
    <row r="158" spans="3:77">
      <c r="T158" s="5">
        <f>IF(Inputs!F162="",0,IF(Inputs!G162="Purchase",Inputs!H162,IF(Inputs!G162="Redemption",-Inputs!H162,IF(Inputs!G162="Dividend",0,0)))/Inputs!I162)</f>
        <v>0</v>
      </c>
      <c r="U158" s="5">
        <f>IF(Inputs!F162="",0,(datecg-Inputs!F162))</f>
        <v>0</v>
      </c>
      <c r="V158" s="5">
        <f>IF(Inputs!F162="",0,SUM($T$5:T158))</f>
        <v>0</v>
      </c>
      <c r="W158" s="5">
        <f>SUM($X$5:X157)</f>
        <v>24499.276089799783</v>
      </c>
      <c r="X158" s="5">
        <f t="shared" si="42"/>
        <v>0</v>
      </c>
      <c r="Y158" s="5">
        <f t="shared" si="43"/>
        <v>0</v>
      </c>
      <c r="Z158" s="5">
        <f t="shared" si="44"/>
        <v>0</v>
      </c>
      <c r="AA158" s="5">
        <f t="shared" si="45"/>
        <v>0</v>
      </c>
      <c r="AB158" s="5">
        <f t="shared" si="46"/>
        <v>0</v>
      </c>
      <c r="AC158" s="5">
        <f t="shared" si="47"/>
        <v>0</v>
      </c>
      <c r="AD158" s="94">
        <f>IF(U158&lt;=IF(Inputs!$C$22="",lockin,Inputs!$C$22),Inputs!$D$22,IF(U158&lt;=IF(Inputs!$C$23="",lockin,Inputs!$C$23),Inputs!$D$23,IF(U158&lt;=IF(Inputs!$C$24="",lockin,Inputs!$C$24),Inputs!$D$24,IF(U158&lt;=IF(Inputs!$C$25="",lockin,Inputs!$C$25),Inputs!$D$25,IF(U158&lt;=IF(Inputs!$C$26="",lockin,Inputs!$C$26),Inputs!$D$26,IF(U158&lt;=IF(Inputs!$C$27="",lockin,Inputs!$C$27),Inputs!$D$27,IF(U158&lt;=IF(Inputs!$C$28="",lockin,Inputs!$C$28),Inputs!$D$28,IF(U158&lt;=IF(Inputs!$C$29="",lockin,Inputs!$C$29),Inputs!$D$29,IF(U158&lt;=IF(Inputs!$C$30="",lockin,Inputs!$C$30),Inputs!$D$30,IF(U158&lt;=IF(Inputs!$C$31="",lockin,Inputs!$C$31),Inputs!$D$31,0%))))))))))</f>
        <v>1.4999999999999999E-2</v>
      </c>
      <c r="AE158" s="5">
        <f t="shared" si="48"/>
        <v>0</v>
      </c>
      <c r="AF158" s="5">
        <f>AB158*Inputs!I162</f>
        <v>0</v>
      </c>
      <c r="AG158" s="5">
        <f t="shared" si="49"/>
        <v>0</v>
      </c>
      <c r="AH158" s="5">
        <f t="shared" si="50"/>
        <v>0</v>
      </c>
      <c r="AI158" s="5">
        <f>AA158*Inputs!I162</f>
        <v>0</v>
      </c>
      <c r="AJ158" s="5">
        <f t="shared" si="51"/>
        <v>0</v>
      </c>
      <c r="AK158" s="5">
        <f t="shared" si="52"/>
        <v>0</v>
      </c>
      <c r="AL158" s="5">
        <f>AA158*Inputs!I162</f>
        <v>0</v>
      </c>
      <c r="AM158" s="5">
        <f t="shared" ca="1" si="53"/>
        <v>0</v>
      </c>
      <c r="AN158" s="5">
        <f t="shared" si="54"/>
        <v>0</v>
      </c>
      <c r="AO158" s="5">
        <f t="shared" ca="1" si="55"/>
        <v>0</v>
      </c>
      <c r="AP158" s="5"/>
      <c r="AQ158" s="5">
        <f>AA158*Inputs!I162</f>
        <v>0</v>
      </c>
      <c r="AR158" s="5">
        <f t="shared" si="56"/>
        <v>0</v>
      </c>
      <c r="AS158" s="5"/>
      <c r="AT158" s="5">
        <f t="shared" ca="1" si="57"/>
        <v>0</v>
      </c>
      <c r="BG158" s="20" t="str">
        <f>IF(Inputs!K158="","",YEAR(Inputs!K158))</f>
        <v/>
      </c>
      <c r="BH158" s="20" t="str">
        <f>IF(Inputs!K158="","",DAY(Inputs!K158))</f>
        <v/>
      </c>
      <c r="BI158" s="20" t="str">
        <f>IF(Inputs!K158="","",MONTH(Inputs!K158))</f>
        <v/>
      </c>
      <c r="BJ158" s="14" t="str">
        <f>IF(Inputs!K158="","",IF(Inputs!K158&gt;DATE(BG158,4,1),DATE(BG158,4,1),DATE(BG158-1,4,1)))</f>
        <v/>
      </c>
      <c r="BX158" s="27" t="e">
        <f t="shared" si="58"/>
        <v>#N/A</v>
      </c>
      <c r="BY158" t="e">
        <f t="shared" si="59"/>
        <v>#N/A</v>
      </c>
    </row>
    <row r="159" spans="3:77">
      <c r="T159" s="5">
        <f>IF(Inputs!F163="",0,IF(Inputs!G163="Purchase",Inputs!H163,IF(Inputs!G163="Redemption",-Inputs!H163,IF(Inputs!G163="Dividend",0,0)))/Inputs!I163)</f>
        <v>0</v>
      </c>
      <c r="U159" s="5">
        <f>IF(Inputs!F163="",0,(datecg-Inputs!F163))</f>
        <v>0</v>
      </c>
      <c r="V159" s="5">
        <f>IF(Inputs!F163="",0,SUM($T$5:T159))</f>
        <v>0</v>
      </c>
      <c r="W159" s="5">
        <f>SUM($X$5:X158)</f>
        <v>24499.276089799783</v>
      </c>
      <c r="X159" s="5">
        <f t="shared" si="42"/>
        <v>0</v>
      </c>
      <c r="Y159" s="5">
        <f t="shared" si="43"/>
        <v>0</v>
      </c>
      <c r="Z159" s="5">
        <f t="shared" si="44"/>
        <v>0</v>
      </c>
      <c r="AA159" s="5">
        <f t="shared" si="45"/>
        <v>0</v>
      </c>
      <c r="AB159" s="5">
        <f t="shared" si="46"/>
        <v>0</v>
      </c>
      <c r="AC159" s="5">
        <f t="shared" si="47"/>
        <v>0</v>
      </c>
      <c r="AD159" s="94">
        <f>IF(U159&lt;=IF(Inputs!$C$22="",lockin,Inputs!$C$22),Inputs!$D$22,IF(U159&lt;=IF(Inputs!$C$23="",lockin,Inputs!$C$23),Inputs!$D$23,IF(U159&lt;=IF(Inputs!$C$24="",lockin,Inputs!$C$24),Inputs!$D$24,IF(U159&lt;=IF(Inputs!$C$25="",lockin,Inputs!$C$25),Inputs!$D$25,IF(U159&lt;=IF(Inputs!$C$26="",lockin,Inputs!$C$26),Inputs!$D$26,IF(U159&lt;=IF(Inputs!$C$27="",lockin,Inputs!$C$27),Inputs!$D$27,IF(U159&lt;=IF(Inputs!$C$28="",lockin,Inputs!$C$28),Inputs!$D$28,IF(U159&lt;=IF(Inputs!$C$29="",lockin,Inputs!$C$29),Inputs!$D$29,IF(U159&lt;=IF(Inputs!$C$30="",lockin,Inputs!$C$30),Inputs!$D$30,IF(U159&lt;=IF(Inputs!$C$31="",lockin,Inputs!$C$31),Inputs!$D$31,0%))))))))))</f>
        <v>1.4999999999999999E-2</v>
      </c>
      <c r="AE159" s="5">
        <f t="shared" si="48"/>
        <v>0</v>
      </c>
      <c r="AF159" s="5">
        <f>AB159*Inputs!I163</f>
        <v>0</v>
      </c>
      <c r="AG159" s="5">
        <f t="shared" si="49"/>
        <v>0</v>
      </c>
      <c r="AH159" s="5">
        <f t="shared" si="50"/>
        <v>0</v>
      </c>
      <c r="AI159" s="5">
        <f>AA159*Inputs!I163</f>
        <v>0</v>
      </c>
      <c r="AJ159" s="5">
        <f t="shared" si="51"/>
        <v>0</v>
      </c>
      <c r="AK159" s="5">
        <f t="shared" si="52"/>
        <v>0</v>
      </c>
      <c r="AL159" s="5">
        <f>AA159*Inputs!I163</f>
        <v>0</v>
      </c>
      <c r="AM159" s="5">
        <f t="shared" ca="1" si="53"/>
        <v>0</v>
      </c>
      <c r="AN159" s="5">
        <f t="shared" si="54"/>
        <v>0</v>
      </c>
      <c r="AO159" s="5">
        <f t="shared" ca="1" si="55"/>
        <v>0</v>
      </c>
      <c r="AP159" s="5"/>
      <c r="AQ159" s="5">
        <f>AA159*Inputs!I163</f>
        <v>0</v>
      </c>
      <c r="AR159" s="5">
        <f t="shared" si="56"/>
        <v>0</v>
      </c>
      <c r="AS159" s="5"/>
      <c r="AT159" s="5">
        <f t="shared" ca="1" si="57"/>
        <v>0</v>
      </c>
      <c r="BG159" s="20" t="str">
        <f>IF(Inputs!K159="","",YEAR(Inputs!K159))</f>
        <v/>
      </c>
      <c r="BH159" s="20" t="str">
        <f>IF(Inputs!K159="","",DAY(Inputs!K159))</f>
        <v/>
      </c>
      <c r="BI159" s="20" t="str">
        <f>IF(Inputs!K159="","",MONTH(Inputs!K159))</f>
        <v/>
      </c>
      <c r="BJ159" s="14" t="str">
        <f>IF(Inputs!K159="","",IF(Inputs!K159&gt;DATE(BG159,4,1),DATE(BG159,4,1),DATE(BG159-1,4,1)))</f>
        <v/>
      </c>
      <c r="BX159" s="27" t="e">
        <f t="shared" si="58"/>
        <v>#N/A</v>
      </c>
      <c r="BY159" t="e">
        <f t="shared" si="59"/>
        <v>#N/A</v>
      </c>
    </row>
    <row r="160" spans="3:77">
      <c r="T160" s="5">
        <f>IF(Inputs!F164="",0,IF(Inputs!G164="Purchase",Inputs!H164,IF(Inputs!G164="Redemption",-Inputs!H164,IF(Inputs!G164="Dividend",0,0)))/Inputs!I164)</f>
        <v>0</v>
      </c>
      <c r="U160" s="5">
        <f>IF(Inputs!F164="",0,(datecg-Inputs!F164))</f>
        <v>0</v>
      </c>
      <c r="V160" s="5">
        <f>IF(Inputs!F164="",0,SUM($T$5:T160))</f>
        <v>0</v>
      </c>
      <c r="W160" s="5">
        <f>SUM($X$5:X159)</f>
        <v>24499.276089799783</v>
      </c>
      <c r="X160" s="5">
        <f t="shared" si="42"/>
        <v>0</v>
      </c>
      <c r="Y160" s="5">
        <f t="shared" si="43"/>
        <v>0</v>
      </c>
      <c r="Z160" s="5">
        <f t="shared" si="44"/>
        <v>0</v>
      </c>
      <c r="AA160" s="5">
        <f t="shared" si="45"/>
        <v>0</v>
      </c>
      <c r="AB160" s="5">
        <f t="shared" si="46"/>
        <v>0</v>
      </c>
      <c r="AC160" s="5">
        <f t="shared" si="47"/>
        <v>0</v>
      </c>
      <c r="AD160" s="94">
        <f>IF(U160&lt;=IF(Inputs!$C$22="",lockin,Inputs!$C$22),Inputs!$D$22,IF(U160&lt;=IF(Inputs!$C$23="",lockin,Inputs!$C$23),Inputs!$D$23,IF(U160&lt;=IF(Inputs!$C$24="",lockin,Inputs!$C$24),Inputs!$D$24,IF(U160&lt;=IF(Inputs!$C$25="",lockin,Inputs!$C$25),Inputs!$D$25,IF(U160&lt;=IF(Inputs!$C$26="",lockin,Inputs!$C$26),Inputs!$D$26,IF(U160&lt;=IF(Inputs!$C$27="",lockin,Inputs!$C$27),Inputs!$D$27,IF(U160&lt;=IF(Inputs!$C$28="",lockin,Inputs!$C$28),Inputs!$D$28,IF(U160&lt;=IF(Inputs!$C$29="",lockin,Inputs!$C$29),Inputs!$D$29,IF(U160&lt;=IF(Inputs!$C$30="",lockin,Inputs!$C$30),Inputs!$D$30,IF(U160&lt;=IF(Inputs!$C$31="",lockin,Inputs!$C$31),Inputs!$D$31,0%))))))))))</f>
        <v>1.4999999999999999E-2</v>
      </c>
      <c r="AE160" s="5">
        <f t="shared" si="48"/>
        <v>0</v>
      </c>
      <c r="AF160" s="5">
        <f>AB160*Inputs!I164</f>
        <v>0</v>
      </c>
      <c r="AG160" s="5">
        <f t="shared" si="49"/>
        <v>0</v>
      </c>
      <c r="AH160" s="5">
        <f t="shared" si="50"/>
        <v>0</v>
      </c>
      <c r="AI160" s="5">
        <f>AA160*Inputs!I164</f>
        <v>0</v>
      </c>
      <c r="AJ160" s="5">
        <f t="shared" si="51"/>
        <v>0</v>
      </c>
      <c r="AK160" s="5">
        <f t="shared" si="52"/>
        <v>0</v>
      </c>
      <c r="AL160" s="5">
        <f>AA160*Inputs!I164</f>
        <v>0</v>
      </c>
      <c r="AM160" s="5">
        <f t="shared" ca="1" si="53"/>
        <v>0</v>
      </c>
      <c r="AN160" s="5">
        <f t="shared" si="54"/>
        <v>0</v>
      </c>
      <c r="AO160" s="5">
        <f t="shared" ca="1" si="55"/>
        <v>0</v>
      </c>
      <c r="AP160" s="5"/>
      <c r="AQ160" s="5">
        <f>AA160*Inputs!I164</f>
        <v>0</v>
      </c>
      <c r="AR160" s="5">
        <f t="shared" si="56"/>
        <v>0</v>
      </c>
      <c r="AS160" s="5"/>
      <c r="AT160" s="5">
        <f t="shared" ca="1" si="57"/>
        <v>0</v>
      </c>
      <c r="BG160" s="20" t="str">
        <f>IF(Inputs!K160="","",YEAR(Inputs!K160))</f>
        <v/>
      </c>
      <c r="BH160" s="20" t="str">
        <f>IF(Inputs!K160="","",DAY(Inputs!K160))</f>
        <v/>
      </c>
      <c r="BI160" s="20" t="str">
        <f>IF(Inputs!K160="","",MONTH(Inputs!K160))</f>
        <v/>
      </c>
      <c r="BJ160" s="14" t="str">
        <f>IF(Inputs!K160="","",IF(Inputs!K160&gt;DATE(BG160,4,1),DATE(BG160,4,1),DATE(BG160-1,4,1)))</f>
        <v/>
      </c>
      <c r="BX160" s="27" t="e">
        <f t="shared" si="58"/>
        <v>#N/A</v>
      </c>
      <c r="BY160" t="e">
        <f t="shared" si="59"/>
        <v>#N/A</v>
      </c>
    </row>
    <row r="161" spans="20:77">
      <c r="T161" s="5">
        <f>IF(Inputs!F165="",0,IF(Inputs!G165="Purchase",Inputs!H165,IF(Inputs!G165="Redemption",-Inputs!H165,IF(Inputs!G165="Dividend",0,0)))/Inputs!I165)</f>
        <v>0</v>
      </c>
      <c r="U161" s="5">
        <f>IF(Inputs!F165="",0,(datecg-Inputs!F165))</f>
        <v>0</v>
      </c>
      <c r="V161" s="5">
        <f>IF(Inputs!F165="",0,SUM($T$5:T161))</f>
        <v>0</v>
      </c>
      <c r="W161" s="5">
        <f>SUM($X$5:X160)</f>
        <v>24499.276089799783</v>
      </c>
      <c r="X161" s="5">
        <f t="shared" si="42"/>
        <v>0</v>
      </c>
      <c r="Y161" s="5">
        <f t="shared" si="43"/>
        <v>0</v>
      </c>
      <c r="Z161" s="5">
        <f t="shared" si="44"/>
        <v>0</v>
      </c>
      <c r="AA161" s="5">
        <f t="shared" si="45"/>
        <v>0</v>
      </c>
      <c r="AB161" s="5">
        <f t="shared" si="46"/>
        <v>0</v>
      </c>
      <c r="AC161" s="5">
        <f t="shared" si="47"/>
        <v>0</v>
      </c>
      <c r="AD161" s="94">
        <f>IF(U161&lt;=IF(Inputs!$C$22="",lockin,Inputs!$C$22),Inputs!$D$22,IF(U161&lt;=IF(Inputs!$C$23="",lockin,Inputs!$C$23),Inputs!$D$23,IF(U161&lt;=IF(Inputs!$C$24="",lockin,Inputs!$C$24),Inputs!$D$24,IF(U161&lt;=IF(Inputs!$C$25="",lockin,Inputs!$C$25),Inputs!$D$25,IF(U161&lt;=IF(Inputs!$C$26="",lockin,Inputs!$C$26),Inputs!$D$26,IF(U161&lt;=IF(Inputs!$C$27="",lockin,Inputs!$C$27),Inputs!$D$27,IF(U161&lt;=IF(Inputs!$C$28="",lockin,Inputs!$C$28),Inputs!$D$28,IF(U161&lt;=IF(Inputs!$C$29="",lockin,Inputs!$C$29),Inputs!$D$29,IF(U161&lt;=IF(Inputs!$C$30="",lockin,Inputs!$C$30),Inputs!$D$30,IF(U161&lt;=IF(Inputs!$C$31="",lockin,Inputs!$C$31),Inputs!$D$31,0%))))))))))</f>
        <v>1.4999999999999999E-2</v>
      </c>
      <c r="AE161" s="5">
        <f t="shared" si="48"/>
        <v>0</v>
      </c>
      <c r="AF161" s="5">
        <f>AB161*Inputs!I165</f>
        <v>0</v>
      </c>
      <c r="AG161" s="5">
        <f t="shared" si="49"/>
        <v>0</v>
      </c>
      <c r="AH161" s="5">
        <f t="shared" si="50"/>
        <v>0</v>
      </c>
      <c r="AI161" s="5">
        <f>AA161*Inputs!I165</f>
        <v>0</v>
      </c>
      <c r="AJ161" s="5">
        <f t="shared" si="51"/>
        <v>0</v>
      </c>
      <c r="AK161" s="5">
        <f t="shared" si="52"/>
        <v>0</v>
      </c>
      <c r="AL161" s="5">
        <f>AA161*Inputs!I165</f>
        <v>0</v>
      </c>
      <c r="AM161" s="5">
        <f t="shared" ca="1" si="53"/>
        <v>0</v>
      </c>
      <c r="AN161" s="5">
        <f t="shared" si="54"/>
        <v>0</v>
      </c>
      <c r="AO161" s="5">
        <f t="shared" ca="1" si="55"/>
        <v>0</v>
      </c>
      <c r="AP161" s="5"/>
      <c r="AQ161" s="5">
        <f>AA161*Inputs!I165</f>
        <v>0</v>
      </c>
      <c r="AR161" s="5">
        <f t="shared" si="56"/>
        <v>0</v>
      </c>
      <c r="AS161" s="5"/>
      <c r="AT161" s="5">
        <f t="shared" ca="1" si="57"/>
        <v>0</v>
      </c>
      <c r="BG161" s="20" t="str">
        <f>IF(Inputs!K161="","",YEAR(Inputs!K161))</f>
        <v/>
      </c>
      <c r="BH161" s="20" t="str">
        <f>IF(Inputs!K161="","",DAY(Inputs!K161))</f>
        <v/>
      </c>
      <c r="BI161" s="20" t="str">
        <f>IF(Inputs!K161="","",MONTH(Inputs!K161))</f>
        <v/>
      </c>
      <c r="BJ161" s="14" t="str">
        <f>IF(Inputs!K161="","",IF(Inputs!K161&gt;DATE(BG161,4,1),DATE(BG161,4,1),DATE(BG161-1,4,1)))</f>
        <v/>
      </c>
      <c r="BX161" s="27" t="e">
        <f t="shared" si="58"/>
        <v>#N/A</v>
      </c>
      <c r="BY161" t="e">
        <f t="shared" si="59"/>
        <v>#N/A</v>
      </c>
    </row>
    <row r="162" spans="20:77">
      <c r="T162" s="5">
        <f>IF(Inputs!F166="",0,IF(Inputs!G166="Purchase",Inputs!H166,IF(Inputs!G166="Redemption",-Inputs!H166,IF(Inputs!G166="Dividend",0,0)))/Inputs!I166)</f>
        <v>0</v>
      </c>
      <c r="U162" s="5">
        <f>IF(Inputs!F166="",0,(datecg-Inputs!F166))</f>
        <v>0</v>
      </c>
      <c r="V162" s="5">
        <f>IF(Inputs!F166="",0,SUM($T$5:T162))</f>
        <v>0</v>
      </c>
      <c r="W162" s="5">
        <f>SUM($X$5:X161)</f>
        <v>24499.276089799783</v>
      </c>
      <c r="X162" s="5">
        <f t="shared" si="42"/>
        <v>0</v>
      </c>
      <c r="Y162" s="5">
        <f t="shared" si="43"/>
        <v>0</v>
      </c>
      <c r="Z162" s="5">
        <f t="shared" si="44"/>
        <v>0</v>
      </c>
      <c r="AA162" s="5">
        <f t="shared" si="45"/>
        <v>0</v>
      </c>
      <c r="AB162" s="5">
        <f t="shared" si="46"/>
        <v>0</v>
      </c>
      <c r="AC162" s="5">
        <f t="shared" si="47"/>
        <v>0</v>
      </c>
      <c r="AD162" s="94">
        <f>IF(U162&lt;=IF(Inputs!$C$22="",lockin,Inputs!$C$22),Inputs!$D$22,IF(U162&lt;=IF(Inputs!$C$23="",lockin,Inputs!$C$23),Inputs!$D$23,IF(U162&lt;=IF(Inputs!$C$24="",lockin,Inputs!$C$24),Inputs!$D$24,IF(U162&lt;=IF(Inputs!$C$25="",lockin,Inputs!$C$25),Inputs!$D$25,IF(U162&lt;=IF(Inputs!$C$26="",lockin,Inputs!$C$26),Inputs!$D$26,IF(U162&lt;=IF(Inputs!$C$27="",lockin,Inputs!$C$27),Inputs!$D$27,IF(U162&lt;=IF(Inputs!$C$28="",lockin,Inputs!$C$28),Inputs!$D$28,IF(U162&lt;=IF(Inputs!$C$29="",lockin,Inputs!$C$29),Inputs!$D$29,IF(U162&lt;=IF(Inputs!$C$30="",lockin,Inputs!$C$30),Inputs!$D$30,IF(U162&lt;=IF(Inputs!$C$31="",lockin,Inputs!$C$31),Inputs!$D$31,0%))))))))))</f>
        <v>1.4999999999999999E-2</v>
      </c>
      <c r="AE162" s="5">
        <f t="shared" si="48"/>
        <v>0</v>
      </c>
      <c r="AF162" s="5">
        <f>AB162*Inputs!I166</f>
        <v>0</v>
      </c>
      <c r="AG162" s="5">
        <f t="shared" si="49"/>
        <v>0</v>
      </c>
      <c r="AH162" s="5">
        <f t="shared" si="50"/>
        <v>0</v>
      </c>
      <c r="AI162" s="5">
        <f>AA162*Inputs!I166</f>
        <v>0</v>
      </c>
      <c r="AJ162" s="5">
        <f t="shared" si="51"/>
        <v>0</v>
      </c>
      <c r="AK162" s="5">
        <f t="shared" si="52"/>
        <v>0</v>
      </c>
      <c r="AL162" s="5">
        <f>AA162*Inputs!I166</f>
        <v>0</v>
      </c>
      <c r="AM162" s="5">
        <f t="shared" ca="1" si="53"/>
        <v>0</v>
      </c>
      <c r="AN162" s="5">
        <f t="shared" si="54"/>
        <v>0</v>
      </c>
      <c r="AO162" s="5">
        <f t="shared" ca="1" si="55"/>
        <v>0</v>
      </c>
      <c r="AP162" s="5"/>
      <c r="AQ162" s="5">
        <f>AA162*Inputs!I166</f>
        <v>0</v>
      </c>
      <c r="AR162" s="5">
        <f t="shared" si="56"/>
        <v>0</v>
      </c>
      <c r="AS162" s="5"/>
      <c r="AT162" s="5">
        <f t="shared" ca="1" si="57"/>
        <v>0</v>
      </c>
      <c r="BG162" s="20" t="str">
        <f>IF(Inputs!K162="","",YEAR(Inputs!K162))</f>
        <v/>
      </c>
      <c r="BH162" s="20" t="str">
        <f>IF(Inputs!K162="","",DAY(Inputs!K162))</f>
        <v/>
      </c>
      <c r="BI162" s="20" t="str">
        <f>IF(Inputs!K162="","",MONTH(Inputs!K162))</f>
        <v/>
      </c>
      <c r="BJ162" s="14" t="str">
        <f>IF(Inputs!K162="","",IF(Inputs!K162&gt;DATE(BG162,4,1),DATE(BG162,4,1),DATE(BG162-1,4,1)))</f>
        <v/>
      </c>
      <c r="BX162" s="27" t="e">
        <f t="shared" si="58"/>
        <v>#N/A</v>
      </c>
      <c r="BY162" t="e">
        <f t="shared" si="59"/>
        <v>#N/A</v>
      </c>
    </row>
    <row r="163" spans="20:77">
      <c r="T163" s="5">
        <f>IF(Inputs!F167="",0,IF(Inputs!G167="Purchase",Inputs!H167,IF(Inputs!G167="Redemption",-Inputs!H167,IF(Inputs!G167="Dividend",0,0)))/Inputs!I167)</f>
        <v>0</v>
      </c>
      <c r="U163" s="5">
        <f>IF(Inputs!F167="",0,(datecg-Inputs!F167))</f>
        <v>0</v>
      </c>
      <c r="V163" s="5">
        <f>IF(Inputs!F167="",0,SUM($T$5:T163))</f>
        <v>0</v>
      </c>
      <c r="W163" s="5">
        <f>SUM($X$5:X162)</f>
        <v>24499.276089799783</v>
      </c>
      <c r="X163" s="5">
        <f t="shared" si="42"/>
        <v>0</v>
      </c>
      <c r="Y163" s="5">
        <f t="shared" si="43"/>
        <v>0</v>
      </c>
      <c r="Z163" s="5">
        <f t="shared" si="44"/>
        <v>0</v>
      </c>
      <c r="AA163" s="5">
        <f t="shared" si="45"/>
        <v>0</v>
      </c>
      <c r="AB163" s="5">
        <f t="shared" si="46"/>
        <v>0</v>
      </c>
      <c r="AC163" s="5">
        <f t="shared" si="47"/>
        <v>0</v>
      </c>
      <c r="AD163" s="94">
        <f>IF(U163&lt;=IF(Inputs!$C$22="",lockin,Inputs!$C$22),Inputs!$D$22,IF(U163&lt;=IF(Inputs!$C$23="",lockin,Inputs!$C$23),Inputs!$D$23,IF(U163&lt;=IF(Inputs!$C$24="",lockin,Inputs!$C$24),Inputs!$D$24,IF(U163&lt;=IF(Inputs!$C$25="",lockin,Inputs!$C$25),Inputs!$D$25,IF(U163&lt;=IF(Inputs!$C$26="",lockin,Inputs!$C$26),Inputs!$D$26,IF(U163&lt;=IF(Inputs!$C$27="",lockin,Inputs!$C$27),Inputs!$D$27,IF(U163&lt;=IF(Inputs!$C$28="",lockin,Inputs!$C$28),Inputs!$D$28,IF(U163&lt;=IF(Inputs!$C$29="",lockin,Inputs!$C$29),Inputs!$D$29,IF(U163&lt;=IF(Inputs!$C$30="",lockin,Inputs!$C$30),Inputs!$D$30,IF(U163&lt;=IF(Inputs!$C$31="",lockin,Inputs!$C$31),Inputs!$D$31,0%))))))))))</f>
        <v>1.4999999999999999E-2</v>
      </c>
      <c r="AE163" s="5">
        <f t="shared" si="48"/>
        <v>0</v>
      </c>
      <c r="AF163" s="5">
        <f>AB163*Inputs!I167</f>
        <v>0</v>
      </c>
      <c r="AG163" s="5">
        <f t="shared" si="49"/>
        <v>0</v>
      </c>
      <c r="AH163" s="5">
        <f t="shared" si="50"/>
        <v>0</v>
      </c>
      <c r="AI163" s="5">
        <f>AA163*Inputs!I167</f>
        <v>0</v>
      </c>
      <c r="AJ163" s="5">
        <f t="shared" si="51"/>
        <v>0</v>
      </c>
      <c r="AK163" s="5">
        <f t="shared" si="52"/>
        <v>0</v>
      </c>
      <c r="AL163" s="5">
        <f>AA163*Inputs!I167</f>
        <v>0</v>
      </c>
      <c r="AM163" s="5">
        <f t="shared" ca="1" si="53"/>
        <v>0</v>
      </c>
      <c r="AN163" s="5">
        <f t="shared" si="54"/>
        <v>0</v>
      </c>
      <c r="AO163" s="5">
        <f t="shared" ca="1" si="55"/>
        <v>0</v>
      </c>
      <c r="AP163" s="5"/>
      <c r="AQ163" s="5">
        <f>AA163*Inputs!I167</f>
        <v>0</v>
      </c>
      <c r="AR163" s="5">
        <f t="shared" si="56"/>
        <v>0</v>
      </c>
      <c r="AS163" s="5"/>
      <c r="AT163" s="5">
        <f t="shared" ca="1" si="57"/>
        <v>0</v>
      </c>
      <c r="BG163" s="20" t="str">
        <f>IF(Inputs!K163="","",YEAR(Inputs!K163))</f>
        <v/>
      </c>
      <c r="BH163" s="20" t="str">
        <f>IF(Inputs!K163="","",DAY(Inputs!K163))</f>
        <v/>
      </c>
      <c r="BI163" s="20" t="str">
        <f>IF(Inputs!K163="","",MONTH(Inputs!K163))</f>
        <v/>
      </c>
      <c r="BJ163" s="14" t="str">
        <f>IF(Inputs!K163="","",IF(Inputs!K163&gt;DATE(BG163,4,1),DATE(BG163,4,1),DATE(BG163-1,4,1)))</f>
        <v/>
      </c>
      <c r="BX163" s="27" t="e">
        <f t="shared" si="58"/>
        <v>#N/A</v>
      </c>
      <c r="BY163" t="e">
        <f t="shared" si="59"/>
        <v>#N/A</v>
      </c>
    </row>
    <row r="164" spans="20:77">
      <c r="T164" s="5">
        <f>IF(Inputs!F168="",0,IF(Inputs!G168="Purchase",Inputs!H168,IF(Inputs!G168="Redemption",-Inputs!H168,IF(Inputs!G168="Dividend",0,0)))/Inputs!I168)</f>
        <v>0</v>
      </c>
      <c r="U164" s="5">
        <f>IF(Inputs!F168="",0,(datecg-Inputs!F168))</f>
        <v>0</v>
      </c>
      <c r="V164" s="5">
        <f>IF(Inputs!F168="",0,SUM($T$5:T164))</f>
        <v>0</v>
      </c>
      <c r="W164" s="5">
        <f>SUM($X$5:X163)</f>
        <v>24499.276089799783</v>
      </c>
      <c r="X164" s="5">
        <f t="shared" si="42"/>
        <v>0</v>
      </c>
      <c r="Y164" s="5">
        <f t="shared" si="43"/>
        <v>0</v>
      </c>
      <c r="Z164" s="5">
        <f t="shared" si="44"/>
        <v>0</v>
      </c>
      <c r="AA164" s="5">
        <f t="shared" si="45"/>
        <v>0</v>
      </c>
      <c r="AB164" s="5">
        <f t="shared" si="46"/>
        <v>0</v>
      </c>
      <c r="AC164" s="5">
        <f t="shared" si="47"/>
        <v>0</v>
      </c>
      <c r="AD164" s="94">
        <f>IF(U164&lt;=IF(Inputs!$C$22="",lockin,Inputs!$C$22),Inputs!$D$22,IF(U164&lt;=IF(Inputs!$C$23="",lockin,Inputs!$C$23),Inputs!$D$23,IF(U164&lt;=IF(Inputs!$C$24="",lockin,Inputs!$C$24),Inputs!$D$24,IF(U164&lt;=IF(Inputs!$C$25="",lockin,Inputs!$C$25),Inputs!$D$25,IF(U164&lt;=IF(Inputs!$C$26="",lockin,Inputs!$C$26),Inputs!$D$26,IF(U164&lt;=IF(Inputs!$C$27="",lockin,Inputs!$C$27),Inputs!$D$27,IF(U164&lt;=IF(Inputs!$C$28="",lockin,Inputs!$C$28),Inputs!$D$28,IF(U164&lt;=IF(Inputs!$C$29="",lockin,Inputs!$C$29),Inputs!$D$29,IF(U164&lt;=IF(Inputs!$C$30="",lockin,Inputs!$C$30),Inputs!$D$30,IF(U164&lt;=IF(Inputs!$C$31="",lockin,Inputs!$C$31),Inputs!$D$31,0%))))))))))</f>
        <v>1.4999999999999999E-2</v>
      </c>
      <c r="AE164" s="5">
        <f t="shared" si="48"/>
        <v>0</v>
      </c>
      <c r="AF164" s="5">
        <f>AB164*Inputs!I168</f>
        <v>0</v>
      </c>
      <c r="AG164" s="5">
        <f t="shared" si="49"/>
        <v>0</v>
      </c>
      <c r="AH164" s="5">
        <f t="shared" si="50"/>
        <v>0</v>
      </c>
      <c r="AI164" s="5">
        <f>AA164*Inputs!I168</f>
        <v>0</v>
      </c>
      <c r="AJ164" s="5">
        <f t="shared" si="51"/>
        <v>0</v>
      </c>
      <c r="AK164" s="5">
        <f t="shared" si="52"/>
        <v>0</v>
      </c>
      <c r="AL164" s="5">
        <f>AA164*Inputs!I168</f>
        <v>0</v>
      </c>
      <c r="AM164" s="5">
        <f t="shared" ca="1" si="53"/>
        <v>0</v>
      </c>
      <c r="AN164" s="5">
        <f t="shared" si="54"/>
        <v>0</v>
      </c>
      <c r="AO164" s="5">
        <f t="shared" ca="1" si="55"/>
        <v>0</v>
      </c>
      <c r="AP164" s="5"/>
      <c r="AQ164" s="5">
        <f>AA164*Inputs!I168</f>
        <v>0</v>
      </c>
      <c r="AR164" s="5">
        <f t="shared" si="56"/>
        <v>0</v>
      </c>
      <c r="AS164" s="5"/>
      <c r="AT164" s="5">
        <f t="shared" ca="1" si="57"/>
        <v>0</v>
      </c>
      <c r="BG164" s="20" t="str">
        <f>IF(Inputs!K164="","",YEAR(Inputs!K164))</f>
        <v/>
      </c>
      <c r="BH164" s="20" t="str">
        <f>IF(Inputs!K164="","",DAY(Inputs!K164))</f>
        <v/>
      </c>
      <c r="BI164" s="20" t="str">
        <f>IF(Inputs!K164="","",MONTH(Inputs!K164))</f>
        <v/>
      </c>
      <c r="BJ164" s="14" t="str">
        <f>IF(Inputs!K164="","",IF(Inputs!K164&gt;DATE(BG164,4,1),DATE(BG164,4,1),DATE(BG164-1,4,1)))</f>
        <v/>
      </c>
      <c r="BX164" s="27" t="e">
        <f t="shared" si="58"/>
        <v>#N/A</v>
      </c>
      <c r="BY164" t="e">
        <f t="shared" si="59"/>
        <v>#N/A</v>
      </c>
    </row>
    <row r="165" spans="20:77">
      <c r="T165" s="5">
        <f>IF(Inputs!F169="",0,IF(Inputs!G169="Purchase",Inputs!H169,IF(Inputs!G169="Redemption",-Inputs!H169,IF(Inputs!G169="Dividend",0,0)))/Inputs!I169)</f>
        <v>0</v>
      </c>
      <c r="U165" s="5">
        <f>IF(Inputs!F169="",0,(datecg-Inputs!F169))</f>
        <v>0</v>
      </c>
      <c r="V165" s="5">
        <f>IF(Inputs!F169="",0,SUM($T$5:T165))</f>
        <v>0</v>
      </c>
      <c r="W165" s="5">
        <f>SUM($X$5:X164)</f>
        <v>24499.276089799783</v>
      </c>
      <c r="X165" s="5">
        <f t="shared" si="42"/>
        <v>0</v>
      </c>
      <c r="Y165" s="5">
        <f t="shared" si="43"/>
        <v>0</v>
      </c>
      <c r="Z165" s="5">
        <f t="shared" si="44"/>
        <v>0</v>
      </c>
      <c r="AA165" s="5">
        <f t="shared" si="45"/>
        <v>0</v>
      </c>
      <c r="AB165" s="5">
        <f t="shared" si="46"/>
        <v>0</v>
      </c>
      <c r="AC165" s="5">
        <f t="shared" si="47"/>
        <v>0</v>
      </c>
      <c r="AD165" s="94">
        <f>IF(U165&lt;=IF(Inputs!$C$22="",lockin,Inputs!$C$22),Inputs!$D$22,IF(U165&lt;=IF(Inputs!$C$23="",lockin,Inputs!$C$23),Inputs!$D$23,IF(U165&lt;=IF(Inputs!$C$24="",lockin,Inputs!$C$24),Inputs!$D$24,IF(U165&lt;=IF(Inputs!$C$25="",lockin,Inputs!$C$25),Inputs!$D$25,IF(U165&lt;=IF(Inputs!$C$26="",lockin,Inputs!$C$26),Inputs!$D$26,IF(U165&lt;=IF(Inputs!$C$27="",lockin,Inputs!$C$27),Inputs!$D$27,IF(U165&lt;=IF(Inputs!$C$28="",lockin,Inputs!$C$28),Inputs!$D$28,IF(U165&lt;=IF(Inputs!$C$29="",lockin,Inputs!$C$29),Inputs!$D$29,IF(U165&lt;=IF(Inputs!$C$30="",lockin,Inputs!$C$30),Inputs!$D$30,IF(U165&lt;=IF(Inputs!$C$31="",lockin,Inputs!$C$31),Inputs!$D$31,0%))))))))))</f>
        <v>1.4999999999999999E-2</v>
      </c>
      <c r="AE165" s="5">
        <f t="shared" si="48"/>
        <v>0</v>
      </c>
      <c r="AF165" s="5">
        <f>AB165*Inputs!I169</f>
        <v>0</v>
      </c>
      <c r="AG165" s="5">
        <f t="shared" si="49"/>
        <v>0</v>
      </c>
      <c r="AH165" s="5">
        <f t="shared" si="50"/>
        <v>0</v>
      </c>
      <c r="AI165" s="5">
        <f>AA165*Inputs!I169</f>
        <v>0</v>
      </c>
      <c r="AJ165" s="5">
        <f t="shared" si="51"/>
        <v>0</v>
      </c>
      <c r="AK165" s="5">
        <f t="shared" si="52"/>
        <v>0</v>
      </c>
      <c r="AL165" s="5">
        <f>AA165*Inputs!I169</f>
        <v>0</v>
      </c>
      <c r="AM165" s="5">
        <f t="shared" ca="1" si="53"/>
        <v>0</v>
      </c>
      <c r="AN165" s="5">
        <f t="shared" si="54"/>
        <v>0</v>
      </c>
      <c r="AO165" s="5">
        <f t="shared" ca="1" si="55"/>
        <v>0</v>
      </c>
      <c r="AP165" s="5"/>
      <c r="AQ165" s="5">
        <f>AA165*Inputs!I169</f>
        <v>0</v>
      </c>
      <c r="AR165" s="5">
        <f t="shared" si="56"/>
        <v>0</v>
      </c>
      <c r="AS165" s="5"/>
      <c r="AT165" s="5">
        <f t="shared" ca="1" si="57"/>
        <v>0</v>
      </c>
      <c r="BG165" s="20" t="str">
        <f>IF(Inputs!K165="","",YEAR(Inputs!K165))</f>
        <v/>
      </c>
      <c r="BH165" s="20" t="str">
        <f>IF(Inputs!K165="","",DAY(Inputs!K165))</f>
        <v/>
      </c>
      <c r="BI165" s="20" t="str">
        <f>IF(Inputs!K165="","",MONTH(Inputs!K165))</f>
        <v/>
      </c>
      <c r="BJ165" s="14" t="str">
        <f>IF(Inputs!K165="","",IF(Inputs!K165&gt;DATE(BG165,4,1),DATE(BG165,4,1),DATE(BG165-1,4,1)))</f>
        <v/>
      </c>
      <c r="BX165" s="27" t="e">
        <f t="shared" si="58"/>
        <v>#N/A</v>
      </c>
      <c r="BY165" t="e">
        <f t="shared" si="59"/>
        <v>#N/A</v>
      </c>
    </row>
    <row r="166" spans="20:77">
      <c r="T166" s="5">
        <f>IF(Inputs!F170="",0,IF(Inputs!G170="Purchase",Inputs!H170,IF(Inputs!G170="Redemption",-Inputs!H170,IF(Inputs!G170="Dividend",0,0)))/Inputs!I170)</f>
        <v>0</v>
      </c>
      <c r="U166" s="5">
        <f>IF(Inputs!F170="",0,(datecg-Inputs!F170))</f>
        <v>0</v>
      </c>
      <c r="V166" s="5">
        <f>IF(Inputs!F170="",0,SUM($T$5:T166))</f>
        <v>0</v>
      </c>
      <c r="W166" s="5">
        <f>SUM($X$5:X165)</f>
        <v>24499.276089799783</v>
      </c>
      <c r="X166" s="5">
        <f t="shared" si="42"/>
        <v>0</v>
      </c>
      <c r="Y166" s="5">
        <f t="shared" si="43"/>
        <v>0</v>
      </c>
      <c r="Z166" s="5">
        <f t="shared" si="44"/>
        <v>0</v>
      </c>
      <c r="AA166" s="5">
        <f t="shared" si="45"/>
        <v>0</v>
      </c>
      <c r="AB166" s="5">
        <f t="shared" si="46"/>
        <v>0</v>
      </c>
      <c r="AC166" s="5">
        <f t="shared" si="47"/>
        <v>0</v>
      </c>
      <c r="AD166" s="94">
        <f>IF(U166&lt;=IF(Inputs!$C$22="",lockin,Inputs!$C$22),Inputs!$D$22,IF(U166&lt;=IF(Inputs!$C$23="",lockin,Inputs!$C$23),Inputs!$D$23,IF(U166&lt;=IF(Inputs!$C$24="",lockin,Inputs!$C$24),Inputs!$D$24,IF(U166&lt;=IF(Inputs!$C$25="",lockin,Inputs!$C$25),Inputs!$D$25,IF(U166&lt;=IF(Inputs!$C$26="",lockin,Inputs!$C$26),Inputs!$D$26,IF(U166&lt;=IF(Inputs!$C$27="",lockin,Inputs!$C$27),Inputs!$D$27,IF(U166&lt;=IF(Inputs!$C$28="",lockin,Inputs!$C$28),Inputs!$D$28,IF(U166&lt;=IF(Inputs!$C$29="",lockin,Inputs!$C$29),Inputs!$D$29,IF(U166&lt;=IF(Inputs!$C$30="",lockin,Inputs!$C$30),Inputs!$D$30,IF(U166&lt;=IF(Inputs!$C$31="",lockin,Inputs!$C$31),Inputs!$D$31,0%))))))))))</f>
        <v>1.4999999999999999E-2</v>
      </c>
      <c r="AE166" s="5">
        <f t="shared" si="48"/>
        <v>0</v>
      </c>
      <c r="AF166" s="5">
        <f>AB166*Inputs!I170</f>
        <v>0</v>
      </c>
      <c r="AG166" s="5">
        <f t="shared" si="49"/>
        <v>0</v>
      </c>
      <c r="AH166" s="5">
        <f t="shared" si="50"/>
        <v>0</v>
      </c>
      <c r="AI166" s="5">
        <f>AA166*Inputs!I170</f>
        <v>0</v>
      </c>
      <c r="AJ166" s="5">
        <f t="shared" si="51"/>
        <v>0</v>
      </c>
      <c r="AK166" s="5">
        <f t="shared" si="52"/>
        <v>0</v>
      </c>
      <c r="AL166" s="5">
        <f>AA166*Inputs!I170</f>
        <v>0</v>
      </c>
      <c r="AM166" s="5">
        <f t="shared" ca="1" si="53"/>
        <v>0</v>
      </c>
      <c r="AN166" s="5">
        <f t="shared" si="54"/>
        <v>0</v>
      </c>
      <c r="AO166" s="5">
        <f t="shared" ca="1" si="55"/>
        <v>0</v>
      </c>
      <c r="AP166" s="5"/>
      <c r="AQ166" s="5">
        <f>AA166*Inputs!I170</f>
        <v>0</v>
      </c>
      <c r="AR166" s="5">
        <f t="shared" si="56"/>
        <v>0</v>
      </c>
      <c r="AS166" s="5"/>
      <c r="AT166" s="5">
        <f t="shared" ca="1" si="57"/>
        <v>0</v>
      </c>
      <c r="BG166" s="20" t="str">
        <f>IF(Inputs!K166="","",YEAR(Inputs!K166))</f>
        <v/>
      </c>
      <c r="BH166" s="20" t="str">
        <f>IF(Inputs!K166="","",DAY(Inputs!K166))</f>
        <v/>
      </c>
      <c r="BI166" s="20" t="str">
        <f>IF(Inputs!K166="","",MONTH(Inputs!K166))</f>
        <v/>
      </c>
      <c r="BJ166" s="14" t="str">
        <f>IF(Inputs!K166="","",IF(Inputs!K166&gt;DATE(BG166,4,1),DATE(BG166,4,1),DATE(BG166-1,4,1)))</f>
        <v/>
      </c>
      <c r="BX166" s="27" t="e">
        <f t="shared" si="58"/>
        <v>#N/A</v>
      </c>
      <c r="BY166" t="e">
        <f t="shared" si="59"/>
        <v>#N/A</v>
      </c>
    </row>
    <row r="167" spans="20:77">
      <c r="T167" s="5">
        <f>IF(Inputs!F171="",0,IF(Inputs!G171="Purchase",Inputs!H171,IF(Inputs!G171="Redemption",-Inputs!H171,IF(Inputs!G171="Dividend",0,0)))/Inputs!I171)</f>
        <v>0</v>
      </c>
      <c r="U167" s="5">
        <f>IF(Inputs!F171="",0,(datecg-Inputs!F171))</f>
        <v>0</v>
      </c>
      <c r="V167" s="5">
        <f>IF(Inputs!F171="",0,SUM($T$5:T167))</f>
        <v>0</v>
      </c>
      <c r="W167" s="5">
        <f>SUM($X$5:X166)</f>
        <v>24499.276089799783</v>
      </c>
      <c r="X167" s="5">
        <f t="shared" si="42"/>
        <v>0</v>
      </c>
      <c r="Y167" s="5">
        <f t="shared" si="43"/>
        <v>0</v>
      </c>
      <c r="Z167" s="5">
        <f t="shared" si="44"/>
        <v>0</v>
      </c>
      <c r="AA167" s="5">
        <f t="shared" si="45"/>
        <v>0</v>
      </c>
      <c r="AB167" s="5">
        <f t="shared" si="46"/>
        <v>0</v>
      </c>
      <c r="AC167" s="5">
        <f t="shared" si="47"/>
        <v>0</v>
      </c>
      <c r="AD167" s="94">
        <f>IF(U167&lt;=IF(Inputs!$C$22="",lockin,Inputs!$C$22),Inputs!$D$22,IF(U167&lt;=IF(Inputs!$C$23="",lockin,Inputs!$C$23),Inputs!$D$23,IF(U167&lt;=IF(Inputs!$C$24="",lockin,Inputs!$C$24),Inputs!$D$24,IF(U167&lt;=IF(Inputs!$C$25="",lockin,Inputs!$C$25),Inputs!$D$25,IF(U167&lt;=IF(Inputs!$C$26="",lockin,Inputs!$C$26),Inputs!$D$26,IF(U167&lt;=IF(Inputs!$C$27="",lockin,Inputs!$C$27),Inputs!$D$27,IF(U167&lt;=IF(Inputs!$C$28="",lockin,Inputs!$C$28),Inputs!$D$28,IF(U167&lt;=IF(Inputs!$C$29="",lockin,Inputs!$C$29),Inputs!$D$29,IF(U167&lt;=IF(Inputs!$C$30="",lockin,Inputs!$C$30),Inputs!$D$30,IF(U167&lt;=IF(Inputs!$C$31="",lockin,Inputs!$C$31),Inputs!$D$31,0%))))))))))</f>
        <v>1.4999999999999999E-2</v>
      </c>
      <c r="AE167" s="5">
        <f t="shared" si="48"/>
        <v>0</v>
      </c>
      <c r="AF167" s="5">
        <f>AB167*Inputs!I171</f>
        <v>0</v>
      </c>
      <c r="AG167" s="5">
        <f t="shared" si="49"/>
        <v>0</v>
      </c>
      <c r="AH167" s="5">
        <f t="shared" si="50"/>
        <v>0</v>
      </c>
      <c r="AI167" s="5">
        <f>AA167*Inputs!I171</f>
        <v>0</v>
      </c>
      <c r="AJ167" s="5">
        <f t="shared" si="51"/>
        <v>0</v>
      </c>
      <c r="AK167" s="5">
        <f t="shared" si="52"/>
        <v>0</v>
      </c>
      <c r="AL167" s="5">
        <f>AA167*Inputs!I171</f>
        <v>0</v>
      </c>
      <c r="AM167" s="5">
        <f t="shared" ca="1" si="53"/>
        <v>0</v>
      </c>
      <c r="AN167" s="5">
        <f t="shared" si="54"/>
        <v>0</v>
      </c>
      <c r="AO167" s="5">
        <f t="shared" ca="1" si="55"/>
        <v>0</v>
      </c>
      <c r="AP167" s="5"/>
      <c r="AQ167" s="5">
        <f>AA167*Inputs!I171</f>
        <v>0</v>
      </c>
      <c r="AR167" s="5">
        <f t="shared" si="56"/>
        <v>0</v>
      </c>
      <c r="AS167" s="5"/>
      <c r="AT167" s="5">
        <f t="shared" ca="1" si="57"/>
        <v>0</v>
      </c>
      <c r="BG167" s="20" t="str">
        <f>IF(Inputs!K167="","",YEAR(Inputs!K167))</f>
        <v/>
      </c>
      <c r="BH167" s="20" t="str">
        <f>IF(Inputs!K167="","",DAY(Inputs!K167))</f>
        <v/>
      </c>
      <c r="BI167" s="20" t="str">
        <f>IF(Inputs!K167="","",MONTH(Inputs!K167))</f>
        <v/>
      </c>
      <c r="BJ167" s="14" t="str">
        <f>IF(Inputs!K167="","",IF(Inputs!K167&gt;DATE(BG167,4,1),DATE(BG167,4,1),DATE(BG167-1,4,1)))</f>
        <v/>
      </c>
      <c r="BX167" s="27" t="e">
        <f t="shared" si="58"/>
        <v>#N/A</v>
      </c>
      <c r="BY167" t="e">
        <f t="shared" si="59"/>
        <v>#N/A</v>
      </c>
    </row>
    <row r="168" spans="20:77">
      <c r="T168" s="5">
        <f>IF(Inputs!F172="",0,IF(Inputs!G172="Purchase",Inputs!H172,IF(Inputs!G172="Redemption",-Inputs!H172,IF(Inputs!G172="Dividend",0,0)))/Inputs!I172)</f>
        <v>0</v>
      </c>
      <c r="U168" s="5">
        <f>IF(Inputs!F172="",0,(datecg-Inputs!F172))</f>
        <v>0</v>
      </c>
      <c r="V168" s="5">
        <f>IF(Inputs!F172="",0,SUM($T$5:T168))</f>
        <v>0</v>
      </c>
      <c r="W168" s="5">
        <f>SUM($X$5:X167)</f>
        <v>24499.276089799783</v>
      </c>
      <c r="X168" s="5">
        <f t="shared" si="42"/>
        <v>0</v>
      </c>
      <c r="Y168" s="5">
        <f t="shared" si="43"/>
        <v>0</v>
      </c>
      <c r="Z168" s="5">
        <f t="shared" si="44"/>
        <v>0</v>
      </c>
      <c r="AA168" s="5">
        <f t="shared" si="45"/>
        <v>0</v>
      </c>
      <c r="AB168" s="5">
        <f t="shared" si="46"/>
        <v>0</v>
      </c>
      <c r="AC168" s="5">
        <f t="shared" si="47"/>
        <v>0</v>
      </c>
      <c r="AD168" s="94">
        <f>IF(U168&lt;=IF(Inputs!$C$22="",lockin,Inputs!$C$22),Inputs!$D$22,IF(U168&lt;=IF(Inputs!$C$23="",lockin,Inputs!$C$23),Inputs!$D$23,IF(U168&lt;=IF(Inputs!$C$24="",lockin,Inputs!$C$24),Inputs!$D$24,IF(U168&lt;=IF(Inputs!$C$25="",lockin,Inputs!$C$25),Inputs!$D$25,IF(U168&lt;=IF(Inputs!$C$26="",lockin,Inputs!$C$26),Inputs!$D$26,IF(U168&lt;=IF(Inputs!$C$27="",lockin,Inputs!$C$27),Inputs!$D$27,IF(U168&lt;=IF(Inputs!$C$28="",lockin,Inputs!$C$28),Inputs!$D$28,IF(U168&lt;=IF(Inputs!$C$29="",lockin,Inputs!$C$29),Inputs!$D$29,IF(U168&lt;=IF(Inputs!$C$30="",lockin,Inputs!$C$30),Inputs!$D$30,IF(U168&lt;=IF(Inputs!$C$31="",lockin,Inputs!$C$31),Inputs!$D$31,0%))))))))))</f>
        <v>1.4999999999999999E-2</v>
      </c>
      <c r="AE168" s="5">
        <f t="shared" si="48"/>
        <v>0</v>
      </c>
      <c r="AF168" s="5">
        <f>AB168*Inputs!I172</f>
        <v>0</v>
      </c>
      <c r="AG168" s="5">
        <f t="shared" si="49"/>
        <v>0</v>
      </c>
      <c r="AH168" s="5">
        <f t="shared" si="50"/>
        <v>0</v>
      </c>
      <c r="AI168" s="5">
        <f>AA168*Inputs!I172</f>
        <v>0</v>
      </c>
      <c r="AJ168" s="5">
        <f t="shared" si="51"/>
        <v>0</v>
      </c>
      <c r="AK168" s="5">
        <f t="shared" si="52"/>
        <v>0</v>
      </c>
      <c r="AL168" s="5">
        <f>AA168*Inputs!I172</f>
        <v>0</v>
      </c>
      <c r="AM168" s="5">
        <f t="shared" ca="1" si="53"/>
        <v>0</v>
      </c>
      <c r="AN168" s="5">
        <f t="shared" si="54"/>
        <v>0</v>
      </c>
      <c r="AO168" s="5">
        <f t="shared" ca="1" si="55"/>
        <v>0</v>
      </c>
      <c r="AP168" s="5"/>
      <c r="AQ168" s="5">
        <f>AA168*Inputs!I172</f>
        <v>0</v>
      </c>
      <c r="AR168" s="5">
        <f t="shared" si="56"/>
        <v>0</v>
      </c>
      <c r="AS168" s="5"/>
      <c r="AT168" s="5">
        <f t="shared" ca="1" si="57"/>
        <v>0</v>
      </c>
      <c r="BG168" s="20" t="str">
        <f>IF(Inputs!K168="","",YEAR(Inputs!K168))</f>
        <v/>
      </c>
      <c r="BH168" s="20" t="str">
        <f>IF(Inputs!K168="","",DAY(Inputs!K168))</f>
        <v/>
      </c>
      <c r="BI168" s="20" t="str">
        <f>IF(Inputs!K168="","",MONTH(Inputs!K168))</f>
        <v/>
      </c>
      <c r="BJ168" s="14" t="str">
        <f>IF(Inputs!K168="","",IF(Inputs!K168&gt;DATE(BG168,4,1),DATE(BG168,4,1),DATE(BG168-1,4,1)))</f>
        <v/>
      </c>
      <c r="BX168" s="27" t="e">
        <f t="shared" si="58"/>
        <v>#N/A</v>
      </c>
      <c r="BY168" t="e">
        <f t="shared" si="59"/>
        <v>#N/A</v>
      </c>
    </row>
    <row r="169" spans="20:77">
      <c r="T169" s="5">
        <f>IF(Inputs!F173="",0,IF(Inputs!G173="Purchase",Inputs!H173,IF(Inputs!G173="Redemption",-Inputs!H173,IF(Inputs!G173="Dividend",0,0)))/Inputs!I173)</f>
        <v>0</v>
      </c>
      <c r="U169" s="5">
        <f>IF(Inputs!F173="",0,(datecg-Inputs!F173))</f>
        <v>0</v>
      </c>
      <c r="V169" s="5">
        <f>IF(Inputs!F173="",0,SUM($T$5:T169))</f>
        <v>0</v>
      </c>
      <c r="W169" s="5">
        <f>SUM($X$5:X168)</f>
        <v>24499.276089799783</v>
      </c>
      <c r="X169" s="5">
        <f t="shared" si="42"/>
        <v>0</v>
      </c>
      <c r="Y169" s="5">
        <f t="shared" si="43"/>
        <v>0</v>
      </c>
      <c r="Z169" s="5">
        <f t="shared" si="44"/>
        <v>0</v>
      </c>
      <c r="AA169" s="5">
        <f t="shared" si="45"/>
        <v>0</v>
      </c>
      <c r="AB169" s="5">
        <f t="shared" si="46"/>
        <v>0</v>
      </c>
      <c r="AC169" s="5">
        <f t="shared" si="47"/>
        <v>0</v>
      </c>
      <c r="AD169" s="94">
        <f>IF(U169&lt;=IF(Inputs!$C$22="",lockin,Inputs!$C$22),Inputs!$D$22,IF(U169&lt;=IF(Inputs!$C$23="",lockin,Inputs!$C$23),Inputs!$D$23,IF(U169&lt;=IF(Inputs!$C$24="",lockin,Inputs!$C$24),Inputs!$D$24,IF(U169&lt;=IF(Inputs!$C$25="",lockin,Inputs!$C$25),Inputs!$D$25,IF(U169&lt;=IF(Inputs!$C$26="",lockin,Inputs!$C$26),Inputs!$D$26,IF(U169&lt;=IF(Inputs!$C$27="",lockin,Inputs!$C$27),Inputs!$D$27,IF(U169&lt;=IF(Inputs!$C$28="",lockin,Inputs!$C$28),Inputs!$D$28,IF(U169&lt;=IF(Inputs!$C$29="",lockin,Inputs!$C$29),Inputs!$D$29,IF(U169&lt;=IF(Inputs!$C$30="",lockin,Inputs!$C$30),Inputs!$D$30,IF(U169&lt;=IF(Inputs!$C$31="",lockin,Inputs!$C$31),Inputs!$D$31,0%))))))))))</f>
        <v>1.4999999999999999E-2</v>
      </c>
      <c r="AE169" s="5">
        <f t="shared" si="48"/>
        <v>0</v>
      </c>
      <c r="AF169" s="5">
        <f>AB169*Inputs!I173</f>
        <v>0</v>
      </c>
      <c r="AG169" s="5">
        <f t="shared" si="49"/>
        <v>0</v>
      </c>
      <c r="AH169" s="5">
        <f t="shared" si="50"/>
        <v>0</v>
      </c>
      <c r="AI169" s="5">
        <f>AA169*Inputs!I173</f>
        <v>0</v>
      </c>
      <c r="AJ169" s="5">
        <f t="shared" si="51"/>
        <v>0</v>
      </c>
      <c r="AK169" s="5">
        <f t="shared" si="52"/>
        <v>0</v>
      </c>
      <c r="AL169" s="5">
        <f>AA169*Inputs!I173</f>
        <v>0</v>
      </c>
      <c r="AM169" s="5">
        <f t="shared" ca="1" si="53"/>
        <v>0</v>
      </c>
      <c r="AN169" s="5">
        <f t="shared" si="54"/>
        <v>0</v>
      </c>
      <c r="AO169" s="5">
        <f t="shared" ca="1" si="55"/>
        <v>0</v>
      </c>
      <c r="AP169" s="5"/>
      <c r="AQ169" s="5">
        <f>AA169*Inputs!I173</f>
        <v>0</v>
      </c>
      <c r="AR169" s="5">
        <f t="shared" si="56"/>
        <v>0</v>
      </c>
      <c r="AS169" s="5"/>
      <c r="AT169" s="5">
        <f t="shared" ca="1" si="57"/>
        <v>0</v>
      </c>
      <c r="BG169" s="20" t="str">
        <f>IF(Inputs!K169="","",YEAR(Inputs!K169))</f>
        <v/>
      </c>
      <c r="BH169" s="20" t="str">
        <f>IF(Inputs!K169="","",DAY(Inputs!K169))</f>
        <v/>
      </c>
      <c r="BI169" s="20" t="str">
        <f>IF(Inputs!K169="","",MONTH(Inputs!K169))</f>
        <v/>
      </c>
      <c r="BJ169" s="14" t="str">
        <f>IF(Inputs!K169="","",IF(Inputs!K169&gt;DATE(BG169,4,1),DATE(BG169,4,1),DATE(BG169-1,4,1)))</f>
        <v/>
      </c>
      <c r="BX169" s="27" t="e">
        <f t="shared" si="58"/>
        <v>#N/A</v>
      </c>
      <c r="BY169" t="e">
        <f t="shared" si="59"/>
        <v>#N/A</v>
      </c>
    </row>
    <row r="170" spans="20:77">
      <c r="T170" s="5">
        <f>IF(Inputs!F174="",0,IF(Inputs!G174="Purchase",Inputs!H174,IF(Inputs!G174="Redemption",-Inputs!H174,IF(Inputs!G174="Dividend",0,0)))/Inputs!I174)</f>
        <v>0</v>
      </c>
      <c r="U170" s="5">
        <f>IF(Inputs!F174="",0,(datecg-Inputs!F174))</f>
        <v>0</v>
      </c>
      <c r="V170" s="5">
        <f>IF(Inputs!F174="",0,SUM($T$5:T170))</f>
        <v>0</v>
      </c>
      <c r="W170" s="5">
        <f>SUM($X$5:X169)</f>
        <v>24499.276089799783</v>
      </c>
      <c r="X170" s="5">
        <f t="shared" si="42"/>
        <v>0</v>
      </c>
      <c r="Y170" s="5">
        <f t="shared" si="43"/>
        <v>0</v>
      </c>
      <c r="Z170" s="5">
        <f t="shared" si="44"/>
        <v>0</v>
      </c>
      <c r="AA170" s="5">
        <f t="shared" si="45"/>
        <v>0</v>
      </c>
      <c r="AB170" s="5">
        <f t="shared" si="46"/>
        <v>0</v>
      </c>
      <c r="AC170" s="5">
        <f t="shared" si="47"/>
        <v>0</v>
      </c>
      <c r="AD170" s="94">
        <f>IF(U170&lt;=IF(Inputs!$C$22="",lockin,Inputs!$C$22),Inputs!$D$22,IF(U170&lt;=IF(Inputs!$C$23="",lockin,Inputs!$C$23),Inputs!$D$23,IF(U170&lt;=IF(Inputs!$C$24="",lockin,Inputs!$C$24),Inputs!$D$24,IF(U170&lt;=IF(Inputs!$C$25="",lockin,Inputs!$C$25),Inputs!$D$25,IF(U170&lt;=IF(Inputs!$C$26="",lockin,Inputs!$C$26),Inputs!$D$26,IF(U170&lt;=IF(Inputs!$C$27="",lockin,Inputs!$C$27),Inputs!$D$27,IF(U170&lt;=IF(Inputs!$C$28="",lockin,Inputs!$C$28),Inputs!$D$28,IF(U170&lt;=IF(Inputs!$C$29="",lockin,Inputs!$C$29),Inputs!$D$29,IF(U170&lt;=IF(Inputs!$C$30="",lockin,Inputs!$C$30),Inputs!$D$30,IF(U170&lt;=IF(Inputs!$C$31="",lockin,Inputs!$C$31),Inputs!$D$31,0%))))))))))</f>
        <v>1.4999999999999999E-2</v>
      </c>
      <c r="AE170" s="5">
        <f t="shared" si="48"/>
        <v>0</v>
      </c>
      <c r="AF170" s="5">
        <f>AB170*Inputs!I174</f>
        <v>0</v>
      </c>
      <c r="AG170" s="5">
        <f t="shared" si="49"/>
        <v>0</v>
      </c>
      <c r="AH170" s="5">
        <f t="shared" si="50"/>
        <v>0</v>
      </c>
      <c r="AI170" s="5">
        <f>AA170*Inputs!I174</f>
        <v>0</v>
      </c>
      <c r="AJ170" s="5">
        <f t="shared" si="51"/>
        <v>0</v>
      </c>
      <c r="AK170" s="5">
        <f t="shared" si="52"/>
        <v>0</v>
      </c>
      <c r="AL170" s="5">
        <f>AA170*Inputs!I174</f>
        <v>0</v>
      </c>
      <c r="AM170" s="5">
        <f t="shared" ca="1" si="53"/>
        <v>0</v>
      </c>
      <c r="AN170" s="5">
        <f t="shared" si="54"/>
        <v>0</v>
      </c>
      <c r="AO170" s="5">
        <f t="shared" ca="1" si="55"/>
        <v>0</v>
      </c>
      <c r="AP170" s="5"/>
      <c r="AQ170" s="5">
        <f>AA170*Inputs!I174</f>
        <v>0</v>
      </c>
      <c r="AR170" s="5">
        <f t="shared" si="56"/>
        <v>0</v>
      </c>
      <c r="AS170" s="5"/>
      <c r="AT170" s="5">
        <f t="shared" ca="1" si="57"/>
        <v>0</v>
      </c>
      <c r="BG170" s="20" t="str">
        <f>IF(Inputs!K170="","",YEAR(Inputs!K170))</f>
        <v/>
      </c>
      <c r="BH170" s="20" t="str">
        <f>IF(Inputs!K170="","",DAY(Inputs!K170))</f>
        <v/>
      </c>
      <c r="BI170" s="20" t="str">
        <f>IF(Inputs!K170="","",MONTH(Inputs!K170))</f>
        <v/>
      </c>
      <c r="BJ170" s="14" t="str">
        <f>IF(Inputs!K170="","",IF(Inputs!K170&gt;DATE(BG170,4,1),DATE(BG170,4,1),DATE(BG170-1,4,1)))</f>
        <v/>
      </c>
      <c r="BX170" s="27" t="e">
        <f t="shared" si="58"/>
        <v>#N/A</v>
      </c>
      <c r="BY170" t="e">
        <f t="shared" si="59"/>
        <v>#N/A</v>
      </c>
    </row>
    <row r="171" spans="20:77">
      <c r="T171" s="5">
        <f>IF(Inputs!F175="",0,IF(Inputs!G175="Purchase",Inputs!H175,IF(Inputs!G175="Redemption",-Inputs!H175,IF(Inputs!G175="Dividend",0,0)))/Inputs!I175)</f>
        <v>0</v>
      </c>
      <c r="U171" s="5">
        <f>IF(Inputs!F175="",0,(datecg-Inputs!F175))</f>
        <v>0</v>
      </c>
      <c r="V171" s="5">
        <f>IF(Inputs!F175="",0,SUM($T$5:T171))</f>
        <v>0</v>
      </c>
      <c r="W171" s="5">
        <f>SUM($X$5:X170)</f>
        <v>24499.276089799783</v>
      </c>
      <c r="X171" s="5">
        <f t="shared" si="42"/>
        <v>0</v>
      </c>
      <c r="Y171" s="5">
        <f t="shared" si="43"/>
        <v>0</v>
      </c>
      <c r="Z171" s="5">
        <f t="shared" si="44"/>
        <v>0</v>
      </c>
      <c r="AA171" s="5">
        <f t="shared" si="45"/>
        <v>0</v>
      </c>
      <c r="AB171" s="5">
        <f t="shared" si="46"/>
        <v>0</v>
      </c>
      <c r="AC171" s="5">
        <f t="shared" si="47"/>
        <v>0</v>
      </c>
      <c r="AD171" s="94">
        <f>IF(U171&lt;=IF(Inputs!$C$22="",lockin,Inputs!$C$22),Inputs!$D$22,IF(U171&lt;=IF(Inputs!$C$23="",lockin,Inputs!$C$23),Inputs!$D$23,IF(U171&lt;=IF(Inputs!$C$24="",lockin,Inputs!$C$24),Inputs!$D$24,IF(U171&lt;=IF(Inputs!$C$25="",lockin,Inputs!$C$25),Inputs!$D$25,IF(U171&lt;=IF(Inputs!$C$26="",lockin,Inputs!$C$26),Inputs!$D$26,IF(U171&lt;=IF(Inputs!$C$27="",lockin,Inputs!$C$27),Inputs!$D$27,IF(U171&lt;=IF(Inputs!$C$28="",lockin,Inputs!$C$28),Inputs!$D$28,IF(U171&lt;=IF(Inputs!$C$29="",lockin,Inputs!$C$29),Inputs!$D$29,IF(U171&lt;=IF(Inputs!$C$30="",lockin,Inputs!$C$30),Inputs!$D$30,IF(U171&lt;=IF(Inputs!$C$31="",lockin,Inputs!$C$31),Inputs!$D$31,0%))))))))))</f>
        <v>1.4999999999999999E-2</v>
      </c>
      <c r="AE171" s="5">
        <f t="shared" si="48"/>
        <v>0</v>
      </c>
      <c r="AF171" s="5">
        <f>AB171*Inputs!I175</f>
        <v>0</v>
      </c>
      <c r="AG171" s="5">
        <f t="shared" si="49"/>
        <v>0</v>
      </c>
      <c r="AH171" s="5">
        <f t="shared" si="50"/>
        <v>0</v>
      </c>
      <c r="AI171" s="5">
        <f>AA171*Inputs!I175</f>
        <v>0</v>
      </c>
      <c r="AJ171" s="5">
        <f t="shared" si="51"/>
        <v>0</v>
      </c>
      <c r="AK171" s="5">
        <f t="shared" si="52"/>
        <v>0</v>
      </c>
      <c r="AL171" s="5">
        <f>AA171*Inputs!I175</f>
        <v>0</v>
      </c>
      <c r="AM171" s="5">
        <f t="shared" ca="1" si="53"/>
        <v>0</v>
      </c>
      <c r="AN171" s="5">
        <f t="shared" si="54"/>
        <v>0</v>
      </c>
      <c r="AO171" s="5">
        <f t="shared" ca="1" si="55"/>
        <v>0</v>
      </c>
      <c r="AP171" s="5"/>
      <c r="AQ171" s="5">
        <f>AA171*Inputs!I175</f>
        <v>0</v>
      </c>
      <c r="AR171" s="5">
        <f t="shared" si="56"/>
        <v>0</v>
      </c>
      <c r="AS171" s="5"/>
      <c r="AT171" s="5">
        <f t="shared" ca="1" si="57"/>
        <v>0</v>
      </c>
      <c r="BG171" s="20" t="str">
        <f>IF(Inputs!K171="","",YEAR(Inputs!K171))</f>
        <v/>
      </c>
      <c r="BH171" s="20" t="str">
        <f>IF(Inputs!K171="","",DAY(Inputs!K171))</f>
        <v/>
      </c>
      <c r="BI171" s="20" t="str">
        <f>IF(Inputs!K171="","",MONTH(Inputs!K171))</f>
        <v/>
      </c>
      <c r="BJ171" s="14" t="str">
        <f>IF(Inputs!K171="","",IF(Inputs!K171&gt;DATE(BG171,4,1),DATE(BG171,4,1),DATE(BG171-1,4,1)))</f>
        <v/>
      </c>
      <c r="BX171" s="27" t="e">
        <f t="shared" si="58"/>
        <v>#N/A</v>
      </c>
      <c r="BY171" t="e">
        <f t="shared" si="59"/>
        <v>#N/A</v>
      </c>
    </row>
    <row r="172" spans="20:77">
      <c r="T172" s="5">
        <f>IF(Inputs!F176="",0,IF(Inputs!G176="Purchase",Inputs!H176,IF(Inputs!G176="Redemption",-Inputs!H176,IF(Inputs!G176="Dividend",0,0)))/Inputs!I176)</f>
        <v>0</v>
      </c>
      <c r="U172" s="5">
        <f>IF(Inputs!F176="",0,(datecg-Inputs!F176))</f>
        <v>0</v>
      </c>
      <c r="V172" s="5">
        <f>IF(Inputs!F176="",0,SUM($T$5:T172))</f>
        <v>0</v>
      </c>
      <c r="W172" s="5">
        <f>SUM($X$5:X171)</f>
        <v>24499.276089799783</v>
      </c>
      <c r="X172" s="5">
        <f t="shared" si="42"/>
        <v>0</v>
      </c>
      <c r="Y172" s="5">
        <f t="shared" si="43"/>
        <v>0</v>
      </c>
      <c r="Z172" s="5">
        <f t="shared" si="44"/>
        <v>0</v>
      </c>
      <c r="AA172" s="5">
        <f t="shared" si="45"/>
        <v>0</v>
      </c>
      <c r="AB172" s="5">
        <f t="shared" si="46"/>
        <v>0</v>
      </c>
      <c r="AC172" s="5">
        <f t="shared" si="47"/>
        <v>0</v>
      </c>
      <c r="AD172" s="94">
        <f>IF(U172&lt;=IF(Inputs!$C$22="",lockin,Inputs!$C$22),Inputs!$D$22,IF(U172&lt;=IF(Inputs!$C$23="",lockin,Inputs!$C$23),Inputs!$D$23,IF(U172&lt;=IF(Inputs!$C$24="",lockin,Inputs!$C$24),Inputs!$D$24,IF(U172&lt;=IF(Inputs!$C$25="",lockin,Inputs!$C$25),Inputs!$D$25,IF(U172&lt;=IF(Inputs!$C$26="",lockin,Inputs!$C$26),Inputs!$D$26,IF(U172&lt;=IF(Inputs!$C$27="",lockin,Inputs!$C$27),Inputs!$D$27,IF(U172&lt;=IF(Inputs!$C$28="",lockin,Inputs!$C$28),Inputs!$D$28,IF(U172&lt;=IF(Inputs!$C$29="",lockin,Inputs!$C$29),Inputs!$D$29,IF(U172&lt;=IF(Inputs!$C$30="",lockin,Inputs!$C$30),Inputs!$D$30,IF(U172&lt;=IF(Inputs!$C$31="",lockin,Inputs!$C$31),Inputs!$D$31,0%))))))))))</f>
        <v>1.4999999999999999E-2</v>
      </c>
      <c r="AE172" s="5">
        <f t="shared" si="48"/>
        <v>0</v>
      </c>
      <c r="AF172" s="5">
        <f>AB172*Inputs!I176</f>
        <v>0</v>
      </c>
      <c r="AG172" s="5">
        <f t="shared" si="49"/>
        <v>0</v>
      </c>
      <c r="AH172" s="5">
        <f t="shared" si="50"/>
        <v>0</v>
      </c>
      <c r="AI172" s="5">
        <f>AA172*Inputs!I176</f>
        <v>0</v>
      </c>
      <c r="AJ172" s="5">
        <f t="shared" si="51"/>
        <v>0</v>
      </c>
      <c r="AK172" s="5">
        <f t="shared" si="52"/>
        <v>0</v>
      </c>
      <c r="AL172" s="5">
        <f>AA172*Inputs!I176</f>
        <v>0</v>
      </c>
      <c r="AM172" s="5">
        <f t="shared" ca="1" si="53"/>
        <v>0</v>
      </c>
      <c r="AN172" s="5">
        <f t="shared" si="54"/>
        <v>0</v>
      </c>
      <c r="AO172" s="5">
        <f t="shared" ca="1" si="55"/>
        <v>0</v>
      </c>
      <c r="AP172" s="5"/>
      <c r="AQ172" s="5">
        <f>AA172*Inputs!I176</f>
        <v>0</v>
      </c>
      <c r="AR172" s="5">
        <f t="shared" si="56"/>
        <v>0</v>
      </c>
      <c r="AS172" s="5"/>
      <c r="AT172" s="5">
        <f t="shared" ca="1" si="57"/>
        <v>0</v>
      </c>
      <c r="BG172" s="20" t="str">
        <f>IF(Inputs!K172="","",YEAR(Inputs!K172))</f>
        <v/>
      </c>
      <c r="BH172" s="20" t="str">
        <f>IF(Inputs!K172="","",DAY(Inputs!K172))</f>
        <v/>
      </c>
      <c r="BI172" s="20" t="str">
        <f>IF(Inputs!K172="","",MONTH(Inputs!K172))</f>
        <v/>
      </c>
      <c r="BJ172" s="14" t="str">
        <f>IF(Inputs!K172="","",IF(Inputs!K172&gt;DATE(BG172,4,1),DATE(BG172,4,1),DATE(BG172-1,4,1)))</f>
        <v/>
      </c>
      <c r="BX172" s="27" t="e">
        <f t="shared" si="58"/>
        <v>#N/A</v>
      </c>
      <c r="BY172" t="e">
        <f t="shared" si="59"/>
        <v>#N/A</v>
      </c>
    </row>
    <row r="173" spans="20:77">
      <c r="T173" s="5">
        <f>IF(Inputs!F177="",0,IF(Inputs!G177="Purchase",Inputs!H177,IF(Inputs!G177="Redemption",-Inputs!H177,IF(Inputs!G177="Dividend",0,0)))/Inputs!I177)</f>
        <v>0</v>
      </c>
      <c r="U173" s="5">
        <f>IF(Inputs!F177="",0,(datecg-Inputs!F177))</f>
        <v>0</v>
      </c>
      <c r="V173" s="5">
        <f>IF(Inputs!F177="",0,SUM($T$5:T173))</f>
        <v>0</v>
      </c>
      <c r="W173" s="5">
        <f>SUM($X$5:X172)</f>
        <v>24499.276089799783</v>
      </c>
      <c r="X173" s="5">
        <f t="shared" si="42"/>
        <v>0</v>
      </c>
      <c r="Y173" s="5">
        <f t="shared" si="43"/>
        <v>0</v>
      </c>
      <c r="Z173" s="5">
        <f t="shared" si="44"/>
        <v>0</v>
      </c>
      <c r="AA173" s="5">
        <f t="shared" si="45"/>
        <v>0</v>
      </c>
      <c r="AB173" s="5">
        <f t="shared" si="46"/>
        <v>0</v>
      </c>
      <c r="AC173" s="5">
        <f t="shared" si="47"/>
        <v>0</v>
      </c>
      <c r="AD173" s="94">
        <f>IF(U173&lt;=IF(Inputs!$C$22="",lockin,Inputs!$C$22),Inputs!$D$22,IF(U173&lt;=IF(Inputs!$C$23="",lockin,Inputs!$C$23),Inputs!$D$23,IF(U173&lt;=IF(Inputs!$C$24="",lockin,Inputs!$C$24),Inputs!$D$24,IF(U173&lt;=IF(Inputs!$C$25="",lockin,Inputs!$C$25),Inputs!$D$25,IF(U173&lt;=IF(Inputs!$C$26="",lockin,Inputs!$C$26),Inputs!$D$26,IF(U173&lt;=IF(Inputs!$C$27="",lockin,Inputs!$C$27),Inputs!$D$27,IF(U173&lt;=IF(Inputs!$C$28="",lockin,Inputs!$C$28),Inputs!$D$28,IF(U173&lt;=IF(Inputs!$C$29="",lockin,Inputs!$C$29),Inputs!$D$29,IF(U173&lt;=IF(Inputs!$C$30="",lockin,Inputs!$C$30),Inputs!$D$30,IF(U173&lt;=IF(Inputs!$C$31="",lockin,Inputs!$C$31),Inputs!$D$31,0%))))))))))</f>
        <v>1.4999999999999999E-2</v>
      </c>
      <c r="AE173" s="5">
        <f t="shared" si="48"/>
        <v>0</v>
      </c>
      <c r="AF173" s="5">
        <f>AB173*Inputs!I177</f>
        <v>0</v>
      </c>
      <c r="AG173" s="5">
        <f t="shared" si="49"/>
        <v>0</v>
      </c>
      <c r="AH173" s="5">
        <f t="shared" si="50"/>
        <v>0</v>
      </c>
      <c r="AI173" s="5">
        <f>AA173*Inputs!I177</f>
        <v>0</v>
      </c>
      <c r="AJ173" s="5">
        <f t="shared" si="51"/>
        <v>0</v>
      </c>
      <c r="AK173" s="5">
        <f t="shared" si="52"/>
        <v>0</v>
      </c>
      <c r="AL173" s="5">
        <f>AA173*Inputs!I177</f>
        <v>0</v>
      </c>
      <c r="AM173" s="5">
        <f t="shared" ca="1" si="53"/>
        <v>0</v>
      </c>
      <c r="AN173" s="5">
        <f t="shared" si="54"/>
        <v>0</v>
      </c>
      <c r="AO173" s="5">
        <f t="shared" ca="1" si="55"/>
        <v>0</v>
      </c>
      <c r="AP173" s="5"/>
      <c r="AQ173" s="5">
        <f>AA173*Inputs!I177</f>
        <v>0</v>
      </c>
      <c r="AR173" s="5">
        <f t="shared" si="56"/>
        <v>0</v>
      </c>
      <c r="AS173" s="5"/>
      <c r="AT173" s="5">
        <f t="shared" ca="1" si="57"/>
        <v>0</v>
      </c>
      <c r="BG173" s="20" t="str">
        <f>IF(Inputs!K173="","",YEAR(Inputs!K173))</f>
        <v/>
      </c>
      <c r="BH173" s="20" t="str">
        <f>IF(Inputs!K173="","",DAY(Inputs!K173))</f>
        <v/>
      </c>
      <c r="BI173" s="20" t="str">
        <f>IF(Inputs!K173="","",MONTH(Inputs!K173))</f>
        <v/>
      </c>
      <c r="BJ173" s="14" t="str">
        <f>IF(Inputs!K173="","",IF(Inputs!K173&gt;DATE(BG173,4,1),DATE(BG173,4,1),DATE(BG173-1,4,1)))</f>
        <v/>
      </c>
      <c r="BX173" s="27" t="e">
        <f t="shared" si="58"/>
        <v>#N/A</v>
      </c>
      <c r="BY173" t="e">
        <f t="shared" si="59"/>
        <v>#N/A</v>
      </c>
    </row>
    <row r="174" spans="20:77">
      <c r="T174" s="5">
        <f>IF(Inputs!F178="",0,IF(Inputs!G178="Purchase",Inputs!H178,IF(Inputs!G178="Redemption",-Inputs!H178,IF(Inputs!G178="Dividend",0,0)))/Inputs!I178)</f>
        <v>0</v>
      </c>
      <c r="U174" s="5">
        <f>IF(Inputs!F178="",0,(datecg-Inputs!F178))</f>
        <v>0</v>
      </c>
      <c r="V174" s="5">
        <f>IF(Inputs!F178="",0,SUM($T$5:T174))</f>
        <v>0</v>
      </c>
      <c r="W174" s="5">
        <f>SUM($X$5:X173)</f>
        <v>24499.276089799783</v>
      </c>
      <c r="X174" s="5">
        <f t="shared" si="42"/>
        <v>0</v>
      </c>
      <c r="Y174" s="5">
        <f t="shared" si="43"/>
        <v>0</v>
      </c>
      <c r="Z174" s="5">
        <f t="shared" si="44"/>
        <v>0</v>
      </c>
      <c r="AA174" s="5">
        <f t="shared" si="45"/>
        <v>0</v>
      </c>
      <c r="AB174" s="5">
        <f t="shared" si="46"/>
        <v>0</v>
      </c>
      <c r="AC174" s="5">
        <f t="shared" si="47"/>
        <v>0</v>
      </c>
      <c r="AD174" s="94">
        <f>IF(U174&lt;=IF(Inputs!$C$22="",lockin,Inputs!$C$22),Inputs!$D$22,IF(U174&lt;=IF(Inputs!$C$23="",lockin,Inputs!$C$23),Inputs!$D$23,IF(U174&lt;=IF(Inputs!$C$24="",lockin,Inputs!$C$24),Inputs!$D$24,IF(U174&lt;=IF(Inputs!$C$25="",lockin,Inputs!$C$25),Inputs!$D$25,IF(U174&lt;=IF(Inputs!$C$26="",lockin,Inputs!$C$26),Inputs!$D$26,IF(U174&lt;=IF(Inputs!$C$27="",lockin,Inputs!$C$27),Inputs!$D$27,IF(U174&lt;=IF(Inputs!$C$28="",lockin,Inputs!$C$28),Inputs!$D$28,IF(U174&lt;=IF(Inputs!$C$29="",lockin,Inputs!$C$29),Inputs!$D$29,IF(U174&lt;=IF(Inputs!$C$30="",lockin,Inputs!$C$30),Inputs!$D$30,IF(U174&lt;=IF(Inputs!$C$31="",lockin,Inputs!$C$31),Inputs!$D$31,0%))))))))))</f>
        <v>1.4999999999999999E-2</v>
      </c>
      <c r="AE174" s="5">
        <f t="shared" si="48"/>
        <v>0</v>
      </c>
      <c r="AF174" s="5">
        <f>AB174*Inputs!I178</f>
        <v>0</v>
      </c>
      <c r="AG174" s="5">
        <f t="shared" si="49"/>
        <v>0</v>
      </c>
      <c r="AH174" s="5">
        <f t="shared" si="50"/>
        <v>0</v>
      </c>
      <c r="AI174" s="5">
        <f>AA174*Inputs!I178</f>
        <v>0</v>
      </c>
      <c r="AJ174" s="5">
        <f t="shared" si="51"/>
        <v>0</v>
      </c>
      <c r="AK174" s="5">
        <f t="shared" si="52"/>
        <v>0</v>
      </c>
      <c r="AL174" s="5">
        <f>AA174*Inputs!I178</f>
        <v>0</v>
      </c>
      <c r="AM174" s="5">
        <f t="shared" ca="1" si="53"/>
        <v>0</v>
      </c>
      <c r="AN174" s="5">
        <f t="shared" si="54"/>
        <v>0</v>
      </c>
      <c r="AO174" s="5">
        <f t="shared" ca="1" si="55"/>
        <v>0</v>
      </c>
      <c r="AP174" s="5"/>
      <c r="AQ174" s="5">
        <f>AA174*Inputs!I178</f>
        <v>0</v>
      </c>
      <c r="AR174" s="5">
        <f t="shared" si="56"/>
        <v>0</v>
      </c>
      <c r="AS174" s="5"/>
      <c r="AT174" s="5">
        <f t="shared" ca="1" si="57"/>
        <v>0</v>
      </c>
      <c r="BG174" s="20" t="str">
        <f>IF(Inputs!K174="","",YEAR(Inputs!K174))</f>
        <v/>
      </c>
      <c r="BH174" s="20" t="str">
        <f>IF(Inputs!K174="","",DAY(Inputs!K174))</f>
        <v/>
      </c>
      <c r="BI174" s="20" t="str">
        <f>IF(Inputs!K174="","",MONTH(Inputs!K174))</f>
        <v/>
      </c>
      <c r="BJ174" s="14" t="str">
        <f>IF(Inputs!K174="","",IF(Inputs!K174&gt;DATE(BG174,4,1),DATE(BG174,4,1),DATE(BG174-1,4,1)))</f>
        <v/>
      </c>
      <c r="BX174" s="27" t="e">
        <f t="shared" si="58"/>
        <v>#N/A</v>
      </c>
      <c r="BY174" t="e">
        <f t="shared" si="59"/>
        <v>#N/A</v>
      </c>
    </row>
    <row r="175" spans="20:77">
      <c r="T175" s="5">
        <f>IF(Inputs!F179="",0,IF(Inputs!G179="Purchase",Inputs!H179,IF(Inputs!G179="Redemption",-Inputs!H179,IF(Inputs!G179="Dividend",0,0)))/Inputs!I179)</f>
        <v>0</v>
      </c>
      <c r="U175" s="5">
        <f>IF(Inputs!F179="",0,(datecg-Inputs!F179))</f>
        <v>0</v>
      </c>
      <c r="V175" s="5">
        <f>IF(Inputs!F179="",0,SUM($T$5:T175))</f>
        <v>0</v>
      </c>
      <c r="W175" s="5">
        <f>SUM($X$5:X174)</f>
        <v>24499.276089799783</v>
      </c>
      <c r="X175" s="5">
        <f t="shared" si="42"/>
        <v>0</v>
      </c>
      <c r="Y175" s="5">
        <f t="shared" si="43"/>
        <v>0</v>
      </c>
      <c r="Z175" s="5">
        <f t="shared" si="44"/>
        <v>0</v>
      </c>
      <c r="AA175" s="5">
        <f t="shared" si="45"/>
        <v>0</v>
      </c>
      <c r="AB175" s="5">
        <f t="shared" si="46"/>
        <v>0</v>
      </c>
      <c r="AC175" s="5">
        <f t="shared" si="47"/>
        <v>0</v>
      </c>
      <c r="AD175" s="94">
        <f>IF(U175&lt;=IF(Inputs!$C$22="",lockin,Inputs!$C$22),Inputs!$D$22,IF(U175&lt;=IF(Inputs!$C$23="",lockin,Inputs!$C$23),Inputs!$D$23,IF(U175&lt;=IF(Inputs!$C$24="",lockin,Inputs!$C$24),Inputs!$D$24,IF(U175&lt;=IF(Inputs!$C$25="",lockin,Inputs!$C$25),Inputs!$D$25,IF(U175&lt;=IF(Inputs!$C$26="",lockin,Inputs!$C$26),Inputs!$D$26,IF(U175&lt;=IF(Inputs!$C$27="",lockin,Inputs!$C$27),Inputs!$D$27,IF(U175&lt;=IF(Inputs!$C$28="",lockin,Inputs!$C$28),Inputs!$D$28,IF(U175&lt;=IF(Inputs!$C$29="",lockin,Inputs!$C$29),Inputs!$D$29,IF(U175&lt;=IF(Inputs!$C$30="",lockin,Inputs!$C$30),Inputs!$D$30,IF(U175&lt;=IF(Inputs!$C$31="",lockin,Inputs!$C$31),Inputs!$D$31,0%))))))))))</f>
        <v>1.4999999999999999E-2</v>
      </c>
      <c r="AE175" s="5">
        <f t="shared" si="48"/>
        <v>0</v>
      </c>
      <c r="AF175" s="5">
        <f>AB175*Inputs!I179</f>
        <v>0</v>
      </c>
      <c r="AG175" s="5">
        <f t="shared" si="49"/>
        <v>0</v>
      </c>
      <c r="AH175" s="5">
        <f t="shared" si="50"/>
        <v>0</v>
      </c>
      <c r="AI175" s="5">
        <f>AA175*Inputs!I179</f>
        <v>0</v>
      </c>
      <c r="AJ175" s="5">
        <f t="shared" si="51"/>
        <v>0</v>
      </c>
      <c r="AK175" s="5">
        <f t="shared" si="52"/>
        <v>0</v>
      </c>
      <c r="AL175" s="5">
        <f>AA175*Inputs!I179</f>
        <v>0</v>
      </c>
      <c r="AM175" s="5">
        <f t="shared" ca="1" si="53"/>
        <v>0</v>
      </c>
      <c r="AN175" s="5">
        <f t="shared" si="54"/>
        <v>0</v>
      </c>
      <c r="AO175" s="5">
        <f t="shared" ca="1" si="55"/>
        <v>0</v>
      </c>
      <c r="AP175" s="5"/>
      <c r="AQ175" s="5">
        <f>AA175*Inputs!I179</f>
        <v>0</v>
      </c>
      <c r="AR175" s="5">
        <f t="shared" si="56"/>
        <v>0</v>
      </c>
      <c r="AS175" s="5"/>
      <c r="AT175" s="5">
        <f t="shared" ca="1" si="57"/>
        <v>0</v>
      </c>
      <c r="BG175" s="20" t="str">
        <f>IF(Inputs!K175="","",YEAR(Inputs!K175))</f>
        <v/>
      </c>
      <c r="BH175" s="20" t="str">
        <f>IF(Inputs!K175="","",DAY(Inputs!K175))</f>
        <v/>
      </c>
      <c r="BI175" s="20" t="str">
        <f>IF(Inputs!K175="","",MONTH(Inputs!K175))</f>
        <v/>
      </c>
      <c r="BJ175" s="14" t="str">
        <f>IF(Inputs!K175="","",IF(Inputs!K175&gt;DATE(BG175,4,1),DATE(BG175,4,1),DATE(BG175-1,4,1)))</f>
        <v/>
      </c>
      <c r="BX175" s="27" t="e">
        <f t="shared" si="58"/>
        <v>#N/A</v>
      </c>
      <c r="BY175" t="e">
        <f t="shared" si="59"/>
        <v>#N/A</v>
      </c>
    </row>
    <row r="176" spans="20:77">
      <c r="T176" s="5">
        <f>IF(Inputs!F180="",0,IF(Inputs!G180="Purchase",Inputs!H180,IF(Inputs!G180="Redemption",-Inputs!H180,IF(Inputs!G180="Dividend",0,0)))/Inputs!I180)</f>
        <v>0</v>
      </c>
      <c r="U176" s="5">
        <f>IF(Inputs!F180="",0,(datecg-Inputs!F180))</f>
        <v>0</v>
      </c>
      <c r="V176" s="5">
        <f>IF(Inputs!F180="",0,SUM($T$5:T176))</f>
        <v>0</v>
      </c>
      <c r="W176" s="5">
        <f>SUM($X$5:X175)</f>
        <v>24499.276089799783</v>
      </c>
      <c r="X176" s="5">
        <f t="shared" si="42"/>
        <v>0</v>
      </c>
      <c r="Y176" s="5">
        <f t="shared" si="43"/>
        <v>0</v>
      </c>
      <c r="Z176" s="5">
        <f t="shared" si="44"/>
        <v>0</v>
      </c>
      <c r="AA176" s="5">
        <f t="shared" si="45"/>
        <v>0</v>
      </c>
      <c r="AB176" s="5">
        <f t="shared" si="46"/>
        <v>0</v>
      </c>
      <c r="AC176" s="5">
        <f t="shared" si="47"/>
        <v>0</v>
      </c>
      <c r="AD176" s="94">
        <f>IF(U176&lt;=IF(Inputs!$C$22="",lockin,Inputs!$C$22),Inputs!$D$22,IF(U176&lt;=IF(Inputs!$C$23="",lockin,Inputs!$C$23),Inputs!$D$23,IF(U176&lt;=IF(Inputs!$C$24="",lockin,Inputs!$C$24),Inputs!$D$24,IF(U176&lt;=IF(Inputs!$C$25="",lockin,Inputs!$C$25),Inputs!$D$25,IF(U176&lt;=IF(Inputs!$C$26="",lockin,Inputs!$C$26),Inputs!$D$26,IF(U176&lt;=IF(Inputs!$C$27="",lockin,Inputs!$C$27),Inputs!$D$27,IF(U176&lt;=IF(Inputs!$C$28="",lockin,Inputs!$C$28),Inputs!$D$28,IF(U176&lt;=IF(Inputs!$C$29="",lockin,Inputs!$C$29),Inputs!$D$29,IF(U176&lt;=IF(Inputs!$C$30="",lockin,Inputs!$C$30),Inputs!$D$30,IF(U176&lt;=IF(Inputs!$C$31="",lockin,Inputs!$C$31),Inputs!$D$31,0%))))))))))</f>
        <v>1.4999999999999999E-2</v>
      </c>
      <c r="AE176" s="5">
        <f t="shared" si="48"/>
        <v>0</v>
      </c>
      <c r="AF176" s="5">
        <f>AB176*Inputs!I180</f>
        <v>0</v>
      </c>
      <c r="AG176" s="5">
        <f t="shared" si="49"/>
        <v>0</v>
      </c>
      <c r="AH176" s="5">
        <f t="shared" si="50"/>
        <v>0</v>
      </c>
      <c r="AI176" s="5">
        <f>AA176*Inputs!I180</f>
        <v>0</v>
      </c>
      <c r="AJ176" s="5">
        <f t="shared" si="51"/>
        <v>0</v>
      </c>
      <c r="AK176" s="5">
        <f t="shared" si="52"/>
        <v>0</v>
      </c>
      <c r="AL176" s="5">
        <f>AA176*Inputs!I180</f>
        <v>0</v>
      </c>
      <c r="AM176" s="5">
        <f t="shared" ca="1" si="53"/>
        <v>0</v>
      </c>
      <c r="AN176" s="5">
        <f t="shared" si="54"/>
        <v>0</v>
      </c>
      <c r="AO176" s="5">
        <f t="shared" ca="1" si="55"/>
        <v>0</v>
      </c>
      <c r="AP176" s="5"/>
      <c r="AQ176" s="5">
        <f>AA176*Inputs!I180</f>
        <v>0</v>
      </c>
      <c r="AR176" s="5">
        <f t="shared" si="56"/>
        <v>0</v>
      </c>
      <c r="AS176" s="5"/>
      <c r="AT176" s="5">
        <f t="shared" ca="1" si="57"/>
        <v>0</v>
      </c>
      <c r="BG176" s="20" t="str">
        <f>IF(Inputs!K176="","",YEAR(Inputs!K176))</f>
        <v/>
      </c>
      <c r="BH176" s="20" t="str">
        <f>IF(Inputs!K176="","",DAY(Inputs!K176))</f>
        <v/>
      </c>
      <c r="BI176" s="20" t="str">
        <f>IF(Inputs!K176="","",MONTH(Inputs!K176))</f>
        <v/>
      </c>
      <c r="BJ176" s="14" t="str">
        <f>IF(Inputs!K176="","",IF(Inputs!K176&gt;DATE(BG176,4,1),DATE(BG176,4,1),DATE(BG176-1,4,1)))</f>
        <v/>
      </c>
      <c r="BX176" s="27" t="e">
        <f t="shared" si="58"/>
        <v>#N/A</v>
      </c>
      <c r="BY176" t="e">
        <f t="shared" si="59"/>
        <v>#N/A</v>
      </c>
    </row>
    <row r="177" spans="20:77">
      <c r="T177" s="5">
        <f>IF(Inputs!F181="",0,IF(Inputs!G181="Purchase",Inputs!H181,IF(Inputs!G181="Redemption",-Inputs!H181,IF(Inputs!G181="Dividend",0,0)))/Inputs!I181)</f>
        <v>0</v>
      </c>
      <c r="U177" s="5">
        <f>IF(Inputs!F181="",0,(datecg-Inputs!F181))</f>
        <v>0</v>
      </c>
      <c r="V177" s="5">
        <f>IF(Inputs!F181="",0,SUM($T$5:T177))</f>
        <v>0</v>
      </c>
      <c r="W177" s="5">
        <f>SUM($X$5:X176)</f>
        <v>24499.276089799783</v>
      </c>
      <c r="X177" s="5">
        <f t="shared" si="42"/>
        <v>0</v>
      </c>
      <c r="Y177" s="5">
        <f t="shared" si="43"/>
        <v>0</v>
      </c>
      <c r="Z177" s="5">
        <f t="shared" si="44"/>
        <v>0</v>
      </c>
      <c r="AA177" s="5">
        <f t="shared" si="45"/>
        <v>0</v>
      </c>
      <c r="AB177" s="5">
        <f t="shared" si="46"/>
        <v>0</v>
      </c>
      <c r="AC177" s="5">
        <f t="shared" si="47"/>
        <v>0</v>
      </c>
      <c r="AD177" s="94">
        <f>IF(U177&lt;=IF(Inputs!$C$22="",lockin,Inputs!$C$22),Inputs!$D$22,IF(U177&lt;=IF(Inputs!$C$23="",lockin,Inputs!$C$23),Inputs!$D$23,IF(U177&lt;=IF(Inputs!$C$24="",lockin,Inputs!$C$24),Inputs!$D$24,IF(U177&lt;=IF(Inputs!$C$25="",lockin,Inputs!$C$25),Inputs!$D$25,IF(U177&lt;=IF(Inputs!$C$26="",lockin,Inputs!$C$26),Inputs!$D$26,IF(U177&lt;=IF(Inputs!$C$27="",lockin,Inputs!$C$27),Inputs!$D$27,IF(U177&lt;=IF(Inputs!$C$28="",lockin,Inputs!$C$28),Inputs!$D$28,IF(U177&lt;=IF(Inputs!$C$29="",lockin,Inputs!$C$29),Inputs!$D$29,IF(U177&lt;=IF(Inputs!$C$30="",lockin,Inputs!$C$30),Inputs!$D$30,IF(U177&lt;=IF(Inputs!$C$31="",lockin,Inputs!$C$31),Inputs!$D$31,0%))))))))))</f>
        <v>1.4999999999999999E-2</v>
      </c>
      <c r="AE177" s="5">
        <f t="shared" si="48"/>
        <v>0</v>
      </c>
      <c r="AF177" s="5">
        <f>AB177*Inputs!I181</f>
        <v>0</v>
      </c>
      <c r="AG177" s="5">
        <f t="shared" si="49"/>
        <v>0</v>
      </c>
      <c r="AH177" s="5">
        <f t="shared" si="50"/>
        <v>0</v>
      </c>
      <c r="AI177" s="5">
        <f>AA177*Inputs!I181</f>
        <v>0</v>
      </c>
      <c r="AJ177" s="5">
        <f t="shared" si="51"/>
        <v>0</v>
      </c>
      <c r="AK177" s="5">
        <f t="shared" si="52"/>
        <v>0</v>
      </c>
      <c r="AL177" s="5">
        <f>AA177*Inputs!I181</f>
        <v>0</v>
      </c>
      <c r="AM177" s="5">
        <f t="shared" ca="1" si="53"/>
        <v>0</v>
      </c>
      <c r="AN177" s="5">
        <f t="shared" si="54"/>
        <v>0</v>
      </c>
      <c r="AO177" s="5">
        <f t="shared" ca="1" si="55"/>
        <v>0</v>
      </c>
      <c r="AP177" s="5"/>
      <c r="AQ177" s="5">
        <f>AA177*Inputs!I181</f>
        <v>0</v>
      </c>
      <c r="AR177" s="5">
        <f t="shared" si="56"/>
        <v>0</v>
      </c>
      <c r="AS177" s="5"/>
      <c r="AT177" s="5">
        <f t="shared" ca="1" si="57"/>
        <v>0</v>
      </c>
      <c r="BG177" s="20" t="str">
        <f>IF(Inputs!K177="","",YEAR(Inputs!K177))</f>
        <v/>
      </c>
      <c r="BH177" s="20" t="str">
        <f>IF(Inputs!K177="","",DAY(Inputs!K177))</f>
        <v/>
      </c>
      <c r="BI177" s="20" t="str">
        <f>IF(Inputs!K177="","",MONTH(Inputs!K177))</f>
        <v/>
      </c>
      <c r="BJ177" s="14" t="str">
        <f>IF(Inputs!K177="","",IF(Inputs!K177&gt;DATE(BG177,4,1),DATE(BG177,4,1),DATE(BG177-1,4,1)))</f>
        <v/>
      </c>
      <c r="BX177" s="27" t="e">
        <f t="shared" si="58"/>
        <v>#N/A</v>
      </c>
      <c r="BY177" t="e">
        <f t="shared" si="59"/>
        <v>#N/A</v>
      </c>
    </row>
    <row r="178" spans="20:77">
      <c r="T178" s="5">
        <f>IF(Inputs!F182="",0,IF(Inputs!G182="Purchase",Inputs!H182,IF(Inputs!G182="Redemption",-Inputs!H182,IF(Inputs!G182="Dividend",0,0)))/Inputs!I182)</f>
        <v>0</v>
      </c>
      <c r="U178" s="5">
        <f>IF(Inputs!F182="",0,(datecg-Inputs!F182))</f>
        <v>0</v>
      </c>
      <c r="V178" s="5">
        <f>IF(Inputs!F182="",0,SUM($T$5:T178))</f>
        <v>0</v>
      </c>
      <c r="W178" s="5">
        <f>SUM($X$5:X177)</f>
        <v>24499.276089799783</v>
      </c>
      <c r="X178" s="5">
        <f t="shared" si="42"/>
        <v>0</v>
      </c>
      <c r="Y178" s="5">
        <f t="shared" si="43"/>
        <v>0</v>
      </c>
      <c r="Z178" s="5">
        <f t="shared" si="44"/>
        <v>0</v>
      </c>
      <c r="AA178" s="5">
        <f t="shared" si="45"/>
        <v>0</v>
      </c>
      <c r="AB178" s="5">
        <f t="shared" si="46"/>
        <v>0</v>
      </c>
      <c r="AC178" s="5">
        <f t="shared" si="47"/>
        <v>0</v>
      </c>
      <c r="AD178" s="94">
        <f>IF(U178&lt;=IF(Inputs!$C$22="",lockin,Inputs!$C$22),Inputs!$D$22,IF(U178&lt;=IF(Inputs!$C$23="",lockin,Inputs!$C$23),Inputs!$D$23,IF(U178&lt;=IF(Inputs!$C$24="",lockin,Inputs!$C$24),Inputs!$D$24,IF(U178&lt;=IF(Inputs!$C$25="",lockin,Inputs!$C$25),Inputs!$D$25,IF(U178&lt;=IF(Inputs!$C$26="",lockin,Inputs!$C$26),Inputs!$D$26,IF(U178&lt;=IF(Inputs!$C$27="",lockin,Inputs!$C$27),Inputs!$D$27,IF(U178&lt;=IF(Inputs!$C$28="",lockin,Inputs!$C$28),Inputs!$D$28,IF(U178&lt;=IF(Inputs!$C$29="",lockin,Inputs!$C$29),Inputs!$D$29,IF(U178&lt;=IF(Inputs!$C$30="",lockin,Inputs!$C$30),Inputs!$D$30,IF(U178&lt;=IF(Inputs!$C$31="",lockin,Inputs!$C$31),Inputs!$D$31,0%))))))))))</f>
        <v>1.4999999999999999E-2</v>
      </c>
      <c r="AE178" s="5">
        <f t="shared" si="48"/>
        <v>0</v>
      </c>
      <c r="AF178" s="5">
        <f>AB178*Inputs!I182</f>
        <v>0</v>
      </c>
      <c r="AG178" s="5">
        <f t="shared" si="49"/>
        <v>0</v>
      </c>
      <c r="AH178" s="5">
        <f t="shared" si="50"/>
        <v>0</v>
      </c>
      <c r="AI178" s="5">
        <f>AA178*Inputs!I182</f>
        <v>0</v>
      </c>
      <c r="AJ178" s="5">
        <f t="shared" si="51"/>
        <v>0</v>
      </c>
      <c r="AK178" s="5">
        <f t="shared" si="52"/>
        <v>0</v>
      </c>
      <c r="AL178" s="5">
        <f>AA178*Inputs!I182</f>
        <v>0</v>
      </c>
      <c r="AM178" s="5">
        <f t="shared" ca="1" si="53"/>
        <v>0</v>
      </c>
      <c r="AN178" s="5">
        <f t="shared" si="54"/>
        <v>0</v>
      </c>
      <c r="AO178" s="5">
        <f t="shared" ca="1" si="55"/>
        <v>0</v>
      </c>
      <c r="AP178" s="5"/>
      <c r="AQ178" s="5">
        <f>AA178*Inputs!I182</f>
        <v>0</v>
      </c>
      <c r="AR178" s="5">
        <f t="shared" si="56"/>
        <v>0</v>
      </c>
      <c r="AS178" s="5"/>
      <c r="AT178" s="5">
        <f t="shared" ca="1" si="57"/>
        <v>0</v>
      </c>
      <c r="BG178" s="20" t="str">
        <f>IF(Inputs!K178="","",YEAR(Inputs!K178))</f>
        <v/>
      </c>
      <c r="BH178" s="20" t="str">
        <f>IF(Inputs!K178="","",DAY(Inputs!K178))</f>
        <v/>
      </c>
      <c r="BI178" s="20" t="str">
        <f>IF(Inputs!K178="","",MONTH(Inputs!K178))</f>
        <v/>
      </c>
      <c r="BJ178" s="14" t="str">
        <f>IF(Inputs!K178="","",IF(Inputs!K178&gt;DATE(BG178,4,1),DATE(BG178,4,1),DATE(BG178-1,4,1)))</f>
        <v/>
      </c>
      <c r="BX178" s="27" t="e">
        <f t="shared" si="58"/>
        <v>#N/A</v>
      </c>
      <c r="BY178" t="e">
        <f t="shared" si="59"/>
        <v>#N/A</v>
      </c>
    </row>
    <row r="179" spans="20:77">
      <c r="T179" s="5">
        <f>IF(Inputs!F183="",0,IF(Inputs!G183="Purchase",Inputs!H183,IF(Inputs!G183="Redemption",-Inputs!H183,IF(Inputs!G183="Dividend",0,0)))/Inputs!I183)</f>
        <v>0</v>
      </c>
      <c r="U179" s="5">
        <f>IF(Inputs!F183="",0,(datecg-Inputs!F183))</f>
        <v>0</v>
      </c>
      <c r="V179" s="5">
        <f>IF(Inputs!F183="",0,SUM($T$5:T179))</f>
        <v>0</v>
      </c>
      <c r="W179" s="5">
        <f>SUM($X$5:X178)</f>
        <v>24499.276089799783</v>
      </c>
      <c r="X179" s="5">
        <f t="shared" si="42"/>
        <v>0</v>
      </c>
      <c r="Y179" s="5">
        <f t="shared" si="43"/>
        <v>0</v>
      </c>
      <c r="Z179" s="5">
        <f t="shared" si="44"/>
        <v>0</v>
      </c>
      <c r="AA179" s="5">
        <f t="shared" si="45"/>
        <v>0</v>
      </c>
      <c r="AB179" s="5">
        <f t="shared" si="46"/>
        <v>0</v>
      </c>
      <c r="AC179" s="5">
        <f t="shared" si="47"/>
        <v>0</v>
      </c>
      <c r="AD179" s="94">
        <f>IF(U179&lt;=IF(Inputs!$C$22="",lockin,Inputs!$C$22),Inputs!$D$22,IF(U179&lt;=IF(Inputs!$C$23="",lockin,Inputs!$C$23),Inputs!$D$23,IF(U179&lt;=IF(Inputs!$C$24="",lockin,Inputs!$C$24),Inputs!$D$24,IF(U179&lt;=IF(Inputs!$C$25="",lockin,Inputs!$C$25),Inputs!$D$25,IF(U179&lt;=IF(Inputs!$C$26="",lockin,Inputs!$C$26),Inputs!$D$26,IF(U179&lt;=IF(Inputs!$C$27="",lockin,Inputs!$C$27),Inputs!$D$27,IF(U179&lt;=IF(Inputs!$C$28="",lockin,Inputs!$C$28),Inputs!$D$28,IF(U179&lt;=IF(Inputs!$C$29="",lockin,Inputs!$C$29),Inputs!$D$29,IF(U179&lt;=IF(Inputs!$C$30="",lockin,Inputs!$C$30),Inputs!$D$30,IF(U179&lt;=IF(Inputs!$C$31="",lockin,Inputs!$C$31),Inputs!$D$31,0%))))))))))</f>
        <v>1.4999999999999999E-2</v>
      </c>
      <c r="AE179" s="5">
        <f t="shared" si="48"/>
        <v>0</v>
      </c>
      <c r="AF179" s="5">
        <f>AB179*Inputs!I183</f>
        <v>0</v>
      </c>
      <c r="AG179" s="5">
        <f t="shared" si="49"/>
        <v>0</v>
      </c>
      <c r="AH179" s="5">
        <f t="shared" si="50"/>
        <v>0</v>
      </c>
      <c r="AI179" s="5">
        <f>AA179*Inputs!I183</f>
        <v>0</v>
      </c>
      <c r="AJ179" s="5">
        <f t="shared" si="51"/>
        <v>0</v>
      </c>
      <c r="AK179" s="5">
        <f t="shared" si="52"/>
        <v>0</v>
      </c>
      <c r="AL179" s="5">
        <f>AA179*Inputs!I183</f>
        <v>0</v>
      </c>
      <c r="AM179" s="5">
        <f t="shared" ca="1" si="53"/>
        <v>0</v>
      </c>
      <c r="AN179" s="5">
        <f t="shared" si="54"/>
        <v>0</v>
      </c>
      <c r="AO179" s="5">
        <f t="shared" ca="1" si="55"/>
        <v>0</v>
      </c>
      <c r="AP179" s="5"/>
      <c r="AQ179" s="5">
        <f>AA179*Inputs!I183</f>
        <v>0</v>
      </c>
      <c r="AR179" s="5">
        <f t="shared" si="56"/>
        <v>0</v>
      </c>
      <c r="AS179" s="5"/>
      <c r="AT179" s="5">
        <f t="shared" ca="1" si="57"/>
        <v>0</v>
      </c>
      <c r="BG179" s="20" t="str">
        <f>IF(Inputs!K179="","",YEAR(Inputs!K179))</f>
        <v/>
      </c>
      <c r="BH179" s="20" t="str">
        <f>IF(Inputs!K179="","",DAY(Inputs!K179))</f>
        <v/>
      </c>
      <c r="BI179" s="20" t="str">
        <f>IF(Inputs!K179="","",MONTH(Inputs!K179))</f>
        <v/>
      </c>
      <c r="BJ179" s="14" t="str">
        <f>IF(Inputs!K179="","",IF(Inputs!K179&gt;DATE(BG179,4,1),DATE(BG179,4,1),DATE(BG179-1,4,1)))</f>
        <v/>
      </c>
      <c r="BX179" s="27" t="e">
        <f t="shared" si="58"/>
        <v>#N/A</v>
      </c>
      <c r="BY179" t="e">
        <f t="shared" si="59"/>
        <v>#N/A</v>
      </c>
    </row>
    <row r="180" spans="20:77">
      <c r="T180" s="5">
        <f>IF(Inputs!F184="",0,IF(Inputs!G184="Purchase",Inputs!H184,IF(Inputs!G184="Redemption",-Inputs!H184,IF(Inputs!G184="Dividend",0,0)))/Inputs!I184)</f>
        <v>0</v>
      </c>
      <c r="U180" s="5">
        <f>IF(Inputs!F184="",0,(datecg-Inputs!F184))</f>
        <v>0</v>
      </c>
      <c r="V180" s="5">
        <f>IF(Inputs!F184="",0,SUM($T$5:T180))</f>
        <v>0</v>
      </c>
      <c r="W180" s="5">
        <f>SUM($X$5:X179)</f>
        <v>24499.276089799783</v>
      </c>
      <c r="X180" s="5">
        <f t="shared" si="42"/>
        <v>0</v>
      </c>
      <c r="Y180" s="5">
        <f t="shared" si="43"/>
        <v>0</v>
      </c>
      <c r="Z180" s="5">
        <f t="shared" si="44"/>
        <v>0</v>
      </c>
      <c r="AA180" s="5">
        <f t="shared" si="45"/>
        <v>0</v>
      </c>
      <c r="AB180" s="5">
        <f t="shared" si="46"/>
        <v>0</v>
      </c>
      <c r="AC180" s="5">
        <f t="shared" si="47"/>
        <v>0</v>
      </c>
      <c r="AD180" s="94">
        <f>IF(U180&lt;=IF(Inputs!$C$22="",lockin,Inputs!$C$22),Inputs!$D$22,IF(U180&lt;=IF(Inputs!$C$23="",lockin,Inputs!$C$23),Inputs!$D$23,IF(U180&lt;=IF(Inputs!$C$24="",lockin,Inputs!$C$24),Inputs!$D$24,IF(U180&lt;=IF(Inputs!$C$25="",lockin,Inputs!$C$25),Inputs!$D$25,IF(U180&lt;=IF(Inputs!$C$26="",lockin,Inputs!$C$26),Inputs!$D$26,IF(U180&lt;=IF(Inputs!$C$27="",lockin,Inputs!$C$27),Inputs!$D$27,IF(U180&lt;=IF(Inputs!$C$28="",lockin,Inputs!$C$28),Inputs!$D$28,IF(U180&lt;=IF(Inputs!$C$29="",lockin,Inputs!$C$29),Inputs!$D$29,IF(U180&lt;=IF(Inputs!$C$30="",lockin,Inputs!$C$30),Inputs!$D$30,IF(U180&lt;=IF(Inputs!$C$31="",lockin,Inputs!$C$31),Inputs!$D$31,0%))))))))))</f>
        <v>1.4999999999999999E-2</v>
      </c>
      <c r="AE180" s="5">
        <f t="shared" si="48"/>
        <v>0</v>
      </c>
      <c r="AF180" s="5">
        <f>AB180*Inputs!I184</f>
        <v>0</v>
      </c>
      <c r="AG180" s="5">
        <f t="shared" si="49"/>
        <v>0</v>
      </c>
      <c r="AH180" s="5">
        <f t="shared" si="50"/>
        <v>0</v>
      </c>
      <c r="AI180" s="5">
        <f>AA180*Inputs!I184</f>
        <v>0</v>
      </c>
      <c r="AJ180" s="5">
        <f t="shared" si="51"/>
        <v>0</v>
      </c>
      <c r="AK180" s="5">
        <f t="shared" si="52"/>
        <v>0</v>
      </c>
      <c r="AL180" s="5">
        <f>AA180*Inputs!I184</f>
        <v>0</v>
      </c>
      <c r="AM180" s="5">
        <f t="shared" ca="1" si="53"/>
        <v>0</v>
      </c>
      <c r="AN180" s="5">
        <f t="shared" si="54"/>
        <v>0</v>
      </c>
      <c r="AO180" s="5">
        <f t="shared" ca="1" si="55"/>
        <v>0</v>
      </c>
      <c r="AP180" s="5"/>
      <c r="AQ180" s="5">
        <f>AA180*Inputs!I184</f>
        <v>0</v>
      </c>
      <c r="AR180" s="5">
        <f t="shared" si="56"/>
        <v>0</v>
      </c>
      <c r="AS180" s="5"/>
      <c r="AT180" s="5">
        <f t="shared" ca="1" si="57"/>
        <v>0</v>
      </c>
      <c r="BG180" s="20" t="str">
        <f>IF(Inputs!K180="","",YEAR(Inputs!K180))</f>
        <v/>
      </c>
      <c r="BH180" s="20" t="str">
        <f>IF(Inputs!K180="","",DAY(Inputs!K180))</f>
        <v/>
      </c>
      <c r="BI180" s="20" t="str">
        <f>IF(Inputs!K180="","",MONTH(Inputs!K180))</f>
        <v/>
      </c>
      <c r="BJ180" s="14" t="str">
        <f>IF(Inputs!K180="","",IF(Inputs!K180&gt;DATE(BG180,4,1),DATE(BG180,4,1),DATE(BG180-1,4,1)))</f>
        <v/>
      </c>
      <c r="BX180" s="27" t="e">
        <f t="shared" si="58"/>
        <v>#N/A</v>
      </c>
      <c r="BY180" t="e">
        <f t="shared" si="59"/>
        <v>#N/A</v>
      </c>
    </row>
    <row r="181" spans="20:77">
      <c r="T181" s="5">
        <f>IF(Inputs!F185="",0,IF(Inputs!G185="Purchase",Inputs!H185,IF(Inputs!G185="Redemption",-Inputs!H185,IF(Inputs!G185="Dividend",0,0)))/Inputs!I185)</f>
        <v>0</v>
      </c>
      <c r="U181" s="5">
        <f>IF(Inputs!F185="",0,(datecg-Inputs!F185))</f>
        <v>0</v>
      </c>
      <c r="V181" s="5">
        <f>IF(Inputs!F185="",0,SUM($T$5:T181))</f>
        <v>0</v>
      </c>
      <c r="W181" s="5">
        <f>SUM($X$5:X180)</f>
        <v>24499.276089799783</v>
      </c>
      <c r="X181" s="5">
        <f t="shared" si="42"/>
        <v>0</v>
      </c>
      <c r="Y181" s="5">
        <f t="shared" si="43"/>
        <v>0</v>
      </c>
      <c r="Z181" s="5">
        <f t="shared" si="44"/>
        <v>0</v>
      </c>
      <c r="AA181" s="5">
        <f t="shared" si="45"/>
        <v>0</v>
      </c>
      <c r="AB181" s="5">
        <f t="shared" si="46"/>
        <v>0</v>
      </c>
      <c r="AC181" s="5">
        <f t="shared" si="47"/>
        <v>0</v>
      </c>
      <c r="AD181" s="94">
        <f>IF(U181&lt;=IF(Inputs!$C$22="",lockin,Inputs!$C$22),Inputs!$D$22,IF(U181&lt;=IF(Inputs!$C$23="",lockin,Inputs!$C$23),Inputs!$D$23,IF(U181&lt;=IF(Inputs!$C$24="",lockin,Inputs!$C$24),Inputs!$D$24,IF(U181&lt;=IF(Inputs!$C$25="",lockin,Inputs!$C$25),Inputs!$D$25,IF(U181&lt;=IF(Inputs!$C$26="",lockin,Inputs!$C$26),Inputs!$D$26,IF(U181&lt;=IF(Inputs!$C$27="",lockin,Inputs!$C$27),Inputs!$D$27,IF(U181&lt;=IF(Inputs!$C$28="",lockin,Inputs!$C$28),Inputs!$D$28,IF(U181&lt;=IF(Inputs!$C$29="",lockin,Inputs!$C$29),Inputs!$D$29,IF(U181&lt;=IF(Inputs!$C$30="",lockin,Inputs!$C$30),Inputs!$D$30,IF(U181&lt;=IF(Inputs!$C$31="",lockin,Inputs!$C$31),Inputs!$D$31,0%))))))))))</f>
        <v>1.4999999999999999E-2</v>
      </c>
      <c r="AE181" s="5">
        <f t="shared" si="48"/>
        <v>0</v>
      </c>
      <c r="AF181" s="5">
        <f>AB181*Inputs!I185</f>
        <v>0</v>
      </c>
      <c r="AG181" s="5">
        <f t="shared" si="49"/>
        <v>0</v>
      </c>
      <c r="AH181" s="5">
        <f t="shared" si="50"/>
        <v>0</v>
      </c>
      <c r="AI181" s="5">
        <f>AA181*Inputs!I185</f>
        <v>0</v>
      </c>
      <c r="AJ181" s="5">
        <f t="shared" si="51"/>
        <v>0</v>
      </c>
      <c r="AK181" s="5">
        <f t="shared" si="52"/>
        <v>0</v>
      </c>
      <c r="AL181" s="5">
        <f>AA181*Inputs!I185</f>
        <v>0</v>
      </c>
      <c r="AM181" s="5">
        <f t="shared" ca="1" si="53"/>
        <v>0</v>
      </c>
      <c r="AN181" s="5">
        <f t="shared" si="54"/>
        <v>0</v>
      </c>
      <c r="AO181" s="5">
        <f t="shared" ca="1" si="55"/>
        <v>0</v>
      </c>
      <c r="AP181" s="5"/>
      <c r="AQ181" s="5">
        <f>AA181*Inputs!I185</f>
        <v>0</v>
      </c>
      <c r="AR181" s="5">
        <f t="shared" si="56"/>
        <v>0</v>
      </c>
      <c r="AS181" s="5"/>
      <c r="AT181" s="5">
        <f t="shared" ca="1" si="57"/>
        <v>0</v>
      </c>
      <c r="BG181" s="20" t="str">
        <f>IF(Inputs!K181="","",YEAR(Inputs!K181))</f>
        <v/>
      </c>
      <c r="BH181" s="20" t="str">
        <f>IF(Inputs!K181="","",DAY(Inputs!K181))</f>
        <v/>
      </c>
      <c r="BI181" s="20" t="str">
        <f>IF(Inputs!K181="","",MONTH(Inputs!K181))</f>
        <v/>
      </c>
      <c r="BJ181" s="14" t="str">
        <f>IF(Inputs!K181="","",IF(Inputs!K181&gt;DATE(BG181,4,1),DATE(BG181,4,1),DATE(BG181-1,4,1)))</f>
        <v/>
      </c>
      <c r="BX181" s="27" t="e">
        <f t="shared" si="58"/>
        <v>#N/A</v>
      </c>
      <c r="BY181" t="e">
        <f t="shared" si="59"/>
        <v>#N/A</v>
      </c>
    </row>
    <row r="182" spans="20:77">
      <c r="T182" s="5">
        <f>IF(Inputs!F186="",0,IF(Inputs!G186="Purchase",Inputs!H186,IF(Inputs!G186="Redemption",-Inputs!H186,IF(Inputs!G186="Dividend",0,0)))/Inputs!I186)</f>
        <v>0</v>
      </c>
      <c r="U182" s="5">
        <f>IF(Inputs!F186="",0,(datecg-Inputs!F186))</f>
        <v>0</v>
      </c>
      <c r="V182" s="5">
        <f>IF(Inputs!F186="",0,SUM($T$5:T182))</f>
        <v>0</v>
      </c>
      <c r="W182" s="5">
        <f>SUM($X$5:X181)</f>
        <v>24499.276089799783</v>
      </c>
      <c r="X182" s="5">
        <f t="shared" si="42"/>
        <v>0</v>
      </c>
      <c r="Y182" s="5">
        <f t="shared" si="43"/>
        <v>0</v>
      </c>
      <c r="Z182" s="5">
        <f t="shared" si="44"/>
        <v>0</v>
      </c>
      <c r="AA182" s="5">
        <f t="shared" si="45"/>
        <v>0</v>
      </c>
      <c r="AB182" s="5">
        <f t="shared" si="46"/>
        <v>0</v>
      </c>
      <c r="AC182" s="5">
        <f t="shared" si="47"/>
        <v>0</v>
      </c>
      <c r="AD182" s="94">
        <f>IF(U182&lt;=IF(Inputs!$C$22="",lockin,Inputs!$C$22),Inputs!$D$22,IF(U182&lt;=IF(Inputs!$C$23="",lockin,Inputs!$C$23),Inputs!$D$23,IF(U182&lt;=IF(Inputs!$C$24="",lockin,Inputs!$C$24),Inputs!$D$24,IF(U182&lt;=IF(Inputs!$C$25="",lockin,Inputs!$C$25),Inputs!$D$25,IF(U182&lt;=IF(Inputs!$C$26="",lockin,Inputs!$C$26),Inputs!$D$26,IF(U182&lt;=IF(Inputs!$C$27="",lockin,Inputs!$C$27),Inputs!$D$27,IF(U182&lt;=IF(Inputs!$C$28="",lockin,Inputs!$C$28),Inputs!$D$28,IF(U182&lt;=IF(Inputs!$C$29="",lockin,Inputs!$C$29),Inputs!$D$29,IF(U182&lt;=IF(Inputs!$C$30="",lockin,Inputs!$C$30),Inputs!$D$30,IF(U182&lt;=IF(Inputs!$C$31="",lockin,Inputs!$C$31),Inputs!$D$31,0%))))))))))</f>
        <v>1.4999999999999999E-2</v>
      </c>
      <c r="AE182" s="5">
        <f t="shared" si="48"/>
        <v>0</v>
      </c>
      <c r="AF182" s="5">
        <f>AB182*Inputs!I186</f>
        <v>0</v>
      </c>
      <c r="AG182" s="5">
        <f t="shared" si="49"/>
        <v>0</v>
      </c>
      <c r="AH182" s="5">
        <f t="shared" si="50"/>
        <v>0</v>
      </c>
      <c r="AI182" s="5">
        <f>AA182*Inputs!I186</f>
        <v>0</v>
      </c>
      <c r="AJ182" s="5">
        <f t="shared" si="51"/>
        <v>0</v>
      </c>
      <c r="AK182" s="5">
        <f t="shared" si="52"/>
        <v>0</v>
      </c>
      <c r="AL182" s="5">
        <f>AA182*Inputs!I186</f>
        <v>0</v>
      </c>
      <c r="AM182" s="5">
        <f t="shared" ca="1" si="53"/>
        <v>0</v>
      </c>
      <c r="AN182" s="5">
        <f t="shared" si="54"/>
        <v>0</v>
      </c>
      <c r="AO182" s="5">
        <f t="shared" ca="1" si="55"/>
        <v>0</v>
      </c>
      <c r="AP182" s="5"/>
      <c r="AQ182" s="5">
        <f>AA182*Inputs!I186</f>
        <v>0</v>
      </c>
      <c r="AR182" s="5">
        <f t="shared" si="56"/>
        <v>0</v>
      </c>
      <c r="AS182" s="5"/>
      <c r="AT182" s="5">
        <f t="shared" ca="1" si="57"/>
        <v>0</v>
      </c>
      <c r="BG182" s="20" t="str">
        <f>IF(Inputs!K182="","",YEAR(Inputs!K182))</f>
        <v/>
      </c>
      <c r="BH182" s="20" t="str">
        <f>IF(Inputs!K182="","",DAY(Inputs!K182))</f>
        <v/>
      </c>
      <c r="BI182" s="20" t="str">
        <f>IF(Inputs!K182="","",MONTH(Inputs!K182))</f>
        <v/>
      </c>
      <c r="BJ182" s="14" t="str">
        <f>IF(Inputs!K182="","",IF(Inputs!K182&gt;DATE(BG182,4,1),DATE(BG182,4,1),DATE(BG182-1,4,1)))</f>
        <v/>
      </c>
      <c r="BX182" s="27" t="e">
        <f t="shared" si="58"/>
        <v>#N/A</v>
      </c>
      <c r="BY182" t="e">
        <f t="shared" si="59"/>
        <v>#N/A</v>
      </c>
    </row>
    <row r="183" spans="20:77">
      <c r="T183" s="5">
        <f>IF(Inputs!F187="",0,IF(Inputs!G187="Purchase",Inputs!H187,IF(Inputs!G187="Redemption",-Inputs!H187,IF(Inputs!G187="Dividend",0,0)))/Inputs!I187)</f>
        <v>0</v>
      </c>
      <c r="U183" s="5">
        <f>IF(Inputs!F187="",0,(datecg-Inputs!F187))</f>
        <v>0</v>
      </c>
      <c r="V183" s="5">
        <f>IF(Inputs!F187="",0,SUM($T$5:T183))</f>
        <v>0</v>
      </c>
      <c r="W183" s="5">
        <f>SUM($X$5:X182)</f>
        <v>24499.276089799783</v>
      </c>
      <c r="X183" s="5">
        <f t="shared" si="42"/>
        <v>0</v>
      </c>
      <c r="Y183" s="5">
        <f t="shared" si="43"/>
        <v>0</v>
      </c>
      <c r="Z183" s="5">
        <f t="shared" si="44"/>
        <v>0</v>
      </c>
      <c r="AA183" s="5">
        <f t="shared" si="45"/>
        <v>0</v>
      </c>
      <c r="AB183" s="5">
        <f t="shared" si="46"/>
        <v>0</v>
      </c>
      <c r="AC183" s="5">
        <f t="shared" si="47"/>
        <v>0</v>
      </c>
      <c r="AD183" s="94">
        <f>IF(U183&lt;=IF(Inputs!$C$22="",lockin,Inputs!$C$22),Inputs!$D$22,IF(U183&lt;=IF(Inputs!$C$23="",lockin,Inputs!$C$23),Inputs!$D$23,IF(U183&lt;=IF(Inputs!$C$24="",lockin,Inputs!$C$24),Inputs!$D$24,IF(U183&lt;=IF(Inputs!$C$25="",lockin,Inputs!$C$25),Inputs!$D$25,IF(U183&lt;=IF(Inputs!$C$26="",lockin,Inputs!$C$26),Inputs!$D$26,IF(U183&lt;=IF(Inputs!$C$27="",lockin,Inputs!$C$27),Inputs!$D$27,IF(U183&lt;=IF(Inputs!$C$28="",lockin,Inputs!$C$28),Inputs!$D$28,IF(U183&lt;=IF(Inputs!$C$29="",lockin,Inputs!$C$29),Inputs!$D$29,IF(U183&lt;=IF(Inputs!$C$30="",lockin,Inputs!$C$30),Inputs!$D$30,IF(U183&lt;=IF(Inputs!$C$31="",lockin,Inputs!$C$31),Inputs!$D$31,0%))))))))))</f>
        <v>1.4999999999999999E-2</v>
      </c>
      <c r="AE183" s="5">
        <f t="shared" si="48"/>
        <v>0</v>
      </c>
      <c r="AF183" s="5">
        <f>AB183*Inputs!I187</f>
        <v>0</v>
      </c>
      <c r="AG183" s="5">
        <f t="shared" si="49"/>
        <v>0</v>
      </c>
      <c r="AH183" s="5">
        <f t="shared" si="50"/>
        <v>0</v>
      </c>
      <c r="AI183" s="5">
        <f>AA183*Inputs!I187</f>
        <v>0</v>
      </c>
      <c r="AJ183" s="5">
        <f t="shared" si="51"/>
        <v>0</v>
      </c>
      <c r="AK183" s="5">
        <f t="shared" si="52"/>
        <v>0</v>
      </c>
      <c r="AL183" s="5">
        <f>AA183*Inputs!I187</f>
        <v>0</v>
      </c>
      <c r="AM183" s="5">
        <f t="shared" ca="1" si="53"/>
        <v>0</v>
      </c>
      <c r="AN183" s="5">
        <f t="shared" si="54"/>
        <v>0</v>
      </c>
      <c r="AO183" s="5">
        <f t="shared" ca="1" si="55"/>
        <v>0</v>
      </c>
      <c r="AP183" s="5"/>
      <c r="AQ183" s="5">
        <f>AA183*Inputs!I187</f>
        <v>0</v>
      </c>
      <c r="AR183" s="5">
        <f t="shared" si="56"/>
        <v>0</v>
      </c>
      <c r="AS183" s="5"/>
      <c r="AT183" s="5">
        <f t="shared" ca="1" si="57"/>
        <v>0</v>
      </c>
      <c r="BG183" s="20" t="str">
        <f>IF(Inputs!K183="","",YEAR(Inputs!K183))</f>
        <v/>
      </c>
      <c r="BH183" s="20" t="str">
        <f>IF(Inputs!K183="","",DAY(Inputs!K183))</f>
        <v/>
      </c>
      <c r="BI183" s="20" t="str">
        <f>IF(Inputs!K183="","",MONTH(Inputs!K183))</f>
        <v/>
      </c>
      <c r="BJ183" s="14" t="str">
        <f>IF(Inputs!K183="","",IF(Inputs!K183&gt;DATE(BG183,4,1),DATE(BG183,4,1),DATE(BG183-1,4,1)))</f>
        <v/>
      </c>
      <c r="BX183" s="27" t="e">
        <f t="shared" si="58"/>
        <v>#N/A</v>
      </c>
      <c r="BY183" t="e">
        <f t="shared" si="59"/>
        <v>#N/A</v>
      </c>
    </row>
    <row r="184" spans="20:77">
      <c r="T184" s="5">
        <f>IF(Inputs!F188="",0,IF(Inputs!G188="Purchase",Inputs!H188,IF(Inputs!G188="Redemption",-Inputs!H188,IF(Inputs!G188="Dividend",0,0)))/Inputs!I188)</f>
        <v>0</v>
      </c>
      <c r="U184" s="5">
        <f>IF(Inputs!F188="",0,(datecg-Inputs!F188))</f>
        <v>0</v>
      </c>
      <c r="V184" s="5">
        <f>IF(Inputs!F188="",0,SUM($T$5:T184))</f>
        <v>0</v>
      </c>
      <c r="W184" s="5">
        <f>SUM($X$5:X183)</f>
        <v>24499.276089799783</v>
      </c>
      <c r="X184" s="5">
        <f t="shared" si="42"/>
        <v>0</v>
      </c>
      <c r="Y184" s="5">
        <f t="shared" si="43"/>
        <v>0</v>
      </c>
      <c r="Z184" s="5">
        <f t="shared" si="44"/>
        <v>0</v>
      </c>
      <c r="AA184" s="5">
        <f t="shared" si="45"/>
        <v>0</v>
      </c>
      <c r="AB184" s="5">
        <f t="shared" si="46"/>
        <v>0</v>
      </c>
      <c r="AC184" s="5">
        <f t="shared" si="47"/>
        <v>0</v>
      </c>
      <c r="AD184" s="94">
        <f>IF(U184&lt;=IF(Inputs!$C$22="",lockin,Inputs!$C$22),Inputs!$D$22,IF(U184&lt;=IF(Inputs!$C$23="",lockin,Inputs!$C$23),Inputs!$D$23,IF(U184&lt;=IF(Inputs!$C$24="",lockin,Inputs!$C$24),Inputs!$D$24,IF(U184&lt;=IF(Inputs!$C$25="",lockin,Inputs!$C$25),Inputs!$D$25,IF(U184&lt;=IF(Inputs!$C$26="",lockin,Inputs!$C$26),Inputs!$D$26,IF(U184&lt;=IF(Inputs!$C$27="",lockin,Inputs!$C$27),Inputs!$D$27,IF(U184&lt;=IF(Inputs!$C$28="",lockin,Inputs!$C$28),Inputs!$D$28,IF(U184&lt;=IF(Inputs!$C$29="",lockin,Inputs!$C$29),Inputs!$D$29,IF(U184&lt;=IF(Inputs!$C$30="",lockin,Inputs!$C$30),Inputs!$D$30,IF(U184&lt;=IF(Inputs!$C$31="",lockin,Inputs!$C$31),Inputs!$D$31,0%))))))))))</f>
        <v>1.4999999999999999E-2</v>
      </c>
      <c r="AE184" s="5">
        <f t="shared" si="48"/>
        <v>0</v>
      </c>
      <c r="AF184" s="5">
        <f>AB184*Inputs!I188</f>
        <v>0</v>
      </c>
      <c r="AG184" s="5">
        <f t="shared" si="49"/>
        <v>0</v>
      </c>
      <c r="AH184" s="5">
        <f t="shared" si="50"/>
        <v>0</v>
      </c>
      <c r="AI184" s="5">
        <f>AA184*Inputs!I188</f>
        <v>0</v>
      </c>
      <c r="AJ184" s="5">
        <f t="shared" si="51"/>
        <v>0</v>
      </c>
      <c r="AK184" s="5">
        <f t="shared" si="52"/>
        <v>0</v>
      </c>
      <c r="AL184" s="5">
        <f>AA184*Inputs!I188</f>
        <v>0</v>
      </c>
      <c r="AM184" s="5">
        <f t="shared" ca="1" si="53"/>
        <v>0</v>
      </c>
      <c r="AN184" s="5">
        <f t="shared" si="54"/>
        <v>0</v>
      </c>
      <c r="AO184" s="5">
        <f t="shared" ca="1" si="55"/>
        <v>0</v>
      </c>
      <c r="AP184" s="5"/>
      <c r="AQ184" s="5">
        <f>AA184*Inputs!I188</f>
        <v>0</v>
      </c>
      <c r="AR184" s="5">
        <f t="shared" si="56"/>
        <v>0</v>
      </c>
      <c r="AS184" s="5"/>
      <c r="AT184" s="5">
        <f t="shared" ca="1" si="57"/>
        <v>0</v>
      </c>
      <c r="BG184" s="20" t="str">
        <f>IF(Inputs!K184="","",YEAR(Inputs!K184))</f>
        <v/>
      </c>
      <c r="BH184" s="20" t="str">
        <f>IF(Inputs!K184="","",DAY(Inputs!K184))</f>
        <v/>
      </c>
      <c r="BI184" s="20" t="str">
        <f>IF(Inputs!K184="","",MONTH(Inputs!K184))</f>
        <v/>
      </c>
      <c r="BJ184" s="14" t="str">
        <f>IF(Inputs!K184="","",IF(Inputs!K184&gt;DATE(BG184,4,1),DATE(BG184,4,1),DATE(BG184-1,4,1)))</f>
        <v/>
      </c>
      <c r="BX184" s="27" t="e">
        <f t="shared" si="58"/>
        <v>#N/A</v>
      </c>
      <c r="BY184" t="e">
        <f t="shared" si="59"/>
        <v>#N/A</v>
      </c>
    </row>
    <row r="185" spans="20:77">
      <c r="T185" s="5">
        <f>IF(Inputs!F189="",0,IF(Inputs!G189="Purchase",Inputs!H189,IF(Inputs!G189="Redemption",-Inputs!H189,IF(Inputs!G189="Dividend",0,0)))/Inputs!I189)</f>
        <v>0</v>
      </c>
      <c r="U185" s="5">
        <f>IF(Inputs!F189="",0,(datecg-Inputs!F189))</f>
        <v>0</v>
      </c>
      <c r="V185" s="5">
        <f>IF(Inputs!F189="",0,SUM($T$5:T185))</f>
        <v>0</v>
      </c>
      <c r="W185" s="5">
        <f>SUM($X$5:X184)</f>
        <v>24499.276089799783</v>
      </c>
      <c r="X185" s="5">
        <f t="shared" si="42"/>
        <v>0</v>
      </c>
      <c r="Y185" s="5">
        <f t="shared" si="43"/>
        <v>0</v>
      </c>
      <c r="Z185" s="5">
        <f t="shared" si="44"/>
        <v>0</v>
      </c>
      <c r="AA185" s="5">
        <f t="shared" si="45"/>
        <v>0</v>
      </c>
      <c r="AB185" s="5">
        <f t="shared" si="46"/>
        <v>0</v>
      </c>
      <c r="AC185" s="5">
        <f t="shared" si="47"/>
        <v>0</v>
      </c>
      <c r="AD185" s="94">
        <f>IF(U185&lt;=IF(Inputs!$C$22="",lockin,Inputs!$C$22),Inputs!$D$22,IF(U185&lt;=IF(Inputs!$C$23="",lockin,Inputs!$C$23),Inputs!$D$23,IF(U185&lt;=IF(Inputs!$C$24="",lockin,Inputs!$C$24),Inputs!$D$24,IF(U185&lt;=IF(Inputs!$C$25="",lockin,Inputs!$C$25),Inputs!$D$25,IF(U185&lt;=IF(Inputs!$C$26="",lockin,Inputs!$C$26),Inputs!$D$26,IF(U185&lt;=IF(Inputs!$C$27="",lockin,Inputs!$C$27),Inputs!$D$27,IF(U185&lt;=IF(Inputs!$C$28="",lockin,Inputs!$C$28),Inputs!$D$28,IF(U185&lt;=IF(Inputs!$C$29="",lockin,Inputs!$C$29),Inputs!$D$29,IF(U185&lt;=IF(Inputs!$C$30="",lockin,Inputs!$C$30),Inputs!$D$30,IF(U185&lt;=IF(Inputs!$C$31="",lockin,Inputs!$C$31),Inputs!$D$31,0%))))))))))</f>
        <v>1.4999999999999999E-2</v>
      </c>
      <c r="AE185" s="5">
        <f t="shared" si="48"/>
        <v>0</v>
      </c>
      <c r="AF185" s="5">
        <f>AB185*Inputs!I189</f>
        <v>0</v>
      </c>
      <c r="AG185" s="5">
        <f t="shared" si="49"/>
        <v>0</v>
      </c>
      <c r="AH185" s="5">
        <f t="shared" si="50"/>
        <v>0</v>
      </c>
      <c r="AI185" s="5">
        <f>AA185*Inputs!I189</f>
        <v>0</v>
      </c>
      <c r="AJ185" s="5">
        <f t="shared" si="51"/>
        <v>0</v>
      </c>
      <c r="AK185" s="5">
        <f t="shared" si="52"/>
        <v>0</v>
      </c>
      <c r="AL185" s="5">
        <f>AA185*Inputs!I189</f>
        <v>0</v>
      </c>
      <c r="AM185" s="5">
        <f t="shared" ca="1" si="53"/>
        <v>0</v>
      </c>
      <c r="AN185" s="5">
        <f t="shared" si="54"/>
        <v>0</v>
      </c>
      <c r="AO185" s="5">
        <f t="shared" ca="1" si="55"/>
        <v>0</v>
      </c>
      <c r="AP185" s="5"/>
      <c r="AQ185" s="5">
        <f>AA185*Inputs!I189</f>
        <v>0</v>
      </c>
      <c r="AR185" s="5">
        <f t="shared" si="56"/>
        <v>0</v>
      </c>
      <c r="AS185" s="5"/>
      <c r="AT185" s="5">
        <f t="shared" ca="1" si="57"/>
        <v>0</v>
      </c>
      <c r="BG185" s="20" t="str">
        <f>IF(Inputs!K185="","",YEAR(Inputs!K185))</f>
        <v/>
      </c>
      <c r="BH185" s="20" t="str">
        <f>IF(Inputs!K185="","",DAY(Inputs!K185))</f>
        <v/>
      </c>
      <c r="BI185" s="20" t="str">
        <f>IF(Inputs!K185="","",MONTH(Inputs!K185))</f>
        <v/>
      </c>
      <c r="BJ185" s="14" t="str">
        <f>IF(Inputs!K185="","",IF(Inputs!K185&gt;DATE(BG185,4,1),DATE(BG185,4,1),DATE(BG185-1,4,1)))</f>
        <v/>
      </c>
      <c r="BX185" s="27" t="e">
        <f t="shared" si="58"/>
        <v>#N/A</v>
      </c>
      <c r="BY185" t="e">
        <f t="shared" si="59"/>
        <v>#N/A</v>
      </c>
    </row>
    <row r="186" spans="20:77">
      <c r="T186" s="5">
        <f>IF(Inputs!F190="",0,IF(Inputs!G190="Purchase",Inputs!H190,IF(Inputs!G190="Redemption",-Inputs!H190,IF(Inputs!G190="Dividend",0,0)))/Inputs!I190)</f>
        <v>0</v>
      </c>
      <c r="U186" s="5">
        <f>IF(Inputs!F190="",0,(datecg-Inputs!F190))</f>
        <v>0</v>
      </c>
      <c r="V186" s="5">
        <f>IF(Inputs!F190="",0,SUM($T$5:T186))</f>
        <v>0</v>
      </c>
      <c r="W186" s="5">
        <f>SUM($X$5:X185)</f>
        <v>24499.276089799783</v>
      </c>
      <c r="X186" s="5">
        <f t="shared" si="42"/>
        <v>0</v>
      </c>
      <c r="Y186" s="5">
        <f t="shared" si="43"/>
        <v>0</v>
      </c>
      <c r="Z186" s="5">
        <f t="shared" si="44"/>
        <v>0</v>
      </c>
      <c r="AA186" s="5">
        <f t="shared" si="45"/>
        <v>0</v>
      </c>
      <c r="AB186" s="5">
        <f t="shared" si="46"/>
        <v>0</v>
      </c>
      <c r="AC186" s="5">
        <f t="shared" si="47"/>
        <v>0</v>
      </c>
      <c r="AD186" s="94">
        <f>IF(U186&lt;=IF(Inputs!$C$22="",lockin,Inputs!$C$22),Inputs!$D$22,IF(U186&lt;=IF(Inputs!$C$23="",lockin,Inputs!$C$23),Inputs!$D$23,IF(U186&lt;=IF(Inputs!$C$24="",lockin,Inputs!$C$24),Inputs!$D$24,IF(U186&lt;=IF(Inputs!$C$25="",lockin,Inputs!$C$25),Inputs!$D$25,IF(U186&lt;=IF(Inputs!$C$26="",lockin,Inputs!$C$26),Inputs!$D$26,IF(U186&lt;=IF(Inputs!$C$27="",lockin,Inputs!$C$27),Inputs!$D$27,IF(U186&lt;=IF(Inputs!$C$28="",lockin,Inputs!$C$28),Inputs!$D$28,IF(U186&lt;=IF(Inputs!$C$29="",lockin,Inputs!$C$29),Inputs!$D$29,IF(U186&lt;=IF(Inputs!$C$30="",lockin,Inputs!$C$30),Inputs!$D$30,IF(U186&lt;=IF(Inputs!$C$31="",lockin,Inputs!$C$31),Inputs!$D$31,0%))))))))))</f>
        <v>1.4999999999999999E-2</v>
      </c>
      <c r="AE186" s="5">
        <f t="shared" si="48"/>
        <v>0</v>
      </c>
      <c r="AF186" s="5">
        <f>AB186*Inputs!I190</f>
        <v>0</v>
      </c>
      <c r="AG186" s="5">
        <f t="shared" si="49"/>
        <v>0</v>
      </c>
      <c r="AH186" s="5">
        <f t="shared" si="50"/>
        <v>0</v>
      </c>
      <c r="AI186" s="5">
        <f>AA186*Inputs!I190</f>
        <v>0</v>
      </c>
      <c r="AJ186" s="5">
        <f t="shared" si="51"/>
        <v>0</v>
      </c>
      <c r="AK186" s="5">
        <f t="shared" si="52"/>
        <v>0</v>
      </c>
      <c r="AL186" s="5">
        <f>AA186*Inputs!I190</f>
        <v>0</v>
      </c>
      <c r="AM186" s="5">
        <f t="shared" ca="1" si="53"/>
        <v>0</v>
      </c>
      <c r="AN186" s="5">
        <f t="shared" si="54"/>
        <v>0</v>
      </c>
      <c r="AO186" s="5">
        <f t="shared" ca="1" si="55"/>
        <v>0</v>
      </c>
      <c r="AP186" s="5"/>
      <c r="AQ186" s="5">
        <f>AA186*Inputs!I190</f>
        <v>0</v>
      </c>
      <c r="AR186" s="5">
        <f t="shared" si="56"/>
        <v>0</v>
      </c>
      <c r="AS186" s="5"/>
      <c r="AT186" s="5">
        <f t="shared" ca="1" si="57"/>
        <v>0</v>
      </c>
      <c r="BG186" s="20" t="str">
        <f>IF(Inputs!K186="","",YEAR(Inputs!K186))</f>
        <v/>
      </c>
      <c r="BH186" s="20" t="str">
        <f>IF(Inputs!K186="","",DAY(Inputs!K186))</f>
        <v/>
      </c>
      <c r="BI186" s="20" t="str">
        <f>IF(Inputs!K186="","",MONTH(Inputs!K186))</f>
        <v/>
      </c>
      <c r="BJ186" s="14" t="str">
        <f>IF(Inputs!K186="","",IF(Inputs!K186&gt;DATE(BG186,4,1),DATE(BG186,4,1),DATE(BG186-1,4,1)))</f>
        <v/>
      </c>
      <c r="BX186" s="27" t="e">
        <f t="shared" si="58"/>
        <v>#N/A</v>
      </c>
      <c r="BY186" t="e">
        <f t="shared" si="59"/>
        <v>#N/A</v>
      </c>
    </row>
    <row r="187" spans="20:77">
      <c r="T187" s="5">
        <f>IF(Inputs!F191="",0,IF(Inputs!G191="Purchase",Inputs!H191,IF(Inputs!G191="Redemption",-Inputs!H191,IF(Inputs!G191="Dividend",0,0)))/Inputs!I191)</f>
        <v>0</v>
      </c>
      <c r="U187" s="5">
        <f>IF(Inputs!F191="",0,(datecg-Inputs!F191))</f>
        <v>0</v>
      </c>
      <c r="V187" s="5">
        <f>IF(Inputs!F191="",0,SUM($T$5:T187))</f>
        <v>0</v>
      </c>
      <c r="W187" s="5">
        <f>SUM($X$5:X186)</f>
        <v>24499.276089799783</v>
      </c>
      <c r="X187" s="5">
        <f t="shared" si="42"/>
        <v>0</v>
      </c>
      <c r="Y187" s="5">
        <f t="shared" si="43"/>
        <v>0</v>
      </c>
      <c r="Z187" s="5">
        <f t="shared" si="44"/>
        <v>0</v>
      </c>
      <c r="AA187" s="5">
        <f t="shared" si="45"/>
        <v>0</v>
      </c>
      <c r="AB187" s="5">
        <f t="shared" si="46"/>
        <v>0</v>
      </c>
      <c r="AC187" s="5">
        <f t="shared" si="47"/>
        <v>0</v>
      </c>
      <c r="AD187" s="94">
        <f>IF(U187&lt;=IF(Inputs!$C$22="",lockin,Inputs!$C$22),Inputs!$D$22,IF(U187&lt;=IF(Inputs!$C$23="",lockin,Inputs!$C$23),Inputs!$D$23,IF(U187&lt;=IF(Inputs!$C$24="",lockin,Inputs!$C$24),Inputs!$D$24,IF(U187&lt;=IF(Inputs!$C$25="",lockin,Inputs!$C$25),Inputs!$D$25,IF(U187&lt;=IF(Inputs!$C$26="",lockin,Inputs!$C$26),Inputs!$D$26,IF(U187&lt;=IF(Inputs!$C$27="",lockin,Inputs!$C$27),Inputs!$D$27,IF(U187&lt;=IF(Inputs!$C$28="",lockin,Inputs!$C$28),Inputs!$D$28,IF(U187&lt;=IF(Inputs!$C$29="",lockin,Inputs!$C$29),Inputs!$D$29,IF(U187&lt;=IF(Inputs!$C$30="",lockin,Inputs!$C$30),Inputs!$D$30,IF(U187&lt;=IF(Inputs!$C$31="",lockin,Inputs!$C$31),Inputs!$D$31,0%))))))))))</f>
        <v>1.4999999999999999E-2</v>
      </c>
      <c r="AE187" s="5">
        <f t="shared" si="48"/>
        <v>0</v>
      </c>
      <c r="AF187" s="5">
        <f>AB187*Inputs!I191</f>
        <v>0</v>
      </c>
      <c r="AG187" s="5">
        <f t="shared" si="49"/>
        <v>0</v>
      </c>
      <c r="AH187" s="5">
        <f t="shared" si="50"/>
        <v>0</v>
      </c>
      <c r="AI187" s="5">
        <f>AA187*Inputs!I191</f>
        <v>0</v>
      </c>
      <c r="AJ187" s="5">
        <f t="shared" si="51"/>
        <v>0</v>
      </c>
      <c r="AK187" s="5">
        <f t="shared" si="52"/>
        <v>0</v>
      </c>
      <c r="AL187" s="5">
        <f>AA187*Inputs!I191</f>
        <v>0</v>
      </c>
      <c r="AM187" s="5">
        <f t="shared" ca="1" si="53"/>
        <v>0</v>
      </c>
      <c r="AN187" s="5">
        <f t="shared" si="54"/>
        <v>0</v>
      </c>
      <c r="AO187" s="5">
        <f t="shared" ca="1" si="55"/>
        <v>0</v>
      </c>
      <c r="AP187" s="5"/>
      <c r="AQ187" s="5">
        <f>AA187*Inputs!I191</f>
        <v>0</v>
      </c>
      <c r="AR187" s="5">
        <f t="shared" si="56"/>
        <v>0</v>
      </c>
      <c r="AS187" s="5"/>
      <c r="AT187" s="5">
        <f t="shared" ca="1" si="57"/>
        <v>0</v>
      </c>
      <c r="BG187" s="20" t="str">
        <f>IF(Inputs!K187="","",YEAR(Inputs!K187))</f>
        <v/>
      </c>
      <c r="BH187" s="20" t="str">
        <f>IF(Inputs!K187="","",DAY(Inputs!K187))</f>
        <v/>
      </c>
      <c r="BI187" s="20" t="str">
        <f>IF(Inputs!K187="","",MONTH(Inputs!K187))</f>
        <v/>
      </c>
      <c r="BJ187" s="14" t="str">
        <f>IF(Inputs!K187="","",IF(Inputs!K187&gt;DATE(BG187,4,1),DATE(BG187,4,1),DATE(BG187-1,4,1)))</f>
        <v/>
      </c>
      <c r="BX187" s="27" t="e">
        <f t="shared" si="58"/>
        <v>#N/A</v>
      </c>
      <c r="BY187" t="e">
        <f t="shared" si="59"/>
        <v>#N/A</v>
      </c>
    </row>
    <row r="188" spans="20:77">
      <c r="T188" s="5">
        <f>IF(Inputs!F192="",0,IF(Inputs!G192="Purchase",Inputs!H192,IF(Inputs!G192="Redemption",-Inputs!H192,IF(Inputs!G192="Dividend",0,0)))/Inputs!I192)</f>
        <v>0</v>
      </c>
      <c r="U188" s="5">
        <f>IF(Inputs!F192="",0,(datecg-Inputs!F192))</f>
        <v>0</v>
      </c>
      <c r="V188" s="5">
        <f>IF(Inputs!F192="",0,SUM($T$5:T188))</f>
        <v>0</v>
      </c>
      <c r="W188" s="5">
        <f>SUM($X$5:X187)</f>
        <v>24499.276089799783</v>
      </c>
      <c r="X188" s="5">
        <f t="shared" si="42"/>
        <v>0</v>
      </c>
      <c r="Y188" s="5">
        <f t="shared" si="43"/>
        <v>0</v>
      </c>
      <c r="Z188" s="5">
        <f t="shared" si="44"/>
        <v>0</v>
      </c>
      <c r="AA188" s="5">
        <f t="shared" si="45"/>
        <v>0</v>
      </c>
      <c r="AB188" s="5">
        <f t="shared" si="46"/>
        <v>0</v>
      </c>
      <c r="AC188" s="5">
        <f t="shared" si="47"/>
        <v>0</v>
      </c>
      <c r="AD188" s="94">
        <f>IF(U188&lt;=IF(Inputs!$C$22="",lockin,Inputs!$C$22),Inputs!$D$22,IF(U188&lt;=IF(Inputs!$C$23="",lockin,Inputs!$C$23),Inputs!$D$23,IF(U188&lt;=IF(Inputs!$C$24="",lockin,Inputs!$C$24),Inputs!$D$24,IF(U188&lt;=IF(Inputs!$C$25="",lockin,Inputs!$C$25),Inputs!$D$25,IF(U188&lt;=IF(Inputs!$C$26="",lockin,Inputs!$C$26),Inputs!$D$26,IF(U188&lt;=IF(Inputs!$C$27="",lockin,Inputs!$C$27),Inputs!$D$27,IF(U188&lt;=IF(Inputs!$C$28="",lockin,Inputs!$C$28),Inputs!$D$28,IF(U188&lt;=IF(Inputs!$C$29="",lockin,Inputs!$C$29),Inputs!$D$29,IF(U188&lt;=IF(Inputs!$C$30="",lockin,Inputs!$C$30),Inputs!$D$30,IF(U188&lt;=IF(Inputs!$C$31="",lockin,Inputs!$C$31),Inputs!$D$31,0%))))))))))</f>
        <v>1.4999999999999999E-2</v>
      </c>
      <c r="AE188" s="5">
        <f t="shared" si="48"/>
        <v>0</v>
      </c>
      <c r="AF188" s="5">
        <f>AB188*Inputs!I192</f>
        <v>0</v>
      </c>
      <c r="AG188" s="5">
        <f t="shared" si="49"/>
        <v>0</v>
      </c>
      <c r="AH188" s="5">
        <f t="shared" si="50"/>
        <v>0</v>
      </c>
      <c r="AI188" s="5">
        <f>AA188*Inputs!I192</f>
        <v>0</v>
      </c>
      <c r="AJ188" s="5">
        <f t="shared" si="51"/>
        <v>0</v>
      </c>
      <c r="AK188" s="5">
        <f t="shared" si="52"/>
        <v>0</v>
      </c>
      <c r="AL188" s="5">
        <f>AA188*Inputs!I192</f>
        <v>0</v>
      </c>
      <c r="AM188" s="5">
        <f t="shared" ca="1" si="53"/>
        <v>0</v>
      </c>
      <c r="AN188" s="5">
        <f t="shared" si="54"/>
        <v>0</v>
      </c>
      <c r="AO188" s="5">
        <f t="shared" ca="1" si="55"/>
        <v>0</v>
      </c>
      <c r="AP188" s="5"/>
      <c r="AQ188" s="5">
        <f>AA188*Inputs!I192</f>
        <v>0</v>
      </c>
      <c r="AR188" s="5">
        <f t="shared" si="56"/>
        <v>0</v>
      </c>
      <c r="AS188" s="5"/>
      <c r="AT188" s="5">
        <f t="shared" ca="1" si="57"/>
        <v>0</v>
      </c>
      <c r="BG188" s="20" t="str">
        <f>IF(Inputs!K188="","",YEAR(Inputs!K188))</f>
        <v/>
      </c>
      <c r="BH188" s="20" t="str">
        <f>IF(Inputs!K188="","",DAY(Inputs!K188))</f>
        <v/>
      </c>
      <c r="BI188" s="20" t="str">
        <f>IF(Inputs!K188="","",MONTH(Inputs!K188))</f>
        <v/>
      </c>
      <c r="BJ188" s="14" t="str">
        <f>IF(Inputs!K188="","",IF(Inputs!K188&gt;DATE(BG188,4,1),DATE(BG188,4,1),DATE(BG188-1,4,1)))</f>
        <v/>
      </c>
      <c r="BX188" s="27" t="e">
        <f t="shared" si="58"/>
        <v>#N/A</v>
      </c>
      <c r="BY188" t="e">
        <f t="shared" si="59"/>
        <v>#N/A</v>
      </c>
    </row>
    <row r="189" spans="20:77">
      <c r="T189" s="5">
        <f>IF(Inputs!F193="",0,IF(Inputs!G193="Purchase",Inputs!H193,IF(Inputs!G193="Redemption",-Inputs!H193,IF(Inputs!G193="Dividend",0,0)))/Inputs!I193)</f>
        <v>0</v>
      </c>
      <c r="U189" s="5">
        <f>IF(Inputs!F193="",0,(datecg-Inputs!F193))</f>
        <v>0</v>
      </c>
      <c r="V189" s="5">
        <f>IF(Inputs!F193="",0,SUM($T$5:T189))</f>
        <v>0</v>
      </c>
      <c r="W189" s="5">
        <f>SUM($X$5:X188)</f>
        <v>24499.276089799783</v>
      </c>
      <c r="X189" s="5">
        <f t="shared" si="42"/>
        <v>0</v>
      </c>
      <c r="Y189" s="5">
        <f t="shared" si="43"/>
        <v>0</v>
      </c>
      <c r="Z189" s="5">
        <f t="shared" si="44"/>
        <v>0</v>
      </c>
      <c r="AA189" s="5">
        <f t="shared" si="45"/>
        <v>0</v>
      </c>
      <c r="AB189" s="5">
        <f t="shared" si="46"/>
        <v>0</v>
      </c>
      <c r="AC189" s="5">
        <f t="shared" si="47"/>
        <v>0</v>
      </c>
      <c r="AD189" s="94">
        <f>IF(U189&lt;=IF(Inputs!$C$22="",lockin,Inputs!$C$22),Inputs!$D$22,IF(U189&lt;=IF(Inputs!$C$23="",lockin,Inputs!$C$23),Inputs!$D$23,IF(U189&lt;=IF(Inputs!$C$24="",lockin,Inputs!$C$24),Inputs!$D$24,IF(U189&lt;=IF(Inputs!$C$25="",lockin,Inputs!$C$25),Inputs!$D$25,IF(U189&lt;=IF(Inputs!$C$26="",lockin,Inputs!$C$26),Inputs!$D$26,IF(U189&lt;=IF(Inputs!$C$27="",lockin,Inputs!$C$27),Inputs!$D$27,IF(U189&lt;=IF(Inputs!$C$28="",lockin,Inputs!$C$28),Inputs!$D$28,IF(U189&lt;=IF(Inputs!$C$29="",lockin,Inputs!$C$29),Inputs!$D$29,IF(U189&lt;=IF(Inputs!$C$30="",lockin,Inputs!$C$30),Inputs!$D$30,IF(U189&lt;=IF(Inputs!$C$31="",lockin,Inputs!$C$31),Inputs!$D$31,0%))))))))))</f>
        <v>1.4999999999999999E-2</v>
      </c>
      <c r="AE189" s="5">
        <f t="shared" si="48"/>
        <v>0</v>
      </c>
      <c r="AF189" s="5">
        <f>AB189*Inputs!I193</f>
        <v>0</v>
      </c>
      <c r="AG189" s="5">
        <f t="shared" si="49"/>
        <v>0</v>
      </c>
      <c r="AH189" s="5">
        <f t="shared" si="50"/>
        <v>0</v>
      </c>
      <c r="AI189" s="5">
        <f>AA189*Inputs!I193</f>
        <v>0</v>
      </c>
      <c r="AJ189" s="5">
        <f t="shared" si="51"/>
        <v>0</v>
      </c>
      <c r="AK189" s="5">
        <f t="shared" si="52"/>
        <v>0</v>
      </c>
      <c r="AL189" s="5">
        <f>AA189*Inputs!I193</f>
        <v>0</v>
      </c>
      <c r="AM189" s="5">
        <f t="shared" ca="1" si="53"/>
        <v>0</v>
      </c>
      <c r="AN189" s="5">
        <f t="shared" si="54"/>
        <v>0</v>
      </c>
      <c r="AO189" s="5">
        <f t="shared" ca="1" si="55"/>
        <v>0</v>
      </c>
      <c r="AP189" s="5"/>
      <c r="AQ189" s="5">
        <f>AA189*Inputs!I193</f>
        <v>0</v>
      </c>
      <c r="AR189" s="5">
        <f t="shared" si="56"/>
        <v>0</v>
      </c>
      <c r="AS189" s="5"/>
      <c r="AT189" s="5">
        <f t="shared" ca="1" si="57"/>
        <v>0</v>
      </c>
      <c r="BG189" s="20" t="str">
        <f>IF(Inputs!K189="","",YEAR(Inputs!K189))</f>
        <v/>
      </c>
      <c r="BH189" s="20" t="str">
        <f>IF(Inputs!K189="","",DAY(Inputs!K189))</f>
        <v/>
      </c>
      <c r="BI189" s="20" t="str">
        <f>IF(Inputs!K189="","",MONTH(Inputs!K189))</f>
        <v/>
      </c>
      <c r="BJ189" s="14" t="str">
        <f>IF(Inputs!K189="","",IF(Inputs!K189&gt;DATE(BG189,4,1),DATE(BG189,4,1),DATE(BG189-1,4,1)))</f>
        <v/>
      </c>
      <c r="BX189" s="27" t="e">
        <f t="shared" si="58"/>
        <v>#N/A</v>
      </c>
      <c r="BY189" t="e">
        <f t="shared" si="59"/>
        <v>#N/A</v>
      </c>
    </row>
    <row r="190" spans="20:77">
      <c r="T190" s="5">
        <f>IF(Inputs!F194="",0,IF(Inputs!G194="Purchase",Inputs!H194,IF(Inputs!G194="Redemption",-Inputs!H194,IF(Inputs!G194="Dividend",0,0)))/Inputs!I194)</f>
        <v>0</v>
      </c>
      <c r="U190" s="5">
        <f>IF(Inputs!F194="",0,(datecg-Inputs!F194))</f>
        <v>0</v>
      </c>
      <c r="V190" s="5">
        <f>IF(Inputs!F194="",0,SUM($T$5:T190))</f>
        <v>0</v>
      </c>
      <c r="W190" s="5">
        <f>SUM($X$5:X189)</f>
        <v>24499.276089799783</v>
      </c>
      <c r="X190" s="5">
        <f t="shared" si="42"/>
        <v>0</v>
      </c>
      <c r="Y190" s="5">
        <f t="shared" si="43"/>
        <v>0</v>
      </c>
      <c r="Z190" s="5">
        <f t="shared" si="44"/>
        <v>0</v>
      </c>
      <c r="AA190" s="5">
        <f t="shared" si="45"/>
        <v>0</v>
      </c>
      <c r="AB190" s="5">
        <f t="shared" si="46"/>
        <v>0</v>
      </c>
      <c r="AC190" s="5">
        <f t="shared" si="47"/>
        <v>0</v>
      </c>
      <c r="AD190" s="94">
        <f>IF(U190&lt;=IF(Inputs!$C$22="",lockin,Inputs!$C$22),Inputs!$D$22,IF(U190&lt;=IF(Inputs!$C$23="",lockin,Inputs!$C$23),Inputs!$D$23,IF(U190&lt;=IF(Inputs!$C$24="",lockin,Inputs!$C$24),Inputs!$D$24,IF(U190&lt;=IF(Inputs!$C$25="",lockin,Inputs!$C$25),Inputs!$D$25,IF(U190&lt;=IF(Inputs!$C$26="",lockin,Inputs!$C$26),Inputs!$D$26,IF(U190&lt;=IF(Inputs!$C$27="",lockin,Inputs!$C$27),Inputs!$D$27,IF(U190&lt;=IF(Inputs!$C$28="",lockin,Inputs!$C$28),Inputs!$D$28,IF(U190&lt;=IF(Inputs!$C$29="",lockin,Inputs!$C$29),Inputs!$D$29,IF(U190&lt;=IF(Inputs!$C$30="",lockin,Inputs!$C$30),Inputs!$D$30,IF(U190&lt;=IF(Inputs!$C$31="",lockin,Inputs!$C$31),Inputs!$D$31,0%))))))))))</f>
        <v>1.4999999999999999E-2</v>
      </c>
      <c r="AE190" s="5">
        <f t="shared" si="48"/>
        <v>0</v>
      </c>
      <c r="AF190" s="5">
        <f>AB190*Inputs!I194</f>
        <v>0</v>
      </c>
      <c r="AG190" s="5">
        <f t="shared" si="49"/>
        <v>0</v>
      </c>
      <c r="AH190" s="5">
        <f t="shared" si="50"/>
        <v>0</v>
      </c>
      <c r="AI190" s="5">
        <f>AA190*Inputs!I194</f>
        <v>0</v>
      </c>
      <c r="AJ190" s="5">
        <f t="shared" si="51"/>
        <v>0</v>
      </c>
      <c r="AK190" s="5">
        <f t="shared" si="52"/>
        <v>0</v>
      </c>
      <c r="AL190" s="5">
        <f>AA190*Inputs!I194</f>
        <v>0</v>
      </c>
      <c r="AM190" s="5">
        <f t="shared" ca="1" si="53"/>
        <v>0</v>
      </c>
      <c r="AN190" s="5">
        <f t="shared" si="54"/>
        <v>0</v>
      </c>
      <c r="AO190" s="5">
        <f t="shared" ca="1" si="55"/>
        <v>0</v>
      </c>
      <c r="AP190" s="5"/>
      <c r="AQ190" s="5">
        <f>AA190*Inputs!I194</f>
        <v>0</v>
      </c>
      <c r="AR190" s="5">
        <f t="shared" si="56"/>
        <v>0</v>
      </c>
      <c r="AS190" s="5"/>
      <c r="AT190" s="5">
        <f t="shared" ca="1" si="57"/>
        <v>0</v>
      </c>
      <c r="BG190" s="20" t="str">
        <f>IF(Inputs!K190="","",YEAR(Inputs!K190))</f>
        <v/>
      </c>
      <c r="BH190" s="20" t="str">
        <f>IF(Inputs!K190="","",DAY(Inputs!K190))</f>
        <v/>
      </c>
      <c r="BI190" s="20" t="str">
        <f>IF(Inputs!K190="","",MONTH(Inputs!K190))</f>
        <v/>
      </c>
      <c r="BJ190" s="14" t="str">
        <f>IF(Inputs!K190="","",IF(Inputs!K190&gt;DATE(BG190,4,1),DATE(BG190,4,1),DATE(BG190-1,4,1)))</f>
        <v/>
      </c>
      <c r="BX190" s="27" t="e">
        <f t="shared" si="58"/>
        <v>#N/A</v>
      </c>
      <c r="BY190" t="e">
        <f t="shared" si="59"/>
        <v>#N/A</v>
      </c>
    </row>
    <row r="191" spans="20:77">
      <c r="T191" s="5">
        <f>IF(Inputs!F195="",0,IF(Inputs!G195="Purchase",Inputs!H195,IF(Inputs!G195="Redemption",-Inputs!H195,IF(Inputs!G195="Dividend",0,0)))/Inputs!I195)</f>
        <v>0</v>
      </c>
      <c r="U191" s="5">
        <f>IF(Inputs!F195="",0,(datecg-Inputs!F195))</f>
        <v>0</v>
      </c>
      <c r="V191" s="5">
        <f>IF(Inputs!F195="",0,SUM($T$5:T191))</f>
        <v>0</v>
      </c>
      <c r="W191" s="5">
        <f>SUM($X$5:X190)</f>
        <v>24499.276089799783</v>
      </c>
      <c r="X191" s="5">
        <f t="shared" si="42"/>
        <v>0</v>
      </c>
      <c r="Y191" s="5">
        <f t="shared" si="43"/>
        <v>0</v>
      </c>
      <c r="Z191" s="5">
        <f t="shared" si="44"/>
        <v>0</v>
      </c>
      <c r="AA191" s="5">
        <f t="shared" si="45"/>
        <v>0</v>
      </c>
      <c r="AB191" s="5">
        <f t="shared" si="46"/>
        <v>0</v>
      </c>
      <c r="AC191" s="5">
        <f t="shared" si="47"/>
        <v>0</v>
      </c>
      <c r="AD191" s="94">
        <f>IF(U191&lt;=IF(Inputs!$C$22="",lockin,Inputs!$C$22),Inputs!$D$22,IF(U191&lt;=IF(Inputs!$C$23="",lockin,Inputs!$C$23),Inputs!$D$23,IF(U191&lt;=IF(Inputs!$C$24="",lockin,Inputs!$C$24),Inputs!$D$24,IF(U191&lt;=IF(Inputs!$C$25="",lockin,Inputs!$C$25),Inputs!$D$25,IF(U191&lt;=IF(Inputs!$C$26="",lockin,Inputs!$C$26),Inputs!$D$26,IF(U191&lt;=IF(Inputs!$C$27="",lockin,Inputs!$C$27),Inputs!$D$27,IF(U191&lt;=IF(Inputs!$C$28="",lockin,Inputs!$C$28),Inputs!$D$28,IF(U191&lt;=IF(Inputs!$C$29="",lockin,Inputs!$C$29),Inputs!$D$29,IF(U191&lt;=IF(Inputs!$C$30="",lockin,Inputs!$C$30),Inputs!$D$30,IF(U191&lt;=IF(Inputs!$C$31="",lockin,Inputs!$C$31),Inputs!$D$31,0%))))))))))</f>
        <v>1.4999999999999999E-2</v>
      </c>
      <c r="AE191" s="5">
        <f t="shared" si="48"/>
        <v>0</v>
      </c>
      <c r="AF191" s="5">
        <f>AB191*Inputs!I195</f>
        <v>0</v>
      </c>
      <c r="AG191" s="5">
        <f t="shared" si="49"/>
        <v>0</v>
      </c>
      <c r="AH191" s="5">
        <f t="shared" si="50"/>
        <v>0</v>
      </c>
      <c r="AI191" s="5">
        <f>AA191*Inputs!I195</f>
        <v>0</v>
      </c>
      <c r="AJ191" s="5">
        <f t="shared" si="51"/>
        <v>0</v>
      </c>
      <c r="AK191" s="5">
        <f t="shared" si="52"/>
        <v>0</v>
      </c>
      <c r="AL191" s="5">
        <f>AA191*Inputs!I195</f>
        <v>0</v>
      </c>
      <c r="AM191" s="5">
        <f t="shared" ca="1" si="53"/>
        <v>0</v>
      </c>
      <c r="AN191" s="5">
        <f t="shared" si="54"/>
        <v>0</v>
      </c>
      <c r="AO191" s="5">
        <f t="shared" ca="1" si="55"/>
        <v>0</v>
      </c>
      <c r="AP191" s="5"/>
      <c r="AQ191" s="5">
        <f>AA191*Inputs!I195</f>
        <v>0</v>
      </c>
      <c r="AR191" s="5">
        <f t="shared" si="56"/>
        <v>0</v>
      </c>
      <c r="AS191" s="5"/>
      <c r="AT191" s="5">
        <f t="shared" ca="1" si="57"/>
        <v>0</v>
      </c>
      <c r="BG191" s="20" t="str">
        <f>IF(Inputs!K191="","",YEAR(Inputs!K191))</f>
        <v/>
      </c>
      <c r="BH191" s="20" t="str">
        <f>IF(Inputs!K191="","",DAY(Inputs!K191))</f>
        <v/>
      </c>
      <c r="BI191" s="20" t="str">
        <f>IF(Inputs!K191="","",MONTH(Inputs!K191))</f>
        <v/>
      </c>
      <c r="BJ191" s="14" t="str">
        <f>IF(Inputs!K191="","",IF(Inputs!K191&gt;DATE(BG191,4,1),DATE(BG191,4,1),DATE(BG191-1,4,1)))</f>
        <v/>
      </c>
      <c r="BX191" s="27" t="e">
        <f t="shared" si="58"/>
        <v>#N/A</v>
      </c>
      <c r="BY191" t="e">
        <f t="shared" si="59"/>
        <v>#N/A</v>
      </c>
    </row>
    <row r="192" spans="20:77">
      <c r="T192" s="5">
        <f>IF(Inputs!F196="",0,IF(Inputs!G196="Purchase",Inputs!H196,IF(Inputs!G196="Redemption",-Inputs!H196,IF(Inputs!G196="Dividend",0,0)))/Inputs!I196)</f>
        <v>0</v>
      </c>
      <c r="U192" s="5">
        <f>IF(Inputs!F196="",0,(datecg-Inputs!F196))</f>
        <v>0</v>
      </c>
      <c r="V192" s="5">
        <f>IF(Inputs!F196="",0,SUM($T$5:T192))</f>
        <v>0</v>
      </c>
      <c r="W192" s="5">
        <f>SUM($X$5:X191)</f>
        <v>24499.276089799783</v>
      </c>
      <c r="X192" s="5">
        <f t="shared" si="42"/>
        <v>0</v>
      </c>
      <c r="Y192" s="5">
        <f t="shared" si="43"/>
        <v>0</v>
      </c>
      <c r="Z192" s="5">
        <f t="shared" si="44"/>
        <v>0</v>
      </c>
      <c r="AA192" s="5">
        <f t="shared" si="45"/>
        <v>0</v>
      </c>
      <c r="AB192" s="5">
        <f t="shared" si="46"/>
        <v>0</v>
      </c>
      <c r="AC192" s="5">
        <f t="shared" si="47"/>
        <v>0</v>
      </c>
      <c r="AD192" s="94">
        <f>IF(U192&lt;=IF(Inputs!$C$22="",lockin,Inputs!$C$22),Inputs!$D$22,IF(U192&lt;=IF(Inputs!$C$23="",lockin,Inputs!$C$23),Inputs!$D$23,IF(U192&lt;=IF(Inputs!$C$24="",lockin,Inputs!$C$24),Inputs!$D$24,IF(U192&lt;=IF(Inputs!$C$25="",lockin,Inputs!$C$25),Inputs!$D$25,IF(U192&lt;=IF(Inputs!$C$26="",lockin,Inputs!$C$26),Inputs!$D$26,IF(U192&lt;=IF(Inputs!$C$27="",lockin,Inputs!$C$27),Inputs!$D$27,IF(U192&lt;=IF(Inputs!$C$28="",lockin,Inputs!$C$28),Inputs!$D$28,IF(U192&lt;=IF(Inputs!$C$29="",lockin,Inputs!$C$29),Inputs!$D$29,IF(U192&lt;=IF(Inputs!$C$30="",lockin,Inputs!$C$30),Inputs!$D$30,IF(U192&lt;=IF(Inputs!$C$31="",lockin,Inputs!$C$31),Inputs!$D$31,0%))))))))))</f>
        <v>1.4999999999999999E-2</v>
      </c>
      <c r="AE192" s="5">
        <f t="shared" si="48"/>
        <v>0</v>
      </c>
      <c r="AF192" s="5">
        <f>AB192*Inputs!I196</f>
        <v>0</v>
      </c>
      <c r="AG192" s="5">
        <f t="shared" si="49"/>
        <v>0</v>
      </c>
      <c r="AH192" s="5">
        <f t="shared" si="50"/>
        <v>0</v>
      </c>
      <c r="AI192" s="5">
        <f>AA192*Inputs!I196</f>
        <v>0</v>
      </c>
      <c r="AJ192" s="5">
        <f t="shared" si="51"/>
        <v>0</v>
      </c>
      <c r="AK192" s="5">
        <f t="shared" si="52"/>
        <v>0</v>
      </c>
      <c r="AL192" s="5">
        <f>AA192*Inputs!I196</f>
        <v>0</v>
      </c>
      <c r="AM192" s="5">
        <f t="shared" ca="1" si="53"/>
        <v>0</v>
      </c>
      <c r="AN192" s="5">
        <f t="shared" si="54"/>
        <v>0</v>
      </c>
      <c r="AO192" s="5">
        <f t="shared" ca="1" si="55"/>
        <v>0</v>
      </c>
      <c r="AP192" s="5"/>
      <c r="AQ192" s="5">
        <f>AA192*Inputs!I196</f>
        <v>0</v>
      </c>
      <c r="AR192" s="5">
        <f t="shared" si="56"/>
        <v>0</v>
      </c>
      <c r="AS192" s="5"/>
      <c r="AT192" s="5">
        <f t="shared" ca="1" si="57"/>
        <v>0</v>
      </c>
      <c r="BG192" s="20" t="str">
        <f>IF(Inputs!K192="","",YEAR(Inputs!K192))</f>
        <v/>
      </c>
      <c r="BH192" s="20" t="str">
        <f>IF(Inputs!K192="","",DAY(Inputs!K192))</f>
        <v/>
      </c>
      <c r="BI192" s="20" t="str">
        <f>IF(Inputs!K192="","",MONTH(Inputs!K192))</f>
        <v/>
      </c>
      <c r="BJ192" s="14" t="str">
        <f>IF(Inputs!K192="","",IF(Inputs!K192&gt;DATE(BG192,4,1),DATE(BG192,4,1),DATE(BG192-1,4,1)))</f>
        <v/>
      </c>
      <c r="BX192" s="27" t="e">
        <f t="shared" si="58"/>
        <v>#N/A</v>
      </c>
      <c r="BY192" t="e">
        <f t="shared" si="59"/>
        <v>#N/A</v>
      </c>
    </row>
    <row r="193" spans="20:77">
      <c r="T193" s="5">
        <f>IF(Inputs!F197="",0,IF(Inputs!G197="Purchase",Inputs!H197,IF(Inputs!G197="Redemption",-Inputs!H197,IF(Inputs!G197="Dividend",0,0)))/Inputs!I197)</f>
        <v>0</v>
      </c>
      <c r="U193" s="5">
        <f>IF(Inputs!F197="",0,(datecg-Inputs!F197))</f>
        <v>0</v>
      </c>
      <c r="V193" s="5">
        <f>IF(Inputs!F197="",0,SUM($T$5:T193))</f>
        <v>0</v>
      </c>
      <c r="W193" s="5">
        <f>SUM($X$5:X192)</f>
        <v>24499.276089799783</v>
      </c>
      <c r="X193" s="5">
        <f t="shared" si="42"/>
        <v>0</v>
      </c>
      <c r="Y193" s="5">
        <f t="shared" si="43"/>
        <v>0</v>
      </c>
      <c r="Z193" s="5">
        <f t="shared" si="44"/>
        <v>0</v>
      </c>
      <c r="AA193" s="5">
        <f t="shared" si="45"/>
        <v>0</v>
      </c>
      <c r="AB193" s="5">
        <f t="shared" si="46"/>
        <v>0</v>
      </c>
      <c r="AC193" s="5">
        <f t="shared" si="47"/>
        <v>0</v>
      </c>
      <c r="AD193" s="94">
        <f>IF(U193&lt;=IF(Inputs!$C$22="",lockin,Inputs!$C$22),Inputs!$D$22,IF(U193&lt;=IF(Inputs!$C$23="",lockin,Inputs!$C$23),Inputs!$D$23,IF(U193&lt;=IF(Inputs!$C$24="",lockin,Inputs!$C$24),Inputs!$D$24,IF(U193&lt;=IF(Inputs!$C$25="",lockin,Inputs!$C$25),Inputs!$D$25,IF(U193&lt;=IF(Inputs!$C$26="",lockin,Inputs!$C$26),Inputs!$D$26,IF(U193&lt;=IF(Inputs!$C$27="",lockin,Inputs!$C$27),Inputs!$D$27,IF(U193&lt;=IF(Inputs!$C$28="",lockin,Inputs!$C$28),Inputs!$D$28,IF(U193&lt;=IF(Inputs!$C$29="",lockin,Inputs!$C$29),Inputs!$D$29,IF(U193&lt;=IF(Inputs!$C$30="",lockin,Inputs!$C$30),Inputs!$D$30,IF(U193&lt;=IF(Inputs!$C$31="",lockin,Inputs!$C$31),Inputs!$D$31,0%))))))))))</f>
        <v>1.4999999999999999E-2</v>
      </c>
      <c r="AE193" s="5">
        <f t="shared" si="48"/>
        <v>0</v>
      </c>
      <c r="AF193" s="5">
        <f>AB193*Inputs!I197</f>
        <v>0</v>
      </c>
      <c r="AG193" s="5">
        <f t="shared" si="49"/>
        <v>0</v>
      </c>
      <c r="AH193" s="5">
        <f t="shared" si="50"/>
        <v>0</v>
      </c>
      <c r="AI193" s="5">
        <f>AA193*Inputs!I197</f>
        <v>0</v>
      </c>
      <c r="AJ193" s="5">
        <f t="shared" si="51"/>
        <v>0</v>
      </c>
      <c r="AK193" s="5">
        <f t="shared" si="52"/>
        <v>0</v>
      </c>
      <c r="AL193" s="5">
        <f>AA193*Inputs!I197</f>
        <v>0</v>
      </c>
      <c r="AM193" s="5">
        <f t="shared" ca="1" si="53"/>
        <v>0</v>
      </c>
      <c r="AN193" s="5">
        <f t="shared" si="54"/>
        <v>0</v>
      </c>
      <c r="AO193" s="5">
        <f t="shared" ca="1" si="55"/>
        <v>0</v>
      </c>
      <c r="AP193" s="5"/>
      <c r="AQ193" s="5">
        <f>AA193*Inputs!I197</f>
        <v>0</v>
      </c>
      <c r="AR193" s="5">
        <f t="shared" si="56"/>
        <v>0</v>
      </c>
      <c r="AS193" s="5"/>
      <c r="AT193" s="5">
        <f t="shared" ca="1" si="57"/>
        <v>0</v>
      </c>
      <c r="BG193" s="20" t="str">
        <f>IF(Inputs!K193="","",YEAR(Inputs!K193))</f>
        <v/>
      </c>
      <c r="BH193" s="20" t="str">
        <f>IF(Inputs!K193="","",DAY(Inputs!K193))</f>
        <v/>
      </c>
      <c r="BI193" s="20" t="str">
        <f>IF(Inputs!K193="","",MONTH(Inputs!K193))</f>
        <v/>
      </c>
      <c r="BJ193" s="14" t="str">
        <f>IF(Inputs!K193="","",IF(Inputs!K193&gt;DATE(BG193,4,1),DATE(BG193,4,1),DATE(BG193-1,4,1)))</f>
        <v/>
      </c>
      <c r="BX193" s="27" t="e">
        <f t="shared" si="58"/>
        <v>#N/A</v>
      </c>
      <c r="BY193" t="e">
        <f t="shared" si="59"/>
        <v>#N/A</v>
      </c>
    </row>
    <row r="194" spans="20:77">
      <c r="T194" s="5">
        <f>IF(Inputs!F198="",0,IF(Inputs!G198="Purchase",Inputs!H198,IF(Inputs!G198="Redemption",-Inputs!H198,IF(Inputs!G198="Dividend",0,0)))/Inputs!I198)</f>
        <v>0</v>
      </c>
      <c r="U194" s="5">
        <f>IF(Inputs!F198="",0,(datecg-Inputs!F198))</f>
        <v>0</v>
      </c>
      <c r="V194" s="5">
        <f>IF(Inputs!F198="",0,SUM($T$5:T194))</f>
        <v>0</v>
      </c>
      <c r="W194" s="5">
        <f>SUM($X$5:X193)</f>
        <v>24499.276089799783</v>
      </c>
      <c r="X194" s="5">
        <f t="shared" ref="X194:X257" si="60">IF(W194=units,0,IF(V194&lt;units,T194,units-W194))</f>
        <v>0</v>
      </c>
      <c r="Y194" s="5">
        <f t="shared" ref="Y194:Y257" si="61">IF(X194=0,0,IF(U194&gt;flock,X194,0))</f>
        <v>0</v>
      </c>
      <c r="Z194" s="5">
        <f t="shared" ref="Z194:Z257" si="62">IF(U194=0,0,IF(U194&gt;flock,T194,0))</f>
        <v>0</v>
      </c>
      <c r="AA194" s="5">
        <f t="shared" ref="AA194:AA257" si="63">IF(X194=0,0,IF(U194&gt;taxdur,X194,0))</f>
        <v>0</v>
      </c>
      <c r="AB194" s="5">
        <f t="shared" ref="AB194:AB257" si="64">IF(X194=0,0,IF(U194&lt;=taxdur,X194,0))</f>
        <v>0</v>
      </c>
      <c r="AC194" s="5">
        <f t="shared" ref="AC194:AC257" si="65">IF(X194=0,0,IF(U194&lt;=lockin,X194,0))</f>
        <v>0</v>
      </c>
      <c r="AD194" s="94">
        <f>IF(U194&lt;=IF(Inputs!$C$22="",lockin,Inputs!$C$22),Inputs!$D$22,IF(U194&lt;=IF(Inputs!$C$23="",lockin,Inputs!$C$23),Inputs!$D$23,IF(U194&lt;=IF(Inputs!$C$24="",lockin,Inputs!$C$24),Inputs!$D$24,IF(U194&lt;=IF(Inputs!$C$25="",lockin,Inputs!$C$25),Inputs!$D$25,IF(U194&lt;=IF(Inputs!$C$26="",lockin,Inputs!$C$26),Inputs!$D$26,IF(U194&lt;=IF(Inputs!$C$27="",lockin,Inputs!$C$27),Inputs!$D$27,IF(U194&lt;=IF(Inputs!$C$28="",lockin,Inputs!$C$28),Inputs!$D$28,IF(U194&lt;=IF(Inputs!$C$29="",lockin,Inputs!$C$29),Inputs!$D$29,IF(U194&lt;=IF(Inputs!$C$30="",lockin,Inputs!$C$30),Inputs!$D$30,IF(U194&lt;=IF(Inputs!$C$31="",lockin,Inputs!$C$31),Inputs!$D$31,0%))))))))))</f>
        <v>1.4999999999999999E-2</v>
      </c>
      <c r="AE194" s="5">
        <f t="shared" ref="AE194:AE257" si="66">IF(X194=0,0,IF(U194&gt;lockin,X194,0))</f>
        <v>0</v>
      </c>
      <c r="AF194" s="5">
        <f>AB194*Inputs!I198</f>
        <v>0</v>
      </c>
      <c r="AG194" s="5">
        <f t="shared" ref="AG194:AG257" si="67">IF(AC194&lt;&gt;0,AB194*navcg*(1-AD194),AB194*navcg)</f>
        <v>0</v>
      </c>
      <c r="AH194" s="5">
        <f t="shared" ref="AH194:AH257" si="68">IF(AG194=0,0,AG194-AF194)</f>
        <v>0</v>
      </c>
      <c r="AI194" s="5">
        <f>AA194*Inputs!I198</f>
        <v>0</v>
      </c>
      <c r="AJ194" s="5">
        <f t="shared" ref="AJ194:AJ257" si="69">IF(AC194&lt;&gt;0,AA194*navcg*(1-AD194),AA194*navcg)</f>
        <v>0</v>
      </c>
      <c r="AK194" s="5">
        <f t="shared" ref="AK194:AK257" si="70">IF(AJ194=0,0,AJ194-AI194)</f>
        <v>0</v>
      </c>
      <c r="AL194" s="5">
        <f>AA194*Inputs!I198</f>
        <v>0</v>
      </c>
      <c r="AM194" s="5">
        <f t="shared" ref="AM194:AM257" ca="1" si="71">IF(ISERROR(AL194*cii/BY194),0,AL194*cii/BY194)</f>
        <v>0</v>
      </c>
      <c r="AN194" s="5">
        <f t="shared" ref="AN194:AN257" si="72">IF(AC194&lt;&gt;0,AA194*navcg*(1-AD194),AA194*navcg)</f>
        <v>0</v>
      </c>
      <c r="AO194" s="5">
        <f t="shared" ref="AO194:AO257" ca="1" si="73">AN194-AM194</f>
        <v>0</v>
      </c>
      <c r="AP194" s="5"/>
      <c r="AQ194" s="5">
        <f>AA194*Inputs!I198</f>
        <v>0</v>
      </c>
      <c r="AR194" s="5">
        <f t="shared" ref="AR194:AR257" si="74">AA194*navcg</f>
        <v>0</v>
      </c>
      <c r="AS194" s="5"/>
      <c r="AT194" s="5">
        <f t="shared" ref="AT194:AT257" ca="1" si="75">AR194-AM194</f>
        <v>0</v>
      </c>
      <c r="BG194" s="20" t="str">
        <f>IF(Inputs!K194="","",YEAR(Inputs!K194))</f>
        <v/>
      </c>
      <c r="BH194" s="20" t="str">
        <f>IF(Inputs!K194="","",DAY(Inputs!K194))</f>
        <v/>
      </c>
      <c r="BI194" s="20" t="str">
        <f>IF(Inputs!K194="","",MONTH(Inputs!K194))</f>
        <v/>
      </c>
      <c r="BJ194" s="14" t="str">
        <f>IF(Inputs!K194="","",IF(Inputs!K194&gt;DATE(BG194,4,1),DATE(BG194,4,1),DATE(BG194-1,4,1)))</f>
        <v/>
      </c>
      <c r="BX194" s="27" t="e">
        <f t="shared" si="58"/>
        <v>#N/A</v>
      </c>
      <c r="BY194" t="e">
        <f t="shared" si="59"/>
        <v>#N/A</v>
      </c>
    </row>
    <row r="195" spans="20:77">
      <c r="T195" s="5">
        <f>IF(Inputs!F199="",0,IF(Inputs!G199="Purchase",Inputs!H199,IF(Inputs!G199="Redemption",-Inputs!H199,IF(Inputs!G199="Dividend",0,0)))/Inputs!I199)</f>
        <v>0</v>
      </c>
      <c r="U195" s="5">
        <f>IF(Inputs!F199="",0,(datecg-Inputs!F199))</f>
        <v>0</v>
      </c>
      <c r="V195" s="5">
        <f>IF(Inputs!F199="",0,SUM($T$5:T195))</f>
        <v>0</v>
      </c>
      <c r="W195" s="5">
        <f>SUM($X$5:X194)</f>
        <v>24499.276089799783</v>
      </c>
      <c r="X195" s="5">
        <f t="shared" si="60"/>
        <v>0</v>
      </c>
      <c r="Y195" s="5">
        <f t="shared" si="61"/>
        <v>0</v>
      </c>
      <c r="Z195" s="5">
        <f t="shared" si="62"/>
        <v>0</v>
      </c>
      <c r="AA195" s="5">
        <f t="shared" si="63"/>
        <v>0</v>
      </c>
      <c r="AB195" s="5">
        <f t="shared" si="64"/>
        <v>0</v>
      </c>
      <c r="AC195" s="5">
        <f t="shared" si="65"/>
        <v>0</v>
      </c>
      <c r="AD195" s="94">
        <f>IF(U195&lt;=IF(Inputs!$C$22="",lockin,Inputs!$C$22),Inputs!$D$22,IF(U195&lt;=IF(Inputs!$C$23="",lockin,Inputs!$C$23),Inputs!$D$23,IF(U195&lt;=IF(Inputs!$C$24="",lockin,Inputs!$C$24),Inputs!$D$24,IF(U195&lt;=IF(Inputs!$C$25="",lockin,Inputs!$C$25),Inputs!$D$25,IF(U195&lt;=IF(Inputs!$C$26="",lockin,Inputs!$C$26),Inputs!$D$26,IF(U195&lt;=IF(Inputs!$C$27="",lockin,Inputs!$C$27),Inputs!$D$27,IF(U195&lt;=IF(Inputs!$C$28="",lockin,Inputs!$C$28),Inputs!$D$28,IF(U195&lt;=IF(Inputs!$C$29="",lockin,Inputs!$C$29),Inputs!$D$29,IF(U195&lt;=IF(Inputs!$C$30="",lockin,Inputs!$C$30),Inputs!$D$30,IF(U195&lt;=IF(Inputs!$C$31="",lockin,Inputs!$C$31),Inputs!$D$31,0%))))))))))</f>
        <v>1.4999999999999999E-2</v>
      </c>
      <c r="AE195" s="5">
        <f t="shared" si="66"/>
        <v>0</v>
      </c>
      <c r="AF195" s="5">
        <f>AB195*Inputs!I199</f>
        <v>0</v>
      </c>
      <c r="AG195" s="5">
        <f t="shared" si="67"/>
        <v>0</v>
      </c>
      <c r="AH195" s="5">
        <f t="shared" si="68"/>
        <v>0</v>
      </c>
      <c r="AI195" s="5">
        <f>AA195*Inputs!I199</f>
        <v>0</v>
      </c>
      <c r="AJ195" s="5">
        <f t="shared" si="69"/>
        <v>0</v>
      </c>
      <c r="AK195" s="5">
        <f t="shared" si="70"/>
        <v>0</v>
      </c>
      <c r="AL195" s="5">
        <f>AA195*Inputs!I199</f>
        <v>0</v>
      </c>
      <c r="AM195" s="5">
        <f t="shared" ca="1" si="71"/>
        <v>0</v>
      </c>
      <c r="AN195" s="5">
        <f t="shared" si="72"/>
        <v>0</v>
      </c>
      <c r="AO195" s="5">
        <f t="shared" ca="1" si="73"/>
        <v>0</v>
      </c>
      <c r="AP195" s="5"/>
      <c r="AQ195" s="5">
        <f>AA195*Inputs!I199</f>
        <v>0</v>
      </c>
      <c r="AR195" s="5">
        <f t="shared" si="74"/>
        <v>0</v>
      </c>
      <c r="AS195" s="5"/>
      <c r="AT195" s="5">
        <f t="shared" ca="1" si="75"/>
        <v>0</v>
      </c>
      <c r="BG195" s="20" t="str">
        <f>IF(Inputs!K195="","",YEAR(Inputs!K195))</f>
        <v/>
      </c>
      <c r="BH195" s="20" t="str">
        <f>IF(Inputs!K195="","",DAY(Inputs!K195))</f>
        <v/>
      </c>
      <c r="BI195" s="20" t="str">
        <f>IF(Inputs!K195="","",MONTH(Inputs!K195))</f>
        <v/>
      </c>
      <c r="BJ195" s="14" t="str">
        <f>IF(Inputs!K195="","",IF(Inputs!K195&gt;DATE(BG195,4,1),DATE(BG195,4,1),DATE(BG195-1,4,1)))</f>
        <v/>
      </c>
      <c r="BX195" s="27" t="e">
        <f t="shared" si="58"/>
        <v>#N/A</v>
      </c>
      <c r="BY195" t="e">
        <f t="shared" si="59"/>
        <v>#N/A</v>
      </c>
    </row>
    <row r="196" spans="20:77">
      <c r="T196" s="5">
        <f>IF(Inputs!F200="",0,IF(Inputs!G200="Purchase",Inputs!H200,IF(Inputs!G200="Redemption",-Inputs!H200,IF(Inputs!G200="Dividend",0,0)))/Inputs!I200)</f>
        <v>0</v>
      </c>
      <c r="U196" s="5">
        <f>IF(Inputs!F200="",0,(datecg-Inputs!F200))</f>
        <v>0</v>
      </c>
      <c r="V196" s="5">
        <f>IF(Inputs!F200="",0,SUM($T$5:T196))</f>
        <v>0</v>
      </c>
      <c r="W196" s="5">
        <f>SUM($X$5:X195)</f>
        <v>24499.276089799783</v>
      </c>
      <c r="X196" s="5">
        <f t="shared" si="60"/>
        <v>0</v>
      </c>
      <c r="Y196" s="5">
        <f t="shared" si="61"/>
        <v>0</v>
      </c>
      <c r="Z196" s="5">
        <f t="shared" si="62"/>
        <v>0</v>
      </c>
      <c r="AA196" s="5">
        <f t="shared" si="63"/>
        <v>0</v>
      </c>
      <c r="AB196" s="5">
        <f t="shared" si="64"/>
        <v>0</v>
      </c>
      <c r="AC196" s="5">
        <f t="shared" si="65"/>
        <v>0</v>
      </c>
      <c r="AD196" s="94">
        <f>IF(U196&lt;=IF(Inputs!$C$22="",lockin,Inputs!$C$22),Inputs!$D$22,IF(U196&lt;=IF(Inputs!$C$23="",lockin,Inputs!$C$23),Inputs!$D$23,IF(U196&lt;=IF(Inputs!$C$24="",lockin,Inputs!$C$24),Inputs!$D$24,IF(U196&lt;=IF(Inputs!$C$25="",lockin,Inputs!$C$25),Inputs!$D$25,IF(U196&lt;=IF(Inputs!$C$26="",lockin,Inputs!$C$26),Inputs!$D$26,IF(U196&lt;=IF(Inputs!$C$27="",lockin,Inputs!$C$27),Inputs!$D$27,IF(U196&lt;=IF(Inputs!$C$28="",lockin,Inputs!$C$28),Inputs!$D$28,IF(U196&lt;=IF(Inputs!$C$29="",lockin,Inputs!$C$29),Inputs!$D$29,IF(U196&lt;=IF(Inputs!$C$30="",lockin,Inputs!$C$30),Inputs!$D$30,IF(U196&lt;=IF(Inputs!$C$31="",lockin,Inputs!$C$31),Inputs!$D$31,0%))))))))))</f>
        <v>1.4999999999999999E-2</v>
      </c>
      <c r="AE196" s="5">
        <f t="shared" si="66"/>
        <v>0</v>
      </c>
      <c r="AF196" s="5">
        <f>AB196*Inputs!I200</f>
        <v>0</v>
      </c>
      <c r="AG196" s="5">
        <f t="shared" si="67"/>
        <v>0</v>
      </c>
      <c r="AH196" s="5">
        <f t="shared" si="68"/>
        <v>0</v>
      </c>
      <c r="AI196" s="5">
        <f>AA196*Inputs!I200</f>
        <v>0</v>
      </c>
      <c r="AJ196" s="5">
        <f t="shared" si="69"/>
        <v>0</v>
      </c>
      <c r="AK196" s="5">
        <f t="shared" si="70"/>
        <v>0</v>
      </c>
      <c r="AL196" s="5">
        <f>AA196*Inputs!I200</f>
        <v>0</v>
      </c>
      <c r="AM196" s="5">
        <f t="shared" ca="1" si="71"/>
        <v>0</v>
      </c>
      <c r="AN196" s="5">
        <f t="shared" si="72"/>
        <v>0</v>
      </c>
      <c r="AO196" s="5">
        <f t="shared" ca="1" si="73"/>
        <v>0</v>
      </c>
      <c r="AP196" s="5"/>
      <c r="AQ196" s="5">
        <f>AA196*Inputs!I200</f>
        <v>0</v>
      </c>
      <c r="AR196" s="5">
        <f t="shared" si="74"/>
        <v>0</v>
      </c>
      <c r="AS196" s="5"/>
      <c r="AT196" s="5">
        <f t="shared" ca="1" si="75"/>
        <v>0</v>
      </c>
      <c r="BG196" s="20" t="str">
        <f>IF(Inputs!K196="","",YEAR(Inputs!K196))</f>
        <v/>
      </c>
      <c r="BH196" s="20" t="str">
        <f>IF(Inputs!K196="","",DAY(Inputs!K196))</f>
        <v/>
      </c>
      <c r="BI196" s="20" t="str">
        <f>IF(Inputs!K196="","",MONTH(Inputs!K196))</f>
        <v/>
      </c>
      <c r="BJ196" s="14" t="str">
        <f>IF(Inputs!K196="","",IF(Inputs!K196&gt;DATE(BG196,4,1),DATE(BG196,4,1),DATE(BG196-1,4,1)))</f>
        <v/>
      </c>
      <c r="BX196" s="27" t="e">
        <f t="shared" si="58"/>
        <v>#N/A</v>
      </c>
      <c r="BY196" t="e">
        <f t="shared" si="59"/>
        <v>#N/A</v>
      </c>
    </row>
    <row r="197" spans="20:77">
      <c r="T197" s="5">
        <f>IF(Inputs!F201="",0,IF(Inputs!G201="Purchase",Inputs!H201,IF(Inputs!G201="Redemption",-Inputs!H201,IF(Inputs!G201="Dividend",0,0)))/Inputs!I201)</f>
        <v>0</v>
      </c>
      <c r="U197" s="5">
        <f>IF(Inputs!F201="",0,(datecg-Inputs!F201))</f>
        <v>0</v>
      </c>
      <c r="V197" s="5">
        <f>IF(Inputs!F201="",0,SUM($T$5:T197))</f>
        <v>0</v>
      </c>
      <c r="W197" s="5">
        <f>SUM($X$5:X196)</f>
        <v>24499.276089799783</v>
      </c>
      <c r="X197" s="5">
        <f t="shared" si="60"/>
        <v>0</v>
      </c>
      <c r="Y197" s="5">
        <f t="shared" si="61"/>
        <v>0</v>
      </c>
      <c r="Z197" s="5">
        <f t="shared" si="62"/>
        <v>0</v>
      </c>
      <c r="AA197" s="5">
        <f t="shared" si="63"/>
        <v>0</v>
      </c>
      <c r="AB197" s="5">
        <f t="shared" si="64"/>
        <v>0</v>
      </c>
      <c r="AC197" s="5">
        <f t="shared" si="65"/>
        <v>0</v>
      </c>
      <c r="AD197" s="94">
        <f>IF(U197&lt;=IF(Inputs!$C$22="",lockin,Inputs!$C$22),Inputs!$D$22,IF(U197&lt;=IF(Inputs!$C$23="",lockin,Inputs!$C$23),Inputs!$D$23,IF(U197&lt;=IF(Inputs!$C$24="",lockin,Inputs!$C$24),Inputs!$D$24,IF(U197&lt;=IF(Inputs!$C$25="",lockin,Inputs!$C$25),Inputs!$D$25,IF(U197&lt;=IF(Inputs!$C$26="",lockin,Inputs!$C$26),Inputs!$D$26,IF(U197&lt;=IF(Inputs!$C$27="",lockin,Inputs!$C$27),Inputs!$D$27,IF(U197&lt;=IF(Inputs!$C$28="",lockin,Inputs!$C$28),Inputs!$D$28,IF(U197&lt;=IF(Inputs!$C$29="",lockin,Inputs!$C$29),Inputs!$D$29,IF(U197&lt;=IF(Inputs!$C$30="",lockin,Inputs!$C$30),Inputs!$D$30,IF(U197&lt;=IF(Inputs!$C$31="",lockin,Inputs!$C$31),Inputs!$D$31,0%))))))))))</f>
        <v>1.4999999999999999E-2</v>
      </c>
      <c r="AE197" s="5">
        <f t="shared" si="66"/>
        <v>0</v>
      </c>
      <c r="AF197" s="5">
        <f>AB197*Inputs!I201</f>
        <v>0</v>
      </c>
      <c r="AG197" s="5">
        <f t="shared" si="67"/>
        <v>0</v>
      </c>
      <c r="AH197" s="5">
        <f t="shared" si="68"/>
        <v>0</v>
      </c>
      <c r="AI197" s="5">
        <f>AA197*Inputs!I201</f>
        <v>0</v>
      </c>
      <c r="AJ197" s="5">
        <f t="shared" si="69"/>
        <v>0</v>
      </c>
      <c r="AK197" s="5">
        <f t="shared" si="70"/>
        <v>0</v>
      </c>
      <c r="AL197" s="5">
        <f>AA197*Inputs!I201</f>
        <v>0</v>
      </c>
      <c r="AM197" s="5">
        <f t="shared" ca="1" si="71"/>
        <v>0</v>
      </c>
      <c r="AN197" s="5">
        <f t="shared" si="72"/>
        <v>0</v>
      </c>
      <c r="AO197" s="5">
        <f t="shared" ca="1" si="73"/>
        <v>0</v>
      </c>
      <c r="AP197" s="5"/>
      <c r="AQ197" s="5">
        <f>AA197*Inputs!I201</f>
        <v>0</v>
      </c>
      <c r="AR197" s="5">
        <f t="shared" si="74"/>
        <v>0</v>
      </c>
      <c r="AS197" s="5"/>
      <c r="AT197" s="5">
        <f t="shared" ca="1" si="75"/>
        <v>0</v>
      </c>
      <c r="BG197" s="20" t="str">
        <f>IF(Inputs!K197="","",YEAR(Inputs!K197))</f>
        <v/>
      </c>
      <c r="BH197" s="20" t="str">
        <f>IF(Inputs!K197="","",DAY(Inputs!K197))</f>
        <v/>
      </c>
      <c r="BI197" s="20" t="str">
        <f>IF(Inputs!K197="","",MONTH(Inputs!K197))</f>
        <v/>
      </c>
      <c r="BJ197" s="14" t="str">
        <f>IF(Inputs!K197="","",IF(Inputs!K197&gt;DATE(BG197,4,1),DATE(BG197,4,1),DATE(BG197-1,4,1)))</f>
        <v/>
      </c>
      <c r="BX197" s="27" t="e">
        <f t="shared" ref="BX197:BX260" si="76">INDEX($J$5:$L$74,MATCH(BJ197,$J$5:$J$74,0),1)</f>
        <v>#N/A</v>
      </c>
      <c r="BY197" t="e">
        <f t="shared" ref="BY197:BY260" si="77">INDEX($J$5:$L$74,MATCH(BJ197,$J$5:$J$74,0),3)</f>
        <v>#N/A</v>
      </c>
    </row>
    <row r="198" spans="20:77">
      <c r="T198" s="5">
        <f>IF(Inputs!F202="",0,IF(Inputs!G202="Purchase",Inputs!H202,IF(Inputs!G202="Redemption",-Inputs!H202,IF(Inputs!G202="Dividend",0,0)))/Inputs!I202)</f>
        <v>0</v>
      </c>
      <c r="U198" s="5">
        <f>IF(Inputs!F202="",0,(datecg-Inputs!F202))</f>
        <v>0</v>
      </c>
      <c r="V198" s="5">
        <f>IF(Inputs!F202="",0,SUM($T$5:T198))</f>
        <v>0</v>
      </c>
      <c r="W198" s="5">
        <f>SUM($X$5:X197)</f>
        <v>24499.276089799783</v>
      </c>
      <c r="X198" s="5">
        <f t="shared" si="60"/>
        <v>0</v>
      </c>
      <c r="Y198" s="5">
        <f t="shared" si="61"/>
        <v>0</v>
      </c>
      <c r="Z198" s="5">
        <f t="shared" si="62"/>
        <v>0</v>
      </c>
      <c r="AA198" s="5">
        <f t="shared" si="63"/>
        <v>0</v>
      </c>
      <c r="AB198" s="5">
        <f t="shared" si="64"/>
        <v>0</v>
      </c>
      <c r="AC198" s="5">
        <f t="shared" si="65"/>
        <v>0</v>
      </c>
      <c r="AD198" s="94">
        <f>IF(U198&lt;=IF(Inputs!$C$22="",lockin,Inputs!$C$22),Inputs!$D$22,IF(U198&lt;=IF(Inputs!$C$23="",lockin,Inputs!$C$23),Inputs!$D$23,IF(U198&lt;=IF(Inputs!$C$24="",lockin,Inputs!$C$24),Inputs!$D$24,IF(U198&lt;=IF(Inputs!$C$25="",lockin,Inputs!$C$25),Inputs!$D$25,IF(U198&lt;=IF(Inputs!$C$26="",lockin,Inputs!$C$26),Inputs!$D$26,IF(U198&lt;=IF(Inputs!$C$27="",lockin,Inputs!$C$27),Inputs!$D$27,IF(U198&lt;=IF(Inputs!$C$28="",lockin,Inputs!$C$28),Inputs!$D$28,IF(U198&lt;=IF(Inputs!$C$29="",lockin,Inputs!$C$29),Inputs!$D$29,IF(U198&lt;=IF(Inputs!$C$30="",lockin,Inputs!$C$30),Inputs!$D$30,IF(U198&lt;=IF(Inputs!$C$31="",lockin,Inputs!$C$31),Inputs!$D$31,0%))))))))))</f>
        <v>1.4999999999999999E-2</v>
      </c>
      <c r="AE198" s="5">
        <f t="shared" si="66"/>
        <v>0</v>
      </c>
      <c r="AF198" s="5">
        <f>AB198*Inputs!I202</f>
        <v>0</v>
      </c>
      <c r="AG198" s="5">
        <f t="shared" si="67"/>
        <v>0</v>
      </c>
      <c r="AH198" s="5">
        <f t="shared" si="68"/>
        <v>0</v>
      </c>
      <c r="AI198" s="5">
        <f>AA198*Inputs!I202</f>
        <v>0</v>
      </c>
      <c r="AJ198" s="5">
        <f t="shared" si="69"/>
        <v>0</v>
      </c>
      <c r="AK198" s="5">
        <f t="shared" si="70"/>
        <v>0</v>
      </c>
      <c r="AL198" s="5">
        <f>AA198*Inputs!I202</f>
        <v>0</v>
      </c>
      <c r="AM198" s="5">
        <f t="shared" ca="1" si="71"/>
        <v>0</v>
      </c>
      <c r="AN198" s="5">
        <f t="shared" si="72"/>
        <v>0</v>
      </c>
      <c r="AO198" s="5">
        <f t="shared" ca="1" si="73"/>
        <v>0</v>
      </c>
      <c r="AP198" s="5"/>
      <c r="AQ198" s="5">
        <f>AA198*Inputs!I202</f>
        <v>0</v>
      </c>
      <c r="AR198" s="5">
        <f t="shared" si="74"/>
        <v>0</v>
      </c>
      <c r="AS198" s="5"/>
      <c r="AT198" s="5">
        <f t="shared" ca="1" si="75"/>
        <v>0</v>
      </c>
      <c r="BG198" s="20" t="str">
        <f>IF(Inputs!K198="","",YEAR(Inputs!K198))</f>
        <v/>
      </c>
      <c r="BH198" s="20" t="str">
        <f>IF(Inputs!K198="","",DAY(Inputs!K198))</f>
        <v/>
      </c>
      <c r="BI198" s="20" t="str">
        <f>IF(Inputs!K198="","",MONTH(Inputs!K198))</f>
        <v/>
      </c>
      <c r="BJ198" s="14" t="str">
        <f>IF(Inputs!K198="","",IF(Inputs!K198&gt;DATE(BG198,4,1),DATE(BG198,4,1),DATE(BG198-1,4,1)))</f>
        <v/>
      </c>
      <c r="BX198" s="27" t="e">
        <f t="shared" si="76"/>
        <v>#N/A</v>
      </c>
      <c r="BY198" t="e">
        <f t="shared" si="77"/>
        <v>#N/A</v>
      </c>
    </row>
    <row r="199" spans="20:77">
      <c r="T199" s="5">
        <f>IF(Inputs!F203="",0,IF(Inputs!G203="Purchase",Inputs!H203,IF(Inputs!G203="Redemption",-Inputs!H203,IF(Inputs!G203="Dividend",0,0)))/Inputs!I203)</f>
        <v>0</v>
      </c>
      <c r="U199" s="5">
        <f>IF(Inputs!F203="",0,(datecg-Inputs!F203))</f>
        <v>0</v>
      </c>
      <c r="V199" s="5">
        <f>IF(Inputs!F203="",0,SUM($T$5:T199))</f>
        <v>0</v>
      </c>
      <c r="W199" s="5">
        <f>SUM($X$5:X198)</f>
        <v>24499.276089799783</v>
      </c>
      <c r="X199" s="5">
        <f t="shared" si="60"/>
        <v>0</v>
      </c>
      <c r="Y199" s="5">
        <f t="shared" si="61"/>
        <v>0</v>
      </c>
      <c r="Z199" s="5">
        <f t="shared" si="62"/>
        <v>0</v>
      </c>
      <c r="AA199" s="5">
        <f t="shared" si="63"/>
        <v>0</v>
      </c>
      <c r="AB199" s="5">
        <f t="shared" si="64"/>
        <v>0</v>
      </c>
      <c r="AC199" s="5">
        <f t="shared" si="65"/>
        <v>0</v>
      </c>
      <c r="AD199" s="94">
        <f>IF(U199&lt;=IF(Inputs!$C$22="",lockin,Inputs!$C$22),Inputs!$D$22,IF(U199&lt;=IF(Inputs!$C$23="",lockin,Inputs!$C$23),Inputs!$D$23,IF(U199&lt;=IF(Inputs!$C$24="",lockin,Inputs!$C$24),Inputs!$D$24,IF(U199&lt;=IF(Inputs!$C$25="",lockin,Inputs!$C$25),Inputs!$D$25,IF(U199&lt;=IF(Inputs!$C$26="",lockin,Inputs!$C$26),Inputs!$D$26,IF(U199&lt;=IF(Inputs!$C$27="",lockin,Inputs!$C$27),Inputs!$D$27,IF(U199&lt;=IF(Inputs!$C$28="",lockin,Inputs!$C$28),Inputs!$D$28,IF(U199&lt;=IF(Inputs!$C$29="",lockin,Inputs!$C$29),Inputs!$D$29,IF(U199&lt;=IF(Inputs!$C$30="",lockin,Inputs!$C$30),Inputs!$D$30,IF(U199&lt;=IF(Inputs!$C$31="",lockin,Inputs!$C$31),Inputs!$D$31,0%))))))))))</f>
        <v>1.4999999999999999E-2</v>
      </c>
      <c r="AE199" s="5">
        <f t="shared" si="66"/>
        <v>0</v>
      </c>
      <c r="AF199" s="5">
        <f>AB199*Inputs!I203</f>
        <v>0</v>
      </c>
      <c r="AG199" s="5">
        <f t="shared" si="67"/>
        <v>0</v>
      </c>
      <c r="AH199" s="5">
        <f t="shared" si="68"/>
        <v>0</v>
      </c>
      <c r="AI199" s="5">
        <f>AA199*Inputs!I203</f>
        <v>0</v>
      </c>
      <c r="AJ199" s="5">
        <f t="shared" si="69"/>
        <v>0</v>
      </c>
      <c r="AK199" s="5">
        <f t="shared" si="70"/>
        <v>0</v>
      </c>
      <c r="AL199" s="5">
        <f>AA199*Inputs!I203</f>
        <v>0</v>
      </c>
      <c r="AM199" s="5">
        <f t="shared" ca="1" si="71"/>
        <v>0</v>
      </c>
      <c r="AN199" s="5">
        <f t="shared" si="72"/>
        <v>0</v>
      </c>
      <c r="AO199" s="5">
        <f t="shared" ca="1" si="73"/>
        <v>0</v>
      </c>
      <c r="AP199" s="5"/>
      <c r="AQ199" s="5">
        <f>AA199*Inputs!I203</f>
        <v>0</v>
      </c>
      <c r="AR199" s="5">
        <f t="shared" si="74"/>
        <v>0</v>
      </c>
      <c r="AS199" s="5"/>
      <c r="AT199" s="5">
        <f t="shared" ca="1" si="75"/>
        <v>0</v>
      </c>
      <c r="BG199" s="20" t="str">
        <f>IF(Inputs!K199="","",YEAR(Inputs!K199))</f>
        <v/>
      </c>
      <c r="BH199" s="20" t="str">
        <f>IF(Inputs!K199="","",DAY(Inputs!K199))</f>
        <v/>
      </c>
      <c r="BI199" s="20" t="str">
        <f>IF(Inputs!K199="","",MONTH(Inputs!K199))</f>
        <v/>
      </c>
      <c r="BJ199" s="14" t="str">
        <f>IF(Inputs!K199="","",IF(Inputs!K199&gt;DATE(BG199,4,1),DATE(BG199,4,1),DATE(BG199-1,4,1)))</f>
        <v/>
      </c>
      <c r="BX199" s="27" t="e">
        <f t="shared" si="76"/>
        <v>#N/A</v>
      </c>
      <c r="BY199" t="e">
        <f t="shared" si="77"/>
        <v>#N/A</v>
      </c>
    </row>
    <row r="200" spans="20:77">
      <c r="T200" s="5">
        <f>IF(Inputs!F204="",0,IF(Inputs!G204="Purchase",Inputs!H204,IF(Inputs!G204="Redemption",-Inputs!H204,IF(Inputs!G204="Dividend",0,0)))/Inputs!I204)</f>
        <v>0</v>
      </c>
      <c r="U200" s="5">
        <f>IF(Inputs!F204="",0,(datecg-Inputs!F204))</f>
        <v>0</v>
      </c>
      <c r="V200" s="5">
        <f>IF(Inputs!F204="",0,SUM($T$5:T200))</f>
        <v>0</v>
      </c>
      <c r="W200" s="5">
        <f>SUM($X$5:X199)</f>
        <v>24499.276089799783</v>
      </c>
      <c r="X200" s="5">
        <f t="shared" si="60"/>
        <v>0</v>
      </c>
      <c r="Y200" s="5">
        <f t="shared" si="61"/>
        <v>0</v>
      </c>
      <c r="Z200" s="5">
        <f t="shared" si="62"/>
        <v>0</v>
      </c>
      <c r="AA200" s="5">
        <f t="shared" si="63"/>
        <v>0</v>
      </c>
      <c r="AB200" s="5">
        <f t="shared" si="64"/>
        <v>0</v>
      </c>
      <c r="AC200" s="5">
        <f t="shared" si="65"/>
        <v>0</v>
      </c>
      <c r="AD200" s="94">
        <f>IF(U200&lt;=IF(Inputs!$C$22="",lockin,Inputs!$C$22),Inputs!$D$22,IF(U200&lt;=IF(Inputs!$C$23="",lockin,Inputs!$C$23),Inputs!$D$23,IF(U200&lt;=IF(Inputs!$C$24="",lockin,Inputs!$C$24),Inputs!$D$24,IF(U200&lt;=IF(Inputs!$C$25="",lockin,Inputs!$C$25),Inputs!$D$25,IF(U200&lt;=IF(Inputs!$C$26="",lockin,Inputs!$C$26),Inputs!$D$26,IF(U200&lt;=IF(Inputs!$C$27="",lockin,Inputs!$C$27),Inputs!$D$27,IF(U200&lt;=IF(Inputs!$C$28="",lockin,Inputs!$C$28),Inputs!$D$28,IF(U200&lt;=IF(Inputs!$C$29="",lockin,Inputs!$C$29),Inputs!$D$29,IF(U200&lt;=IF(Inputs!$C$30="",lockin,Inputs!$C$30),Inputs!$D$30,IF(U200&lt;=IF(Inputs!$C$31="",lockin,Inputs!$C$31),Inputs!$D$31,0%))))))))))</f>
        <v>1.4999999999999999E-2</v>
      </c>
      <c r="AE200" s="5">
        <f t="shared" si="66"/>
        <v>0</v>
      </c>
      <c r="AF200" s="5">
        <f>AB200*Inputs!I204</f>
        <v>0</v>
      </c>
      <c r="AG200" s="5">
        <f t="shared" si="67"/>
        <v>0</v>
      </c>
      <c r="AH200" s="5">
        <f t="shared" si="68"/>
        <v>0</v>
      </c>
      <c r="AI200" s="5">
        <f>AA200*Inputs!I204</f>
        <v>0</v>
      </c>
      <c r="AJ200" s="5">
        <f t="shared" si="69"/>
        <v>0</v>
      </c>
      <c r="AK200" s="5">
        <f t="shared" si="70"/>
        <v>0</v>
      </c>
      <c r="AL200" s="5">
        <f>AA200*Inputs!I204</f>
        <v>0</v>
      </c>
      <c r="AM200" s="5">
        <f t="shared" ca="1" si="71"/>
        <v>0</v>
      </c>
      <c r="AN200" s="5">
        <f t="shared" si="72"/>
        <v>0</v>
      </c>
      <c r="AO200" s="5">
        <f t="shared" ca="1" si="73"/>
        <v>0</v>
      </c>
      <c r="AP200" s="5"/>
      <c r="AQ200" s="5">
        <f>AA200*Inputs!I204</f>
        <v>0</v>
      </c>
      <c r="AR200" s="5">
        <f t="shared" si="74"/>
        <v>0</v>
      </c>
      <c r="AS200" s="5"/>
      <c r="AT200" s="5">
        <f t="shared" ca="1" si="75"/>
        <v>0</v>
      </c>
      <c r="BG200" s="20" t="str">
        <f>IF(Inputs!K200="","",YEAR(Inputs!K200))</f>
        <v/>
      </c>
      <c r="BH200" s="20" t="str">
        <f>IF(Inputs!K200="","",DAY(Inputs!K200))</f>
        <v/>
      </c>
      <c r="BI200" s="20" t="str">
        <f>IF(Inputs!K200="","",MONTH(Inputs!K200))</f>
        <v/>
      </c>
      <c r="BJ200" s="14" t="str">
        <f>IF(Inputs!K200="","",IF(Inputs!K200&gt;DATE(BG200,4,1),DATE(BG200,4,1),DATE(BG200-1,4,1)))</f>
        <v/>
      </c>
      <c r="BX200" s="27" t="e">
        <f t="shared" si="76"/>
        <v>#N/A</v>
      </c>
      <c r="BY200" t="e">
        <f t="shared" si="77"/>
        <v>#N/A</v>
      </c>
    </row>
    <row r="201" spans="20:77">
      <c r="T201" s="5">
        <f>IF(Inputs!F205="",0,IF(Inputs!G205="Purchase",Inputs!H205,IF(Inputs!G205="Redemption",-Inputs!H205,IF(Inputs!G205="Dividend",0,0)))/Inputs!I205)</f>
        <v>0</v>
      </c>
      <c r="U201" s="5">
        <f>IF(Inputs!F205="",0,(datecg-Inputs!F205))</f>
        <v>0</v>
      </c>
      <c r="V201" s="5">
        <f>IF(Inputs!F205="",0,SUM($T$5:T201))</f>
        <v>0</v>
      </c>
      <c r="W201" s="5">
        <f>SUM($X$5:X200)</f>
        <v>24499.276089799783</v>
      </c>
      <c r="X201" s="5">
        <f t="shared" si="60"/>
        <v>0</v>
      </c>
      <c r="Y201" s="5">
        <f t="shared" si="61"/>
        <v>0</v>
      </c>
      <c r="Z201" s="5">
        <f t="shared" si="62"/>
        <v>0</v>
      </c>
      <c r="AA201" s="5">
        <f t="shared" si="63"/>
        <v>0</v>
      </c>
      <c r="AB201" s="5">
        <f t="shared" si="64"/>
        <v>0</v>
      </c>
      <c r="AC201" s="5">
        <f t="shared" si="65"/>
        <v>0</v>
      </c>
      <c r="AD201" s="94">
        <f>IF(U201&lt;=IF(Inputs!$C$22="",lockin,Inputs!$C$22),Inputs!$D$22,IF(U201&lt;=IF(Inputs!$C$23="",lockin,Inputs!$C$23),Inputs!$D$23,IF(U201&lt;=IF(Inputs!$C$24="",lockin,Inputs!$C$24),Inputs!$D$24,IF(U201&lt;=IF(Inputs!$C$25="",lockin,Inputs!$C$25),Inputs!$D$25,IF(U201&lt;=IF(Inputs!$C$26="",lockin,Inputs!$C$26),Inputs!$D$26,IF(U201&lt;=IF(Inputs!$C$27="",lockin,Inputs!$C$27),Inputs!$D$27,IF(U201&lt;=IF(Inputs!$C$28="",lockin,Inputs!$C$28),Inputs!$D$28,IF(U201&lt;=IF(Inputs!$C$29="",lockin,Inputs!$C$29),Inputs!$D$29,IF(U201&lt;=IF(Inputs!$C$30="",lockin,Inputs!$C$30),Inputs!$D$30,IF(U201&lt;=IF(Inputs!$C$31="",lockin,Inputs!$C$31),Inputs!$D$31,0%))))))))))</f>
        <v>1.4999999999999999E-2</v>
      </c>
      <c r="AE201" s="5">
        <f t="shared" si="66"/>
        <v>0</v>
      </c>
      <c r="AF201" s="5">
        <f>AB201*Inputs!I205</f>
        <v>0</v>
      </c>
      <c r="AG201" s="5">
        <f t="shared" si="67"/>
        <v>0</v>
      </c>
      <c r="AH201" s="5">
        <f t="shared" si="68"/>
        <v>0</v>
      </c>
      <c r="AI201" s="5">
        <f>AA201*Inputs!I205</f>
        <v>0</v>
      </c>
      <c r="AJ201" s="5">
        <f t="shared" si="69"/>
        <v>0</v>
      </c>
      <c r="AK201" s="5">
        <f t="shared" si="70"/>
        <v>0</v>
      </c>
      <c r="AL201" s="5">
        <f>AA201*Inputs!I205</f>
        <v>0</v>
      </c>
      <c r="AM201" s="5">
        <f t="shared" ca="1" si="71"/>
        <v>0</v>
      </c>
      <c r="AN201" s="5">
        <f t="shared" si="72"/>
        <v>0</v>
      </c>
      <c r="AO201" s="5">
        <f t="shared" ca="1" si="73"/>
        <v>0</v>
      </c>
      <c r="AP201" s="5"/>
      <c r="AQ201" s="5">
        <f>AA201*Inputs!I205</f>
        <v>0</v>
      </c>
      <c r="AR201" s="5">
        <f t="shared" si="74"/>
        <v>0</v>
      </c>
      <c r="AS201" s="5"/>
      <c r="AT201" s="5">
        <f t="shared" ca="1" si="75"/>
        <v>0</v>
      </c>
      <c r="BG201" s="20" t="str">
        <f>IF(Inputs!K201="","",YEAR(Inputs!K201))</f>
        <v/>
      </c>
      <c r="BH201" s="20" t="str">
        <f>IF(Inputs!K201="","",DAY(Inputs!K201))</f>
        <v/>
      </c>
      <c r="BI201" s="20" t="str">
        <f>IF(Inputs!K201="","",MONTH(Inputs!K201))</f>
        <v/>
      </c>
      <c r="BJ201" s="14" t="str">
        <f>IF(Inputs!K201="","",IF(Inputs!K201&gt;DATE(BG201,4,1),DATE(BG201,4,1),DATE(BG201-1,4,1)))</f>
        <v/>
      </c>
      <c r="BX201" s="27" t="e">
        <f t="shared" si="76"/>
        <v>#N/A</v>
      </c>
      <c r="BY201" t="e">
        <f t="shared" si="77"/>
        <v>#N/A</v>
      </c>
    </row>
    <row r="202" spans="20:77">
      <c r="T202" s="5">
        <f>IF(Inputs!F206="",0,IF(Inputs!G206="Purchase",Inputs!H206,IF(Inputs!G206="Redemption",-Inputs!H206,IF(Inputs!G206="Dividend",0,0)))/Inputs!I206)</f>
        <v>0</v>
      </c>
      <c r="U202" s="5">
        <f>IF(Inputs!F206="",0,(datecg-Inputs!F206))</f>
        <v>0</v>
      </c>
      <c r="V202" s="5">
        <f>IF(Inputs!F206="",0,SUM($T$5:T202))</f>
        <v>0</v>
      </c>
      <c r="W202" s="5">
        <f>SUM($X$5:X201)</f>
        <v>24499.276089799783</v>
      </c>
      <c r="X202" s="5">
        <f t="shared" si="60"/>
        <v>0</v>
      </c>
      <c r="Y202" s="5">
        <f t="shared" si="61"/>
        <v>0</v>
      </c>
      <c r="Z202" s="5">
        <f t="shared" si="62"/>
        <v>0</v>
      </c>
      <c r="AA202" s="5">
        <f t="shared" si="63"/>
        <v>0</v>
      </c>
      <c r="AB202" s="5">
        <f t="shared" si="64"/>
        <v>0</v>
      </c>
      <c r="AC202" s="5">
        <f t="shared" si="65"/>
        <v>0</v>
      </c>
      <c r="AD202" s="94">
        <f>IF(U202&lt;=IF(Inputs!$C$22="",lockin,Inputs!$C$22),Inputs!$D$22,IF(U202&lt;=IF(Inputs!$C$23="",lockin,Inputs!$C$23),Inputs!$D$23,IF(U202&lt;=IF(Inputs!$C$24="",lockin,Inputs!$C$24),Inputs!$D$24,IF(U202&lt;=IF(Inputs!$C$25="",lockin,Inputs!$C$25),Inputs!$D$25,IF(U202&lt;=IF(Inputs!$C$26="",lockin,Inputs!$C$26),Inputs!$D$26,IF(U202&lt;=IF(Inputs!$C$27="",lockin,Inputs!$C$27),Inputs!$D$27,IF(U202&lt;=IF(Inputs!$C$28="",lockin,Inputs!$C$28),Inputs!$D$28,IF(U202&lt;=IF(Inputs!$C$29="",lockin,Inputs!$C$29),Inputs!$D$29,IF(U202&lt;=IF(Inputs!$C$30="",lockin,Inputs!$C$30),Inputs!$D$30,IF(U202&lt;=IF(Inputs!$C$31="",lockin,Inputs!$C$31),Inputs!$D$31,0%))))))))))</f>
        <v>1.4999999999999999E-2</v>
      </c>
      <c r="AE202" s="5">
        <f t="shared" si="66"/>
        <v>0</v>
      </c>
      <c r="AF202" s="5">
        <f>AB202*Inputs!I206</f>
        <v>0</v>
      </c>
      <c r="AG202" s="5">
        <f t="shared" si="67"/>
        <v>0</v>
      </c>
      <c r="AH202" s="5">
        <f t="shared" si="68"/>
        <v>0</v>
      </c>
      <c r="AI202" s="5">
        <f>AA202*Inputs!I206</f>
        <v>0</v>
      </c>
      <c r="AJ202" s="5">
        <f t="shared" si="69"/>
        <v>0</v>
      </c>
      <c r="AK202" s="5">
        <f t="shared" si="70"/>
        <v>0</v>
      </c>
      <c r="AL202" s="5">
        <f>AA202*Inputs!I206</f>
        <v>0</v>
      </c>
      <c r="AM202" s="5">
        <f t="shared" ca="1" si="71"/>
        <v>0</v>
      </c>
      <c r="AN202" s="5">
        <f t="shared" si="72"/>
        <v>0</v>
      </c>
      <c r="AO202" s="5">
        <f t="shared" ca="1" si="73"/>
        <v>0</v>
      </c>
      <c r="AP202" s="5"/>
      <c r="AQ202" s="5">
        <f>AA202*Inputs!I206</f>
        <v>0</v>
      </c>
      <c r="AR202" s="5">
        <f t="shared" si="74"/>
        <v>0</v>
      </c>
      <c r="AS202" s="5"/>
      <c r="AT202" s="5">
        <f t="shared" ca="1" si="75"/>
        <v>0</v>
      </c>
      <c r="BG202" s="20" t="str">
        <f>IF(Inputs!K202="","",YEAR(Inputs!K202))</f>
        <v/>
      </c>
      <c r="BH202" s="20" t="str">
        <f>IF(Inputs!K202="","",DAY(Inputs!K202))</f>
        <v/>
      </c>
      <c r="BI202" s="20" t="str">
        <f>IF(Inputs!K202="","",MONTH(Inputs!K202))</f>
        <v/>
      </c>
      <c r="BJ202" s="14" t="str">
        <f>IF(Inputs!K202="","",IF(Inputs!K202&gt;DATE(BG202,4,1),DATE(BG202,4,1),DATE(BG202-1,4,1)))</f>
        <v/>
      </c>
      <c r="BX202" s="27" t="e">
        <f t="shared" si="76"/>
        <v>#N/A</v>
      </c>
      <c r="BY202" t="e">
        <f t="shared" si="77"/>
        <v>#N/A</v>
      </c>
    </row>
    <row r="203" spans="20:77">
      <c r="T203" s="5">
        <f>IF(Inputs!F207="",0,IF(Inputs!G207="Purchase",Inputs!H207,IF(Inputs!G207="Redemption",-Inputs!H207,IF(Inputs!G207="Dividend",0,0)))/Inputs!I207)</f>
        <v>0</v>
      </c>
      <c r="U203" s="5">
        <f>IF(Inputs!F207="",0,(datecg-Inputs!F207))</f>
        <v>0</v>
      </c>
      <c r="V203" s="5">
        <f>IF(Inputs!F207="",0,SUM($T$5:T203))</f>
        <v>0</v>
      </c>
      <c r="W203" s="5">
        <f>SUM($X$5:X202)</f>
        <v>24499.276089799783</v>
      </c>
      <c r="X203" s="5">
        <f t="shared" si="60"/>
        <v>0</v>
      </c>
      <c r="Y203" s="5">
        <f t="shared" si="61"/>
        <v>0</v>
      </c>
      <c r="Z203" s="5">
        <f t="shared" si="62"/>
        <v>0</v>
      </c>
      <c r="AA203" s="5">
        <f t="shared" si="63"/>
        <v>0</v>
      </c>
      <c r="AB203" s="5">
        <f t="shared" si="64"/>
        <v>0</v>
      </c>
      <c r="AC203" s="5">
        <f t="shared" si="65"/>
        <v>0</v>
      </c>
      <c r="AD203" s="94">
        <f>IF(U203&lt;=IF(Inputs!$C$22="",lockin,Inputs!$C$22),Inputs!$D$22,IF(U203&lt;=IF(Inputs!$C$23="",lockin,Inputs!$C$23),Inputs!$D$23,IF(U203&lt;=IF(Inputs!$C$24="",lockin,Inputs!$C$24),Inputs!$D$24,IF(U203&lt;=IF(Inputs!$C$25="",lockin,Inputs!$C$25),Inputs!$D$25,IF(U203&lt;=IF(Inputs!$C$26="",lockin,Inputs!$C$26),Inputs!$D$26,IF(U203&lt;=IF(Inputs!$C$27="",lockin,Inputs!$C$27),Inputs!$D$27,IF(U203&lt;=IF(Inputs!$C$28="",lockin,Inputs!$C$28),Inputs!$D$28,IF(U203&lt;=IF(Inputs!$C$29="",lockin,Inputs!$C$29),Inputs!$D$29,IF(U203&lt;=IF(Inputs!$C$30="",lockin,Inputs!$C$30),Inputs!$D$30,IF(U203&lt;=IF(Inputs!$C$31="",lockin,Inputs!$C$31),Inputs!$D$31,0%))))))))))</f>
        <v>1.4999999999999999E-2</v>
      </c>
      <c r="AE203" s="5">
        <f t="shared" si="66"/>
        <v>0</v>
      </c>
      <c r="AF203" s="5">
        <f>AB203*Inputs!I207</f>
        <v>0</v>
      </c>
      <c r="AG203" s="5">
        <f t="shared" si="67"/>
        <v>0</v>
      </c>
      <c r="AH203" s="5">
        <f t="shared" si="68"/>
        <v>0</v>
      </c>
      <c r="AI203" s="5">
        <f>AA203*Inputs!I207</f>
        <v>0</v>
      </c>
      <c r="AJ203" s="5">
        <f t="shared" si="69"/>
        <v>0</v>
      </c>
      <c r="AK203" s="5">
        <f t="shared" si="70"/>
        <v>0</v>
      </c>
      <c r="AL203" s="5">
        <f>AA203*Inputs!I207</f>
        <v>0</v>
      </c>
      <c r="AM203" s="5">
        <f t="shared" ca="1" si="71"/>
        <v>0</v>
      </c>
      <c r="AN203" s="5">
        <f t="shared" si="72"/>
        <v>0</v>
      </c>
      <c r="AO203" s="5">
        <f t="shared" ca="1" si="73"/>
        <v>0</v>
      </c>
      <c r="AP203" s="5"/>
      <c r="AQ203" s="5">
        <f>AA203*Inputs!I207</f>
        <v>0</v>
      </c>
      <c r="AR203" s="5">
        <f t="shared" si="74"/>
        <v>0</v>
      </c>
      <c r="AS203" s="5"/>
      <c r="AT203" s="5">
        <f t="shared" ca="1" si="75"/>
        <v>0</v>
      </c>
      <c r="BG203" s="20" t="str">
        <f>IF(Inputs!K203="","",YEAR(Inputs!K203))</f>
        <v/>
      </c>
      <c r="BH203" s="20" t="str">
        <f>IF(Inputs!K203="","",DAY(Inputs!K203))</f>
        <v/>
      </c>
      <c r="BI203" s="20" t="str">
        <f>IF(Inputs!K203="","",MONTH(Inputs!K203))</f>
        <v/>
      </c>
      <c r="BJ203" s="14" t="str">
        <f>IF(Inputs!K203="","",IF(Inputs!K203&gt;DATE(BG203,4,1),DATE(BG203,4,1),DATE(BG203-1,4,1)))</f>
        <v/>
      </c>
      <c r="BX203" s="27" t="e">
        <f t="shared" si="76"/>
        <v>#N/A</v>
      </c>
      <c r="BY203" t="e">
        <f t="shared" si="77"/>
        <v>#N/A</v>
      </c>
    </row>
    <row r="204" spans="20:77">
      <c r="T204" s="5">
        <f>IF(Inputs!F208="",0,IF(Inputs!G208="Purchase",Inputs!H208,IF(Inputs!G208="Redemption",-Inputs!H208,IF(Inputs!G208="Dividend",0,0)))/Inputs!I208)</f>
        <v>0</v>
      </c>
      <c r="U204" s="5">
        <f>IF(Inputs!F208="",0,(datecg-Inputs!F208))</f>
        <v>0</v>
      </c>
      <c r="V204" s="5">
        <f>IF(Inputs!F208="",0,SUM($T$5:T204))</f>
        <v>0</v>
      </c>
      <c r="W204" s="5">
        <f>SUM($X$5:X203)</f>
        <v>24499.276089799783</v>
      </c>
      <c r="X204" s="5">
        <f t="shared" si="60"/>
        <v>0</v>
      </c>
      <c r="Y204" s="5">
        <f t="shared" si="61"/>
        <v>0</v>
      </c>
      <c r="Z204" s="5">
        <f t="shared" si="62"/>
        <v>0</v>
      </c>
      <c r="AA204" s="5">
        <f t="shared" si="63"/>
        <v>0</v>
      </c>
      <c r="AB204" s="5">
        <f t="shared" si="64"/>
        <v>0</v>
      </c>
      <c r="AC204" s="5">
        <f t="shared" si="65"/>
        <v>0</v>
      </c>
      <c r="AD204" s="94">
        <f>IF(U204&lt;=IF(Inputs!$C$22="",lockin,Inputs!$C$22),Inputs!$D$22,IF(U204&lt;=IF(Inputs!$C$23="",lockin,Inputs!$C$23),Inputs!$D$23,IF(U204&lt;=IF(Inputs!$C$24="",lockin,Inputs!$C$24),Inputs!$D$24,IF(U204&lt;=IF(Inputs!$C$25="",lockin,Inputs!$C$25),Inputs!$D$25,IF(U204&lt;=IF(Inputs!$C$26="",lockin,Inputs!$C$26),Inputs!$D$26,IF(U204&lt;=IF(Inputs!$C$27="",lockin,Inputs!$C$27),Inputs!$D$27,IF(U204&lt;=IF(Inputs!$C$28="",lockin,Inputs!$C$28),Inputs!$D$28,IF(U204&lt;=IF(Inputs!$C$29="",lockin,Inputs!$C$29),Inputs!$D$29,IF(U204&lt;=IF(Inputs!$C$30="",lockin,Inputs!$C$30),Inputs!$D$30,IF(U204&lt;=IF(Inputs!$C$31="",lockin,Inputs!$C$31),Inputs!$D$31,0%))))))))))</f>
        <v>1.4999999999999999E-2</v>
      </c>
      <c r="AE204" s="5">
        <f t="shared" si="66"/>
        <v>0</v>
      </c>
      <c r="AF204" s="5">
        <f>AB204*Inputs!I208</f>
        <v>0</v>
      </c>
      <c r="AG204" s="5">
        <f t="shared" si="67"/>
        <v>0</v>
      </c>
      <c r="AH204" s="5">
        <f t="shared" si="68"/>
        <v>0</v>
      </c>
      <c r="AI204" s="5">
        <f>AA204*Inputs!I208</f>
        <v>0</v>
      </c>
      <c r="AJ204" s="5">
        <f t="shared" si="69"/>
        <v>0</v>
      </c>
      <c r="AK204" s="5">
        <f t="shared" si="70"/>
        <v>0</v>
      </c>
      <c r="AL204" s="5">
        <f>AA204*Inputs!I208</f>
        <v>0</v>
      </c>
      <c r="AM204" s="5">
        <f t="shared" ca="1" si="71"/>
        <v>0</v>
      </c>
      <c r="AN204" s="5">
        <f t="shared" si="72"/>
        <v>0</v>
      </c>
      <c r="AO204" s="5">
        <f t="shared" ca="1" si="73"/>
        <v>0</v>
      </c>
      <c r="AP204" s="5"/>
      <c r="AQ204" s="5">
        <f>AA204*Inputs!I208</f>
        <v>0</v>
      </c>
      <c r="AR204" s="5">
        <f t="shared" si="74"/>
        <v>0</v>
      </c>
      <c r="AS204" s="5"/>
      <c r="AT204" s="5">
        <f t="shared" ca="1" si="75"/>
        <v>0</v>
      </c>
      <c r="BG204" s="20" t="str">
        <f>IF(Inputs!K204="","",YEAR(Inputs!K204))</f>
        <v/>
      </c>
      <c r="BH204" s="20" t="str">
        <f>IF(Inputs!K204="","",DAY(Inputs!K204))</f>
        <v/>
      </c>
      <c r="BI204" s="20" t="str">
        <f>IF(Inputs!K204="","",MONTH(Inputs!K204))</f>
        <v/>
      </c>
      <c r="BJ204" s="14" t="str">
        <f>IF(Inputs!K204="","",IF(Inputs!K204&gt;DATE(BG204,4,1),DATE(BG204,4,1),DATE(BG204-1,4,1)))</f>
        <v/>
      </c>
      <c r="BX204" s="27" t="e">
        <f t="shared" si="76"/>
        <v>#N/A</v>
      </c>
      <c r="BY204" t="e">
        <f t="shared" si="77"/>
        <v>#N/A</v>
      </c>
    </row>
    <row r="205" spans="20:77">
      <c r="T205" s="5">
        <f>IF(Inputs!F209="",0,IF(Inputs!G209="Purchase",Inputs!H209,IF(Inputs!G209="Redemption",-Inputs!H209,IF(Inputs!G209="Dividend",0,0)))/Inputs!I209)</f>
        <v>0</v>
      </c>
      <c r="U205" s="5">
        <f>IF(Inputs!F209="",0,(datecg-Inputs!F209))</f>
        <v>0</v>
      </c>
      <c r="V205" s="5">
        <f>IF(Inputs!F209="",0,SUM($T$5:T205))</f>
        <v>0</v>
      </c>
      <c r="W205" s="5">
        <f>SUM($X$5:X204)</f>
        <v>24499.276089799783</v>
      </c>
      <c r="X205" s="5">
        <f t="shared" si="60"/>
        <v>0</v>
      </c>
      <c r="Y205" s="5">
        <f t="shared" si="61"/>
        <v>0</v>
      </c>
      <c r="Z205" s="5">
        <f t="shared" si="62"/>
        <v>0</v>
      </c>
      <c r="AA205" s="5">
        <f t="shared" si="63"/>
        <v>0</v>
      </c>
      <c r="AB205" s="5">
        <f t="shared" si="64"/>
        <v>0</v>
      </c>
      <c r="AC205" s="5">
        <f t="shared" si="65"/>
        <v>0</v>
      </c>
      <c r="AD205" s="94">
        <f>IF(U205&lt;=IF(Inputs!$C$22="",lockin,Inputs!$C$22),Inputs!$D$22,IF(U205&lt;=IF(Inputs!$C$23="",lockin,Inputs!$C$23),Inputs!$D$23,IF(U205&lt;=IF(Inputs!$C$24="",lockin,Inputs!$C$24),Inputs!$D$24,IF(U205&lt;=IF(Inputs!$C$25="",lockin,Inputs!$C$25),Inputs!$D$25,IF(U205&lt;=IF(Inputs!$C$26="",lockin,Inputs!$C$26),Inputs!$D$26,IF(U205&lt;=IF(Inputs!$C$27="",lockin,Inputs!$C$27),Inputs!$D$27,IF(U205&lt;=IF(Inputs!$C$28="",lockin,Inputs!$C$28),Inputs!$D$28,IF(U205&lt;=IF(Inputs!$C$29="",lockin,Inputs!$C$29),Inputs!$D$29,IF(U205&lt;=IF(Inputs!$C$30="",lockin,Inputs!$C$30),Inputs!$D$30,IF(U205&lt;=IF(Inputs!$C$31="",lockin,Inputs!$C$31),Inputs!$D$31,0%))))))))))</f>
        <v>1.4999999999999999E-2</v>
      </c>
      <c r="AE205" s="5">
        <f t="shared" si="66"/>
        <v>0</v>
      </c>
      <c r="AF205" s="5">
        <f>AB205*Inputs!I209</f>
        <v>0</v>
      </c>
      <c r="AG205" s="5">
        <f t="shared" si="67"/>
        <v>0</v>
      </c>
      <c r="AH205" s="5">
        <f t="shared" si="68"/>
        <v>0</v>
      </c>
      <c r="AI205" s="5">
        <f>AA205*Inputs!I209</f>
        <v>0</v>
      </c>
      <c r="AJ205" s="5">
        <f t="shared" si="69"/>
        <v>0</v>
      </c>
      <c r="AK205" s="5">
        <f t="shared" si="70"/>
        <v>0</v>
      </c>
      <c r="AL205" s="5">
        <f>AA205*Inputs!I209</f>
        <v>0</v>
      </c>
      <c r="AM205" s="5">
        <f t="shared" ca="1" si="71"/>
        <v>0</v>
      </c>
      <c r="AN205" s="5">
        <f t="shared" si="72"/>
        <v>0</v>
      </c>
      <c r="AO205" s="5">
        <f t="shared" ca="1" si="73"/>
        <v>0</v>
      </c>
      <c r="AP205" s="5"/>
      <c r="AQ205" s="5">
        <f>AA205*Inputs!I209</f>
        <v>0</v>
      </c>
      <c r="AR205" s="5">
        <f t="shared" si="74"/>
        <v>0</v>
      </c>
      <c r="AS205" s="5"/>
      <c r="AT205" s="5">
        <f t="shared" ca="1" si="75"/>
        <v>0</v>
      </c>
      <c r="BG205" s="20" t="str">
        <f>IF(Inputs!K205="","",YEAR(Inputs!K205))</f>
        <v/>
      </c>
      <c r="BH205" s="20" t="str">
        <f>IF(Inputs!K205="","",DAY(Inputs!K205))</f>
        <v/>
      </c>
      <c r="BI205" s="20" t="str">
        <f>IF(Inputs!K205="","",MONTH(Inputs!K205))</f>
        <v/>
      </c>
      <c r="BJ205" s="14" t="str">
        <f>IF(Inputs!K205="","",IF(Inputs!K205&gt;DATE(BG205,4,1),DATE(BG205,4,1),DATE(BG205-1,4,1)))</f>
        <v/>
      </c>
      <c r="BX205" s="27" t="e">
        <f t="shared" si="76"/>
        <v>#N/A</v>
      </c>
      <c r="BY205" t="e">
        <f t="shared" si="77"/>
        <v>#N/A</v>
      </c>
    </row>
    <row r="206" spans="20:77">
      <c r="T206" s="5">
        <f>IF(Inputs!F210="",0,IF(Inputs!G210="Purchase",Inputs!H210,IF(Inputs!G210="Redemption",-Inputs!H210,IF(Inputs!G210="Dividend",0,0)))/Inputs!I210)</f>
        <v>0</v>
      </c>
      <c r="U206" s="5">
        <f>IF(Inputs!F210="",0,(datecg-Inputs!F210))</f>
        <v>0</v>
      </c>
      <c r="V206" s="5">
        <f>IF(Inputs!F210="",0,SUM($T$5:T206))</f>
        <v>0</v>
      </c>
      <c r="W206" s="5">
        <f>SUM($X$5:X205)</f>
        <v>24499.276089799783</v>
      </c>
      <c r="X206" s="5">
        <f t="shared" si="60"/>
        <v>0</v>
      </c>
      <c r="Y206" s="5">
        <f t="shared" si="61"/>
        <v>0</v>
      </c>
      <c r="Z206" s="5">
        <f t="shared" si="62"/>
        <v>0</v>
      </c>
      <c r="AA206" s="5">
        <f t="shared" si="63"/>
        <v>0</v>
      </c>
      <c r="AB206" s="5">
        <f t="shared" si="64"/>
        <v>0</v>
      </c>
      <c r="AC206" s="5">
        <f t="shared" si="65"/>
        <v>0</v>
      </c>
      <c r="AD206" s="94">
        <f>IF(U206&lt;=IF(Inputs!$C$22="",lockin,Inputs!$C$22),Inputs!$D$22,IF(U206&lt;=IF(Inputs!$C$23="",lockin,Inputs!$C$23),Inputs!$D$23,IF(U206&lt;=IF(Inputs!$C$24="",lockin,Inputs!$C$24),Inputs!$D$24,IF(U206&lt;=IF(Inputs!$C$25="",lockin,Inputs!$C$25),Inputs!$D$25,IF(U206&lt;=IF(Inputs!$C$26="",lockin,Inputs!$C$26),Inputs!$D$26,IF(U206&lt;=IF(Inputs!$C$27="",lockin,Inputs!$C$27),Inputs!$D$27,IF(U206&lt;=IF(Inputs!$C$28="",lockin,Inputs!$C$28),Inputs!$D$28,IF(U206&lt;=IF(Inputs!$C$29="",lockin,Inputs!$C$29),Inputs!$D$29,IF(U206&lt;=IF(Inputs!$C$30="",lockin,Inputs!$C$30),Inputs!$D$30,IF(U206&lt;=IF(Inputs!$C$31="",lockin,Inputs!$C$31),Inputs!$D$31,0%))))))))))</f>
        <v>1.4999999999999999E-2</v>
      </c>
      <c r="AE206" s="5">
        <f t="shared" si="66"/>
        <v>0</v>
      </c>
      <c r="AF206" s="5">
        <f>AB206*Inputs!I210</f>
        <v>0</v>
      </c>
      <c r="AG206" s="5">
        <f t="shared" si="67"/>
        <v>0</v>
      </c>
      <c r="AH206" s="5">
        <f t="shared" si="68"/>
        <v>0</v>
      </c>
      <c r="AI206" s="5">
        <f>AA206*Inputs!I210</f>
        <v>0</v>
      </c>
      <c r="AJ206" s="5">
        <f t="shared" si="69"/>
        <v>0</v>
      </c>
      <c r="AK206" s="5">
        <f t="shared" si="70"/>
        <v>0</v>
      </c>
      <c r="AL206" s="5">
        <f>AA206*Inputs!I210</f>
        <v>0</v>
      </c>
      <c r="AM206" s="5">
        <f t="shared" ca="1" si="71"/>
        <v>0</v>
      </c>
      <c r="AN206" s="5">
        <f t="shared" si="72"/>
        <v>0</v>
      </c>
      <c r="AO206" s="5">
        <f t="shared" ca="1" si="73"/>
        <v>0</v>
      </c>
      <c r="AP206" s="5"/>
      <c r="AQ206" s="5">
        <f>AA206*Inputs!I210</f>
        <v>0</v>
      </c>
      <c r="AR206" s="5">
        <f t="shared" si="74"/>
        <v>0</v>
      </c>
      <c r="AS206" s="5"/>
      <c r="AT206" s="5">
        <f t="shared" ca="1" si="75"/>
        <v>0</v>
      </c>
      <c r="BG206" s="20" t="str">
        <f>IF(Inputs!K206="","",YEAR(Inputs!K206))</f>
        <v/>
      </c>
      <c r="BH206" s="20" t="str">
        <f>IF(Inputs!K206="","",DAY(Inputs!K206))</f>
        <v/>
      </c>
      <c r="BI206" s="20" t="str">
        <f>IF(Inputs!K206="","",MONTH(Inputs!K206))</f>
        <v/>
      </c>
      <c r="BJ206" s="14" t="str">
        <f>IF(Inputs!K206="","",IF(Inputs!K206&gt;DATE(BG206,4,1),DATE(BG206,4,1),DATE(BG206-1,4,1)))</f>
        <v/>
      </c>
      <c r="BX206" s="27" t="e">
        <f t="shared" si="76"/>
        <v>#N/A</v>
      </c>
      <c r="BY206" t="e">
        <f t="shared" si="77"/>
        <v>#N/A</v>
      </c>
    </row>
    <row r="207" spans="20:77">
      <c r="T207" s="5">
        <f>IF(Inputs!F211="",0,IF(Inputs!G211="Purchase",Inputs!H211,IF(Inputs!G211="Redemption",-Inputs!H211,IF(Inputs!G211="Dividend",0,0)))/Inputs!I211)</f>
        <v>0</v>
      </c>
      <c r="U207" s="5">
        <f>IF(Inputs!F211="",0,(datecg-Inputs!F211))</f>
        <v>0</v>
      </c>
      <c r="V207" s="5">
        <f>IF(Inputs!F211="",0,SUM($T$5:T207))</f>
        <v>0</v>
      </c>
      <c r="W207" s="5">
        <f>SUM($X$5:X206)</f>
        <v>24499.276089799783</v>
      </c>
      <c r="X207" s="5">
        <f t="shared" si="60"/>
        <v>0</v>
      </c>
      <c r="Y207" s="5">
        <f t="shared" si="61"/>
        <v>0</v>
      </c>
      <c r="Z207" s="5">
        <f t="shared" si="62"/>
        <v>0</v>
      </c>
      <c r="AA207" s="5">
        <f t="shared" si="63"/>
        <v>0</v>
      </c>
      <c r="AB207" s="5">
        <f t="shared" si="64"/>
        <v>0</v>
      </c>
      <c r="AC207" s="5">
        <f t="shared" si="65"/>
        <v>0</v>
      </c>
      <c r="AD207" s="94">
        <f>IF(U207&lt;=IF(Inputs!$C$22="",lockin,Inputs!$C$22),Inputs!$D$22,IF(U207&lt;=IF(Inputs!$C$23="",lockin,Inputs!$C$23),Inputs!$D$23,IF(U207&lt;=IF(Inputs!$C$24="",lockin,Inputs!$C$24),Inputs!$D$24,IF(U207&lt;=IF(Inputs!$C$25="",lockin,Inputs!$C$25),Inputs!$D$25,IF(U207&lt;=IF(Inputs!$C$26="",lockin,Inputs!$C$26),Inputs!$D$26,IF(U207&lt;=IF(Inputs!$C$27="",lockin,Inputs!$C$27),Inputs!$D$27,IF(U207&lt;=IF(Inputs!$C$28="",lockin,Inputs!$C$28),Inputs!$D$28,IF(U207&lt;=IF(Inputs!$C$29="",lockin,Inputs!$C$29),Inputs!$D$29,IF(U207&lt;=IF(Inputs!$C$30="",lockin,Inputs!$C$30),Inputs!$D$30,IF(U207&lt;=IF(Inputs!$C$31="",lockin,Inputs!$C$31),Inputs!$D$31,0%))))))))))</f>
        <v>1.4999999999999999E-2</v>
      </c>
      <c r="AE207" s="5">
        <f t="shared" si="66"/>
        <v>0</v>
      </c>
      <c r="AF207" s="5">
        <f>AB207*Inputs!I211</f>
        <v>0</v>
      </c>
      <c r="AG207" s="5">
        <f t="shared" si="67"/>
        <v>0</v>
      </c>
      <c r="AH207" s="5">
        <f t="shared" si="68"/>
        <v>0</v>
      </c>
      <c r="AI207" s="5">
        <f>AA207*Inputs!I211</f>
        <v>0</v>
      </c>
      <c r="AJ207" s="5">
        <f t="shared" si="69"/>
        <v>0</v>
      </c>
      <c r="AK207" s="5">
        <f t="shared" si="70"/>
        <v>0</v>
      </c>
      <c r="AL207" s="5">
        <f>AA207*Inputs!I211</f>
        <v>0</v>
      </c>
      <c r="AM207" s="5">
        <f t="shared" ca="1" si="71"/>
        <v>0</v>
      </c>
      <c r="AN207" s="5">
        <f t="shared" si="72"/>
        <v>0</v>
      </c>
      <c r="AO207" s="5">
        <f t="shared" ca="1" si="73"/>
        <v>0</v>
      </c>
      <c r="AP207" s="5"/>
      <c r="AQ207" s="5">
        <f>AA207*Inputs!I211</f>
        <v>0</v>
      </c>
      <c r="AR207" s="5">
        <f t="shared" si="74"/>
        <v>0</v>
      </c>
      <c r="AS207" s="5"/>
      <c r="AT207" s="5">
        <f t="shared" ca="1" si="75"/>
        <v>0</v>
      </c>
      <c r="BG207" s="20" t="str">
        <f>IF(Inputs!K207="","",YEAR(Inputs!K207))</f>
        <v/>
      </c>
      <c r="BH207" s="20" t="str">
        <f>IF(Inputs!K207="","",DAY(Inputs!K207))</f>
        <v/>
      </c>
      <c r="BI207" s="20" t="str">
        <f>IF(Inputs!K207="","",MONTH(Inputs!K207))</f>
        <v/>
      </c>
      <c r="BJ207" s="14" t="str">
        <f>IF(Inputs!K207="","",IF(Inputs!K207&gt;DATE(BG207,4,1),DATE(BG207,4,1),DATE(BG207-1,4,1)))</f>
        <v/>
      </c>
      <c r="BX207" s="27" t="e">
        <f t="shared" si="76"/>
        <v>#N/A</v>
      </c>
      <c r="BY207" t="e">
        <f t="shared" si="77"/>
        <v>#N/A</v>
      </c>
    </row>
    <row r="208" spans="20:77">
      <c r="T208" s="5">
        <f>IF(Inputs!F212="",0,IF(Inputs!G212="Purchase",Inputs!H212,IF(Inputs!G212="Redemption",-Inputs!H212,IF(Inputs!G212="Dividend",0,0)))/Inputs!I212)</f>
        <v>0</v>
      </c>
      <c r="U208" s="5">
        <f>IF(Inputs!F212="",0,(datecg-Inputs!F212))</f>
        <v>0</v>
      </c>
      <c r="V208" s="5">
        <f>IF(Inputs!F212="",0,SUM($T$5:T208))</f>
        <v>0</v>
      </c>
      <c r="W208" s="5">
        <f>SUM($X$5:X207)</f>
        <v>24499.276089799783</v>
      </c>
      <c r="X208" s="5">
        <f t="shared" si="60"/>
        <v>0</v>
      </c>
      <c r="Y208" s="5">
        <f t="shared" si="61"/>
        <v>0</v>
      </c>
      <c r="Z208" s="5">
        <f t="shared" si="62"/>
        <v>0</v>
      </c>
      <c r="AA208" s="5">
        <f t="shared" si="63"/>
        <v>0</v>
      </c>
      <c r="AB208" s="5">
        <f t="shared" si="64"/>
        <v>0</v>
      </c>
      <c r="AC208" s="5">
        <f t="shared" si="65"/>
        <v>0</v>
      </c>
      <c r="AD208" s="94">
        <f>IF(U208&lt;=IF(Inputs!$C$22="",lockin,Inputs!$C$22),Inputs!$D$22,IF(U208&lt;=IF(Inputs!$C$23="",lockin,Inputs!$C$23),Inputs!$D$23,IF(U208&lt;=IF(Inputs!$C$24="",lockin,Inputs!$C$24),Inputs!$D$24,IF(U208&lt;=IF(Inputs!$C$25="",lockin,Inputs!$C$25),Inputs!$D$25,IF(U208&lt;=IF(Inputs!$C$26="",lockin,Inputs!$C$26),Inputs!$D$26,IF(U208&lt;=IF(Inputs!$C$27="",lockin,Inputs!$C$27),Inputs!$D$27,IF(U208&lt;=IF(Inputs!$C$28="",lockin,Inputs!$C$28),Inputs!$D$28,IF(U208&lt;=IF(Inputs!$C$29="",lockin,Inputs!$C$29),Inputs!$D$29,IF(U208&lt;=IF(Inputs!$C$30="",lockin,Inputs!$C$30),Inputs!$D$30,IF(U208&lt;=IF(Inputs!$C$31="",lockin,Inputs!$C$31),Inputs!$D$31,0%))))))))))</f>
        <v>1.4999999999999999E-2</v>
      </c>
      <c r="AE208" s="5">
        <f t="shared" si="66"/>
        <v>0</v>
      </c>
      <c r="AF208" s="5">
        <f>AB208*Inputs!I212</f>
        <v>0</v>
      </c>
      <c r="AG208" s="5">
        <f t="shared" si="67"/>
        <v>0</v>
      </c>
      <c r="AH208" s="5">
        <f t="shared" si="68"/>
        <v>0</v>
      </c>
      <c r="AI208" s="5">
        <f>AA208*Inputs!I212</f>
        <v>0</v>
      </c>
      <c r="AJ208" s="5">
        <f t="shared" si="69"/>
        <v>0</v>
      </c>
      <c r="AK208" s="5">
        <f t="shared" si="70"/>
        <v>0</v>
      </c>
      <c r="AL208" s="5">
        <f>AA208*Inputs!I212</f>
        <v>0</v>
      </c>
      <c r="AM208" s="5">
        <f t="shared" ca="1" si="71"/>
        <v>0</v>
      </c>
      <c r="AN208" s="5">
        <f t="shared" si="72"/>
        <v>0</v>
      </c>
      <c r="AO208" s="5">
        <f t="shared" ca="1" si="73"/>
        <v>0</v>
      </c>
      <c r="AP208" s="5"/>
      <c r="AQ208" s="5">
        <f>AA208*Inputs!I212</f>
        <v>0</v>
      </c>
      <c r="AR208" s="5">
        <f t="shared" si="74"/>
        <v>0</v>
      </c>
      <c r="AS208" s="5"/>
      <c r="AT208" s="5">
        <f t="shared" ca="1" si="75"/>
        <v>0</v>
      </c>
      <c r="BG208" s="20" t="str">
        <f>IF(Inputs!K208="","",YEAR(Inputs!K208))</f>
        <v/>
      </c>
      <c r="BH208" s="20" t="str">
        <f>IF(Inputs!K208="","",DAY(Inputs!K208))</f>
        <v/>
      </c>
      <c r="BI208" s="20" t="str">
        <f>IF(Inputs!K208="","",MONTH(Inputs!K208))</f>
        <v/>
      </c>
      <c r="BJ208" s="14" t="str">
        <f>IF(Inputs!K208="","",IF(Inputs!K208&gt;DATE(BG208,4,1),DATE(BG208,4,1),DATE(BG208-1,4,1)))</f>
        <v/>
      </c>
      <c r="BX208" s="27" t="e">
        <f t="shared" si="76"/>
        <v>#N/A</v>
      </c>
      <c r="BY208" t="e">
        <f t="shared" si="77"/>
        <v>#N/A</v>
      </c>
    </row>
    <row r="209" spans="20:77">
      <c r="T209" s="5">
        <f>IF(Inputs!F213="",0,IF(Inputs!G213="Purchase",Inputs!H213,IF(Inputs!G213="Redemption",-Inputs!H213,IF(Inputs!G213="Dividend",0,0)))/Inputs!I213)</f>
        <v>0</v>
      </c>
      <c r="U209" s="5">
        <f>IF(Inputs!F213="",0,(datecg-Inputs!F213))</f>
        <v>0</v>
      </c>
      <c r="V209" s="5">
        <f>IF(Inputs!F213="",0,SUM($T$5:T209))</f>
        <v>0</v>
      </c>
      <c r="W209" s="5">
        <f>SUM($X$5:X208)</f>
        <v>24499.276089799783</v>
      </c>
      <c r="X209" s="5">
        <f t="shared" si="60"/>
        <v>0</v>
      </c>
      <c r="Y209" s="5">
        <f t="shared" si="61"/>
        <v>0</v>
      </c>
      <c r="Z209" s="5">
        <f t="shared" si="62"/>
        <v>0</v>
      </c>
      <c r="AA209" s="5">
        <f t="shared" si="63"/>
        <v>0</v>
      </c>
      <c r="AB209" s="5">
        <f t="shared" si="64"/>
        <v>0</v>
      </c>
      <c r="AC209" s="5">
        <f t="shared" si="65"/>
        <v>0</v>
      </c>
      <c r="AD209" s="94">
        <f>IF(U209&lt;=IF(Inputs!$C$22="",lockin,Inputs!$C$22),Inputs!$D$22,IF(U209&lt;=IF(Inputs!$C$23="",lockin,Inputs!$C$23),Inputs!$D$23,IF(U209&lt;=IF(Inputs!$C$24="",lockin,Inputs!$C$24),Inputs!$D$24,IF(U209&lt;=IF(Inputs!$C$25="",lockin,Inputs!$C$25),Inputs!$D$25,IF(U209&lt;=IF(Inputs!$C$26="",lockin,Inputs!$C$26),Inputs!$D$26,IF(U209&lt;=IF(Inputs!$C$27="",lockin,Inputs!$C$27),Inputs!$D$27,IF(U209&lt;=IF(Inputs!$C$28="",lockin,Inputs!$C$28),Inputs!$D$28,IF(U209&lt;=IF(Inputs!$C$29="",lockin,Inputs!$C$29),Inputs!$D$29,IF(U209&lt;=IF(Inputs!$C$30="",lockin,Inputs!$C$30),Inputs!$D$30,IF(U209&lt;=IF(Inputs!$C$31="",lockin,Inputs!$C$31),Inputs!$D$31,0%))))))))))</f>
        <v>1.4999999999999999E-2</v>
      </c>
      <c r="AE209" s="5">
        <f t="shared" si="66"/>
        <v>0</v>
      </c>
      <c r="AF209" s="5">
        <f>AB209*Inputs!I213</f>
        <v>0</v>
      </c>
      <c r="AG209" s="5">
        <f t="shared" si="67"/>
        <v>0</v>
      </c>
      <c r="AH209" s="5">
        <f t="shared" si="68"/>
        <v>0</v>
      </c>
      <c r="AI209" s="5">
        <f>AA209*Inputs!I213</f>
        <v>0</v>
      </c>
      <c r="AJ209" s="5">
        <f t="shared" si="69"/>
        <v>0</v>
      </c>
      <c r="AK209" s="5">
        <f t="shared" si="70"/>
        <v>0</v>
      </c>
      <c r="AL209" s="5">
        <f>AA209*Inputs!I213</f>
        <v>0</v>
      </c>
      <c r="AM209" s="5">
        <f t="shared" ca="1" si="71"/>
        <v>0</v>
      </c>
      <c r="AN209" s="5">
        <f t="shared" si="72"/>
        <v>0</v>
      </c>
      <c r="AO209" s="5">
        <f t="shared" ca="1" si="73"/>
        <v>0</v>
      </c>
      <c r="AP209" s="5"/>
      <c r="AQ209" s="5">
        <f>AA209*Inputs!I213</f>
        <v>0</v>
      </c>
      <c r="AR209" s="5">
        <f t="shared" si="74"/>
        <v>0</v>
      </c>
      <c r="AS209" s="5"/>
      <c r="AT209" s="5">
        <f t="shared" ca="1" si="75"/>
        <v>0</v>
      </c>
      <c r="BG209" s="20" t="str">
        <f>IF(Inputs!K209="","",YEAR(Inputs!K209))</f>
        <v/>
      </c>
      <c r="BH209" s="20" t="str">
        <f>IF(Inputs!K209="","",DAY(Inputs!K209))</f>
        <v/>
      </c>
      <c r="BI209" s="20" t="str">
        <f>IF(Inputs!K209="","",MONTH(Inputs!K209))</f>
        <v/>
      </c>
      <c r="BJ209" s="14" t="str">
        <f>IF(Inputs!K209="","",IF(Inputs!K209&gt;DATE(BG209,4,1),DATE(BG209,4,1),DATE(BG209-1,4,1)))</f>
        <v/>
      </c>
      <c r="BX209" s="27" t="e">
        <f t="shared" si="76"/>
        <v>#N/A</v>
      </c>
      <c r="BY209" t="e">
        <f t="shared" si="77"/>
        <v>#N/A</v>
      </c>
    </row>
    <row r="210" spans="20:77">
      <c r="T210" s="5">
        <f>IF(Inputs!F214="",0,IF(Inputs!G214="Purchase",Inputs!H214,IF(Inputs!G214="Redemption",-Inputs!H214,IF(Inputs!G214="Dividend",0,0)))/Inputs!I214)</f>
        <v>0</v>
      </c>
      <c r="U210" s="5">
        <f>IF(Inputs!F214="",0,(datecg-Inputs!F214))</f>
        <v>0</v>
      </c>
      <c r="V210" s="5">
        <f>IF(Inputs!F214="",0,SUM($T$5:T210))</f>
        <v>0</v>
      </c>
      <c r="W210" s="5">
        <f>SUM($X$5:X209)</f>
        <v>24499.276089799783</v>
      </c>
      <c r="X210" s="5">
        <f t="shared" si="60"/>
        <v>0</v>
      </c>
      <c r="Y210" s="5">
        <f t="shared" si="61"/>
        <v>0</v>
      </c>
      <c r="Z210" s="5">
        <f t="shared" si="62"/>
        <v>0</v>
      </c>
      <c r="AA210" s="5">
        <f t="shared" si="63"/>
        <v>0</v>
      </c>
      <c r="AB210" s="5">
        <f t="shared" si="64"/>
        <v>0</v>
      </c>
      <c r="AC210" s="5">
        <f t="shared" si="65"/>
        <v>0</v>
      </c>
      <c r="AD210" s="94">
        <f>IF(U210&lt;=IF(Inputs!$C$22="",lockin,Inputs!$C$22),Inputs!$D$22,IF(U210&lt;=IF(Inputs!$C$23="",lockin,Inputs!$C$23),Inputs!$D$23,IF(U210&lt;=IF(Inputs!$C$24="",lockin,Inputs!$C$24),Inputs!$D$24,IF(U210&lt;=IF(Inputs!$C$25="",lockin,Inputs!$C$25),Inputs!$D$25,IF(U210&lt;=IF(Inputs!$C$26="",lockin,Inputs!$C$26),Inputs!$D$26,IF(U210&lt;=IF(Inputs!$C$27="",lockin,Inputs!$C$27),Inputs!$D$27,IF(U210&lt;=IF(Inputs!$C$28="",lockin,Inputs!$C$28),Inputs!$D$28,IF(U210&lt;=IF(Inputs!$C$29="",lockin,Inputs!$C$29),Inputs!$D$29,IF(U210&lt;=IF(Inputs!$C$30="",lockin,Inputs!$C$30),Inputs!$D$30,IF(U210&lt;=IF(Inputs!$C$31="",lockin,Inputs!$C$31),Inputs!$D$31,0%))))))))))</f>
        <v>1.4999999999999999E-2</v>
      </c>
      <c r="AE210" s="5">
        <f t="shared" si="66"/>
        <v>0</v>
      </c>
      <c r="AF210" s="5">
        <f>AB210*Inputs!I214</f>
        <v>0</v>
      </c>
      <c r="AG210" s="5">
        <f t="shared" si="67"/>
        <v>0</v>
      </c>
      <c r="AH210" s="5">
        <f t="shared" si="68"/>
        <v>0</v>
      </c>
      <c r="AI210" s="5">
        <f>AA210*Inputs!I214</f>
        <v>0</v>
      </c>
      <c r="AJ210" s="5">
        <f t="shared" si="69"/>
        <v>0</v>
      </c>
      <c r="AK210" s="5">
        <f t="shared" si="70"/>
        <v>0</v>
      </c>
      <c r="AL210" s="5">
        <f>AA210*Inputs!I214</f>
        <v>0</v>
      </c>
      <c r="AM210" s="5">
        <f t="shared" ca="1" si="71"/>
        <v>0</v>
      </c>
      <c r="AN210" s="5">
        <f t="shared" si="72"/>
        <v>0</v>
      </c>
      <c r="AO210" s="5">
        <f t="shared" ca="1" si="73"/>
        <v>0</v>
      </c>
      <c r="AP210" s="5"/>
      <c r="AQ210" s="5">
        <f>AA210*Inputs!I214</f>
        <v>0</v>
      </c>
      <c r="AR210" s="5">
        <f t="shared" si="74"/>
        <v>0</v>
      </c>
      <c r="AS210" s="5"/>
      <c r="AT210" s="5">
        <f t="shared" ca="1" si="75"/>
        <v>0</v>
      </c>
      <c r="BG210" s="20" t="str">
        <f>IF(Inputs!K210="","",YEAR(Inputs!K210))</f>
        <v/>
      </c>
      <c r="BH210" s="20" t="str">
        <f>IF(Inputs!K210="","",DAY(Inputs!K210))</f>
        <v/>
      </c>
      <c r="BI210" s="20" t="str">
        <f>IF(Inputs!K210="","",MONTH(Inputs!K210))</f>
        <v/>
      </c>
      <c r="BJ210" s="14" t="str">
        <f>IF(Inputs!K210="","",IF(Inputs!K210&gt;DATE(BG210,4,1),DATE(BG210,4,1),DATE(BG210-1,4,1)))</f>
        <v/>
      </c>
      <c r="BX210" s="27" t="e">
        <f t="shared" si="76"/>
        <v>#N/A</v>
      </c>
      <c r="BY210" t="e">
        <f t="shared" si="77"/>
        <v>#N/A</v>
      </c>
    </row>
    <row r="211" spans="20:77">
      <c r="T211" s="5">
        <f>IF(Inputs!F215="",0,IF(Inputs!G215="Purchase",Inputs!H215,IF(Inputs!G215="Redemption",-Inputs!H215,IF(Inputs!G215="Dividend",0,0)))/Inputs!I215)</f>
        <v>0</v>
      </c>
      <c r="U211" s="5">
        <f>IF(Inputs!F215="",0,(datecg-Inputs!F215))</f>
        <v>0</v>
      </c>
      <c r="V211" s="5">
        <f>IF(Inputs!F215="",0,SUM($T$5:T211))</f>
        <v>0</v>
      </c>
      <c r="W211" s="5">
        <f>SUM($X$5:X210)</f>
        <v>24499.276089799783</v>
      </c>
      <c r="X211" s="5">
        <f t="shared" si="60"/>
        <v>0</v>
      </c>
      <c r="Y211" s="5">
        <f t="shared" si="61"/>
        <v>0</v>
      </c>
      <c r="Z211" s="5">
        <f t="shared" si="62"/>
        <v>0</v>
      </c>
      <c r="AA211" s="5">
        <f t="shared" si="63"/>
        <v>0</v>
      </c>
      <c r="AB211" s="5">
        <f t="shared" si="64"/>
        <v>0</v>
      </c>
      <c r="AC211" s="5">
        <f t="shared" si="65"/>
        <v>0</v>
      </c>
      <c r="AD211" s="94">
        <f>IF(U211&lt;=IF(Inputs!$C$22="",lockin,Inputs!$C$22),Inputs!$D$22,IF(U211&lt;=IF(Inputs!$C$23="",lockin,Inputs!$C$23),Inputs!$D$23,IF(U211&lt;=IF(Inputs!$C$24="",lockin,Inputs!$C$24),Inputs!$D$24,IF(U211&lt;=IF(Inputs!$C$25="",lockin,Inputs!$C$25),Inputs!$D$25,IF(U211&lt;=IF(Inputs!$C$26="",lockin,Inputs!$C$26),Inputs!$D$26,IF(U211&lt;=IF(Inputs!$C$27="",lockin,Inputs!$C$27),Inputs!$D$27,IF(U211&lt;=IF(Inputs!$C$28="",lockin,Inputs!$C$28),Inputs!$D$28,IF(U211&lt;=IF(Inputs!$C$29="",lockin,Inputs!$C$29),Inputs!$D$29,IF(U211&lt;=IF(Inputs!$C$30="",lockin,Inputs!$C$30),Inputs!$D$30,IF(U211&lt;=IF(Inputs!$C$31="",lockin,Inputs!$C$31),Inputs!$D$31,0%))))))))))</f>
        <v>1.4999999999999999E-2</v>
      </c>
      <c r="AE211" s="5">
        <f t="shared" si="66"/>
        <v>0</v>
      </c>
      <c r="AF211" s="5">
        <f>AB211*Inputs!I215</f>
        <v>0</v>
      </c>
      <c r="AG211" s="5">
        <f t="shared" si="67"/>
        <v>0</v>
      </c>
      <c r="AH211" s="5">
        <f t="shared" si="68"/>
        <v>0</v>
      </c>
      <c r="AI211" s="5">
        <f>AA211*Inputs!I215</f>
        <v>0</v>
      </c>
      <c r="AJ211" s="5">
        <f t="shared" si="69"/>
        <v>0</v>
      </c>
      <c r="AK211" s="5">
        <f t="shared" si="70"/>
        <v>0</v>
      </c>
      <c r="AL211" s="5">
        <f>AA211*Inputs!I215</f>
        <v>0</v>
      </c>
      <c r="AM211" s="5">
        <f t="shared" ca="1" si="71"/>
        <v>0</v>
      </c>
      <c r="AN211" s="5">
        <f t="shared" si="72"/>
        <v>0</v>
      </c>
      <c r="AO211" s="5">
        <f t="shared" ca="1" si="73"/>
        <v>0</v>
      </c>
      <c r="AP211" s="5"/>
      <c r="AQ211" s="5">
        <f>AA211*Inputs!I215</f>
        <v>0</v>
      </c>
      <c r="AR211" s="5">
        <f t="shared" si="74"/>
        <v>0</v>
      </c>
      <c r="AS211" s="5"/>
      <c r="AT211" s="5">
        <f t="shared" ca="1" si="75"/>
        <v>0</v>
      </c>
      <c r="BG211" s="20" t="str">
        <f>IF(Inputs!K211="","",YEAR(Inputs!K211))</f>
        <v/>
      </c>
      <c r="BH211" s="20" t="str">
        <f>IF(Inputs!K211="","",DAY(Inputs!K211))</f>
        <v/>
      </c>
      <c r="BI211" s="20" t="str">
        <f>IF(Inputs!K211="","",MONTH(Inputs!K211))</f>
        <v/>
      </c>
      <c r="BJ211" s="14" t="str">
        <f>IF(Inputs!K211="","",IF(Inputs!K211&gt;DATE(BG211,4,1),DATE(BG211,4,1),DATE(BG211-1,4,1)))</f>
        <v/>
      </c>
      <c r="BX211" s="27" t="e">
        <f t="shared" si="76"/>
        <v>#N/A</v>
      </c>
      <c r="BY211" t="e">
        <f t="shared" si="77"/>
        <v>#N/A</v>
      </c>
    </row>
    <row r="212" spans="20:77">
      <c r="T212" s="5">
        <f>IF(Inputs!F216="",0,IF(Inputs!G216="Purchase",Inputs!H216,IF(Inputs!G216="Redemption",-Inputs!H216,IF(Inputs!G216="Dividend",0,0)))/Inputs!I216)</f>
        <v>0</v>
      </c>
      <c r="U212" s="5">
        <f>IF(Inputs!F216="",0,(datecg-Inputs!F216))</f>
        <v>0</v>
      </c>
      <c r="V212" s="5">
        <f>IF(Inputs!F216="",0,SUM($T$5:T212))</f>
        <v>0</v>
      </c>
      <c r="W212" s="5">
        <f>SUM($X$5:X211)</f>
        <v>24499.276089799783</v>
      </c>
      <c r="X212" s="5">
        <f t="shared" si="60"/>
        <v>0</v>
      </c>
      <c r="Y212" s="5">
        <f t="shared" si="61"/>
        <v>0</v>
      </c>
      <c r="Z212" s="5">
        <f t="shared" si="62"/>
        <v>0</v>
      </c>
      <c r="AA212" s="5">
        <f t="shared" si="63"/>
        <v>0</v>
      </c>
      <c r="AB212" s="5">
        <f t="shared" si="64"/>
        <v>0</v>
      </c>
      <c r="AC212" s="5">
        <f t="shared" si="65"/>
        <v>0</v>
      </c>
      <c r="AD212" s="94">
        <f>IF(U212&lt;=IF(Inputs!$C$22="",lockin,Inputs!$C$22),Inputs!$D$22,IF(U212&lt;=IF(Inputs!$C$23="",lockin,Inputs!$C$23),Inputs!$D$23,IF(U212&lt;=IF(Inputs!$C$24="",lockin,Inputs!$C$24),Inputs!$D$24,IF(U212&lt;=IF(Inputs!$C$25="",lockin,Inputs!$C$25),Inputs!$D$25,IF(U212&lt;=IF(Inputs!$C$26="",lockin,Inputs!$C$26),Inputs!$D$26,IF(U212&lt;=IF(Inputs!$C$27="",lockin,Inputs!$C$27),Inputs!$D$27,IF(U212&lt;=IF(Inputs!$C$28="",lockin,Inputs!$C$28),Inputs!$D$28,IF(U212&lt;=IF(Inputs!$C$29="",lockin,Inputs!$C$29),Inputs!$D$29,IF(U212&lt;=IF(Inputs!$C$30="",lockin,Inputs!$C$30),Inputs!$D$30,IF(U212&lt;=IF(Inputs!$C$31="",lockin,Inputs!$C$31),Inputs!$D$31,0%))))))))))</f>
        <v>1.4999999999999999E-2</v>
      </c>
      <c r="AE212" s="5">
        <f t="shared" si="66"/>
        <v>0</v>
      </c>
      <c r="AF212" s="5">
        <f>AB212*Inputs!I216</f>
        <v>0</v>
      </c>
      <c r="AG212" s="5">
        <f t="shared" si="67"/>
        <v>0</v>
      </c>
      <c r="AH212" s="5">
        <f t="shared" si="68"/>
        <v>0</v>
      </c>
      <c r="AI212" s="5">
        <f>AA212*Inputs!I216</f>
        <v>0</v>
      </c>
      <c r="AJ212" s="5">
        <f t="shared" si="69"/>
        <v>0</v>
      </c>
      <c r="AK212" s="5">
        <f t="shared" si="70"/>
        <v>0</v>
      </c>
      <c r="AL212" s="5">
        <f>AA212*Inputs!I216</f>
        <v>0</v>
      </c>
      <c r="AM212" s="5">
        <f t="shared" ca="1" si="71"/>
        <v>0</v>
      </c>
      <c r="AN212" s="5">
        <f t="shared" si="72"/>
        <v>0</v>
      </c>
      <c r="AO212" s="5">
        <f t="shared" ca="1" si="73"/>
        <v>0</v>
      </c>
      <c r="AP212" s="5"/>
      <c r="AQ212" s="5">
        <f>AA212*Inputs!I216</f>
        <v>0</v>
      </c>
      <c r="AR212" s="5">
        <f t="shared" si="74"/>
        <v>0</v>
      </c>
      <c r="AS212" s="5"/>
      <c r="AT212" s="5">
        <f t="shared" ca="1" si="75"/>
        <v>0</v>
      </c>
      <c r="BG212" s="20" t="str">
        <f>IF(Inputs!K212="","",YEAR(Inputs!K212))</f>
        <v/>
      </c>
      <c r="BH212" s="20" t="str">
        <f>IF(Inputs!K212="","",DAY(Inputs!K212))</f>
        <v/>
      </c>
      <c r="BI212" s="20" t="str">
        <f>IF(Inputs!K212="","",MONTH(Inputs!K212))</f>
        <v/>
      </c>
      <c r="BJ212" s="14" t="str">
        <f>IF(Inputs!K212="","",IF(Inputs!K212&gt;DATE(BG212,4,1),DATE(BG212,4,1),DATE(BG212-1,4,1)))</f>
        <v/>
      </c>
      <c r="BX212" s="27" t="e">
        <f t="shared" si="76"/>
        <v>#N/A</v>
      </c>
      <c r="BY212" t="e">
        <f t="shared" si="77"/>
        <v>#N/A</v>
      </c>
    </row>
    <row r="213" spans="20:77">
      <c r="T213" s="5">
        <f>IF(Inputs!F217="",0,IF(Inputs!G217="Purchase",Inputs!H217,IF(Inputs!G217="Redemption",-Inputs!H217,IF(Inputs!G217="Dividend",0,0)))/Inputs!I217)</f>
        <v>0</v>
      </c>
      <c r="U213" s="5">
        <f>IF(Inputs!F217="",0,(datecg-Inputs!F217))</f>
        <v>0</v>
      </c>
      <c r="V213" s="5">
        <f>IF(Inputs!F217="",0,SUM($T$5:T213))</f>
        <v>0</v>
      </c>
      <c r="W213" s="5">
        <f>SUM($X$5:X212)</f>
        <v>24499.276089799783</v>
      </c>
      <c r="X213" s="5">
        <f t="shared" si="60"/>
        <v>0</v>
      </c>
      <c r="Y213" s="5">
        <f t="shared" si="61"/>
        <v>0</v>
      </c>
      <c r="Z213" s="5">
        <f t="shared" si="62"/>
        <v>0</v>
      </c>
      <c r="AA213" s="5">
        <f t="shared" si="63"/>
        <v>0</v>
      </c>
      <c r="AB213" s="5">
        <f t="shared" si="64"/>
        <v>0</v>
      </c>
      <c r="AC213" s="5">
        <f t="shared" si="65"/>
        <v>0</v>
      </c>
      <c r="AD213" s="94">
        <f>IF(U213&lt;=IF(Inputs!$C$22="",lockin,Inputs!$C$22),Inputs!$D$22,IF(U213&lt;=IF(Inputs!$C$23="",lockin,Inputs!$C$23),Inputs!$D$23,IF(U213&lt;=IF(Inputs!$C$24="",lockin,Inputs!$C$24),Inputs!$D$24,IF(U213&lt;=IF(Inputs!$C$25="",lockin,Inputs!$C$25),Inputs!$D$25,IF(U213&lt;=IF(Inputs!$C$26="",lockin,Inputs!$C$26),Inputs!$D$26,IF(U213&lt;=IF(Inputs!$C$27="",lockin,Inputs!$C$27),Inputs!$D$27,IF(U213&lt;=IF(Inputs!$C$28="",lockin,Inputs!$C$28),Inputs!$D$28,IF(U213&lt;=IF(Inputs!$C$29="",lockin,Inputs!$C$29),Inputs!$D$29,IF(U213&lt;=IF(Inputs!$C$30="",lockin,Inputs!$C$30),Inputs!$D$30,IF(U213&lt;=IF(Inputs!$C$31="",lockin,Inputs!$C$31),Inputs!$D$31,0%))))))))))</f>
        <v>1.4999999999999999E-2</v>
      </c>
      <c r="AE213" s="5">
        <f t="shared" si="66"/>
        <v>0</v>
      </c>
      <c r="AF213" s="5">
        <f>AB213*Inputs!I217</f>
        <v>0</v>
      </c>
      <c r="AG213" s="5">
        <f t="shared" si="67"/>
        <v>0</v>
      </c>
      <c r="AH213" s="5">
        <f t="shared" si="68"/>
        <v>0</v>
      </c>
      <c r="AI213" s="5">
        <f>AA213*Inputs!I217</f>
        <v>0</v>
      </c>
      <c r="AJ213" s="5">
        <f t="shared" si="69"/>
        <v>0</v>
      </c>
      <c r="AK213" s="5">
        <f t="shared" si="70"/>
        <v>0</v>
      </c>
      <c r="AL213" s="5">
        <f>AA213*Inputs!I217</f>
        <v>0</v>
      </c>
      <c r="AM213" s="5">
        <f t="shared" ca="1" si="71"/>
        <v>0</v>
      </c>
      <c r="AN213" s="5">
        <f t="shared" si="72"/>
        <v>0</v>
      </c>
      <c r="AO213" s="5">
        <f t="shared" ca="1" si="73"/>
        <v>0</v>
      </c>
      <c r="AP213" s="5"/>
      <c r="AQ213" s="5">
        <f>AA213*Inputs!I217</f>
        <v>0</v>
      </c>
      <c r="AR213" s="5">
        <f t="shared" si="74"/>
        <v>0</v>
      </c>
      <c r="AS213" s="5"/>
      <c r="AT213" s="5">
        <f t="shared" ca="1" si="75"/>
        <v>0</v>
      </c>
      <c r="BG213" s="20" t="str">
        <f>IF(Inputs!K213="","",YEAR(Inputs!K213))</f>
        <v/>
      </c>
      <c r="BH213" s="20" t="str">
        <f>IF(Inputs!K213="","",DAY(Inputs!K213))</f>
        <v/>
      </c>
      <c r="BI213" s="20" t="str">
        <f>IF(Inputs!K213="","",MONTH(Inputs!K213))</f>
        <v/>
      </c>
      <c r="BJ213" s="14" t="str">
        <f>IF(Inputs!K213="","",IF(Inputs!K213&gt;DATE(BG213,4,1),DATE(BG213,4,1),DATE(BG213-1,4,1)))</f>
        <v/>
      </c>
      <c r="BX213" s="27" t="e">
        <f t="shared" si="76"/>
        <v>#N/A</v>
      </c>
      <c r="BY213" t="e">
        <f t="shared" si="77"/>
        <v>#N/A</v>
      </c>
    </row>
    <row r="214" spans="20:77">
      <c r="T214" s="5">
        <f>IF(Inputs!F218="",0,IF(Inputs!G218="Purchase",Inputs!H218,IF(Inputs!G218="Redemption",-Inputs!H218,IF(Inputs!G218="Dividend",0,0)))/Inputs!I218)</f>
        <v>0</v>
      </c>
      <c r="U214" s="5">
        <f>IF(Inputs!F218="",0,(datecg-Inputs!F218))</f>
        <v>0</v>
      </c>
      <c r="V214" s="5">
        <f>IF(Inputs!F218="",0,SUM($T$5:T214))</f>
        <v>0</v>
      </c>
      <c r="W214" s="5">
        <f>SUM($X$5:X213)</f>
        <v>24499.276089799783</v>
      </c>
      <c r="X214" s="5">
        <f t="shared" si="60"/>
        <v>0</v>
      </c>
      <c r="Y214" s="5">
        <f t="shared" si="61"/>
        <v>0</v>
      </c>
      <c r="Z214" s="5">
        <f t="shared" si="62"/>
        <v>0</v>
      </c>
      <c r="AA214" s="5">
        <f t="shared" si="63"/>
        <v>0</v>
      </c>
      <c r="AB214" s="5">
        <f t="shared" si="64"/>
        <v>0</v>
      </c>
      <c r="AC214" s="5">
        <f t="shared" si="65"/>
        <v>0</v>
      </c>
      <c r="AD214" s="94">
        <f>IF(U214&lt;=IF(Inputs!$C$22="",lockin,Inputs!$C$22),Inputs!$D$22,IF(U214&lt;=IF(Inputs!$C$23="",lockin,Inputs!$C$23),Inputs!$D$23,IF(U214&lt;=IF(Inputs!$C$24="",lockin,Inputs!$C$24),Inputs!$D$24,IF(U214&lt;=IF(Inputs!$C$25="",lockin,Inputs!$C$25),Inputs!$D$25,IF(U214&lt;=IF(Inputs!$C$26="",lockin,Inputs!$C$26),Inputs!$D$26,IF(U214&lt;=IF(Inputs!$C$27="",lockin,Inputs!$C$27),Inputs!$D$27,IF(U214&lt;=IF(Inputs!$C$28="",lockin,Inputs!$C$28),Inputs!$D$28,IF(U214&lt;=IF(Inputs!$C$29="",lockin,Inputs!$C$29),Inputs!$D$29,IF(U214&lt;=IF(Inputs!$C$30="",lockin,Inputs!$C$30),Inputs!$D$30,IF(U214&lt;=IF(Inputs!$C$31="",lockin,Inputs!$C$31),Inputs!$D$31,0%))))))))))</f>
        <v>1.4999999999999999E-2</v>
      </c>
      <c r="AE214" s="5">
        <f t="shared" si="66"/>
        <v>0</v>
      </c>
      <c r="AF214" s="5">
        <f>AB214*Inputs!I218</f>
        <v>0</v>
      </c>
      <c r="AG214" s="5">
        <f t="shared" si="67"/>
        <v>0</v>
      </c>
      <c r="AH214" s="5">
        <f t="shared" si="68"/>
        <v>0</v>
      </c>
      <c r="AI214" s="5">
        <f>AA214*Inputs!I218</f>
        <v>0</v>
      </c>
      <c r="AJ214" s="5">
        <f t="shared" si="69"/>
        <v>0</v>
      </c>
      <c r="AK214" s="5">
        <f t="shared" si="70"/>
        <v>0</v>
      </c>
      <c r="AL214" s="5">
        <f>AA214*Inputs!I218</f>
        <v>0</v>
      </c>
      <c r="AM214" s="5">
        <f t="shared" ca="1" si="71"/>
        <v>0</v>
      </c>
      <c r="AN214" s="5">
        <f t="shared" si="72"/>
        <v>0</v>
      </c>
      <c r="AO214" s="5">
        <f t="shared" ca="1" si="73"/>
        <v>0</v>
      </c>
      <c r="AP214" s="5"/>
      <c r="AQ214" s="5">
        <f>AA214*Inputs!I218</f>
        <v>0</v>
      </c>
      <c r="AR214" s="5">
        <f t="shared" si="74"/>
        <v>0</v>
      </c>
      <c r="AS214" s="5"/>
      <c r="AT214" s="5">
        <f t="shared" ca="1" si="75"/>
        <v>0</v>
      </c>
      <c r="BG214" s="20" t="str">
        <f>IF(Inputs!K214="","",YEAR(Inputs!K214))</f>
        <v/>
      </c>
      <c r="BH214" s="20" t="str">
        <f>IF(Inputs!K214="","",DAY(Inputs!K214))</f>
        <v/>
      </c>
      <c r="BI214" s="20" t="str">
        <f>IF(Inputs!K214="","",MONTH(Inputs!K214))</f>
        <v/>
      </c>
      <c r="BJ214" s="14" t="str">
        <f>IF(Inputs!K214="","",IF(Inputs!K214&gt;DATE(BG214,4,1),DATE(BG214,4,1),DATE(BG214-1,4,1)))</f>
        <v/>
      </c>
      <c r="BX214" s="27" t="e">
        <f t="shared" si="76"/>
        <v>#N/A</v>
      </c>
      <c r="BY214" t="e">
        <f t="shared" si="77"/>
        <v>#N/A</v>
      </c>
    </row>
    <row r="215" spans="20:77">
      <c r="T215" s="5">
        <f>IF(Inputs!F219="",0,IF(Inputs!G219="Purchase",Inputs!H219,IF(Inputs!G219="Redemption",-Inputs!H219,IF(Inputs!G219="Dividend",0,0)))/Inputs!I219)</f>
        <v>0</v>
      </c>
      <c r="U215" s="5">
        <f>IF(Inputs!F219="",0,(datecg-Inputs!F219))</f>
        <v>0</v>
      </c>
      <c r="V215" s="5">
        <f>IF(Inputs!F219="",0,SUM($T$5:T215))</f>
        <v>0</v>
      </c>
      <c r="W215" s="5">
        <f>SUM($X$5:X214)</f>
        <v>24499.276089799783</v>
      </c>
      <c r="X215" s="5">
        <f t="shared" si="60"/>
        <v>0</v>
      </c>
      <c r="Y215" s="5">
        <f t="shared" si="61"/>
        <v>0</v>
      </c>
      <c r="Z215" s="5">
        <f t="shared" si="62"/>
        <v>0</v>
      </c>
      <c r="AA215" s="5">
        <f t="shared" si="63"/>
        <v>0</v>
      </c>
      <c r="AB215" s="5">
        <f t="shared" si="64"/>
        <v>0</v>
      </c>
      <c r="AC215" s="5">
        <f t="shared" si="65"/>
        <v>0</v>
      </c>
      <c r="AD215" s="94">
        <f>IF(U215&lt;=IF(Inputs!$C$22="",lockin,Inputs!$C$22),Inputs!$D$22,IF(U215&lt;=IF(Inputs!$C$23="",lockin,Inputs!$C$23),Inputs!$D$23,IF(U215&lt;=IF(Inputs!$C$24="",lockin,Inputs!$C$24),Inputs!$D$24,IF(U215&lt;=IF(Inputs!$C$25="",lockin,Inputs!$C$25),Inputs!$D$25,IF(U215&lt;=IF(Inputs!$C$26="",lockin,Inputs!$C$26),Inputs!$D$26,IF(U215&lt;=IF(Inputs!$C$27="",lockin,Inputs!$C$27),Inputs!$D$27,IF(U215&lt;=IF(Inputs!$C$28="",lockin,Inputs!$C$28),Inputs!$D$28,IF(U215&lt;=IF(Inputs!$C$29="",lockin,Inputs!$C$29),Inputs!$D$29,IF(U215&lt;=IF(Inputs!$C$30="",lockin,Inputs!$C$30),Inputs!$D$30,IF(U215&lt;=IF(Inputs!$C$31="",lockin,Inputs!$C$31),Inputs!$D$31,0%))))))))))</f>
        <v>1.4999999999999999E-2</v>
      </c>
      <c r="AE215" s="5">
        <f t="shared" si="66"/>
        <v>0</v>
      </c>
      <c r="AF215" s="5">
        <f>AB215*Inputs!I219</f>
        <v>0</v>
      </c>
      <c r="AG215" s="5">
        <f t="shared" si="67"/>
        <v>0</v>
      </c>
      <c r="AH215" s="5">
        <f t="shared" si="68"/>
        <v>0</v>
      </c>
      <c r="AI215" s="5">
        <f>AA215*Inputs!I219</f>
        <v>0</v>
      </c>
      <c r="AJ215" s="5">
        <f t="shared" si="69"/>
        <v>0</v>
      </c>
      <c r="AK215" s="5">
        <f t="shared" si="70"/>
        <v>0</v>
      </c>
      <c r="AL215" s="5">
        <f>AA215*Inputs!I219</f>
        <v>0</v>
      </c>
      <c r="AM215" s="5">
        <f t="shared" ca="1" si="71"/>
        <v>0</v>
      </c>
      <c r="AN215" s="5">
        <f t="shared" si="72"/>
        <v>0</v>
      </c>
      <c r="AO215" s="5">
        <f t="shared" ca="1" si="73"/>
        <v>0</v>
      </c>
      <c r="AP215" s="5"/>
      <c r="AQ215" s="5">
        <f>AA215*Inputs!I219</f>
        <v>0</v>
      </c>
      <c r="AR215" s="5">
        <f t="shared" si="74"/>
        <v>0</v>
      </c>
      <c r="AS215" s="5"/>
      <c r="AT215" s="5">
        <f t="shared" ca="1" si="75"/>
        <v>0</v>
      </c>
      <c r="BG215" s="20" t="str">
        <f>IF(Inputs!K215="","",YEAR(Inputs!K215))</f>
        <v/>
      </c>
      <c r="BH215" s="20" t="str">
        <f>IF(Inputs!K215="","",DAY(Inputs!K215))</f>
        <v/>
      </c>
      <c r="BI215" s="20" t="str">
        <f>IF(Inputs!K215="","",MONTH(Inputs!K215))</f>
        <v/>
      </c>
      <c r="BJ215" s="14" t="str">
        <f>IF(Inputs!K215="","",IF(Inputs!K215&gt;DATE(BG215,4,1),DATE(BG215,4,1),DATE(BG215-1,4,1)))</f>
        <v/>
      </c>
      <c r="BX215" s="27" t="e">
        <f t="shared" si="76"/>
        <v>#N/A</v>
      </c>
      <c r="BY215" t="e">
        <f t="shared" si="77"/>
        <v>#N/A</v>
      </c>
    </row>
    <row r="216" spans="20:77">
      <c r="T216" s="5">
        <f>IF(Inputs!F220="",0,IF(Inputs!G220="Purchase",Inputs!H220,IF(Inputs!G220="Redemption",-Inputs!H220,IF(Inputs!G220="Dividend",0,0)))/Inputs!I220)</f>
        <v>0</v>
      </c>
      <c r="U216" s="5">
        <f>IF(Inputs!F220="",0,(datecg-Inputs!F220))</f>
        <v>0</v>
      </c>
      <c r="V216" s="5">
        <f>IF(Inputs!F220="",0,SUM($T$5:T216))</f>
        <v>0</v>
      </c>
      <c r="W216" s="5">
        <f>SUM($X$5:X215)</f>
        <v>24499.276089799783</v>
      </c>
      <c r="X216" s="5">
        <f t="shared" si="60"/>
        <v>0</v>
      </c>
      <c r="Y216" s="5">
        <f t="shared" si="61"/>
        <v>0</v>
      </c>
      <c r="Z216" s="5">
        <f t="shared" si="62"/>
        <v>0</v>
      </c>
      <c r="AA216" s="5">
        <f t="shared" si="63"/>
        <v>0</v>
      </c>
      <c r="AB216" s="5">
        <f t="shared" si="64"/>
        <v>0</v>
      </c>
      <c r="AC216" s="5">
        <f t="shared" si="65"/>
        <v>0</v>
      </c>
      <c r="AD216" s="94">
        <f>IF(U216&lt;=IF(Inputs!$C$22="",lockin,Inputs!$C$22),Inputs!$D$22,IF(U216&lt;=IF(Inputs!$C$23="",lockin,Inputs!$C$23),Inputs!$D$23,IF(U216&lt;=IF(Inputs!$C$24="",lockin,Inputs!$C$24),Inputs!$D$24,IF(U216&lt;=IF(Inputs!$C$25="",lockin,Inputs!$C$25),Inputs!$D$25,IF(U216&lt;=IF(Inputs!$C$26="",lockin,Inputs!$C$26),Inputs!$D$26,IF(U216&lt;=IF(Inputs!$C$27="",lockin,Inputs!$C$27),Inputs!$D$27,IF(U216&lt;=IF(Inputs!$C$28="",lockin,Inputs!$C$28),Inputs!$D$28,IF(U216&lt;=IF(Inputs!$C$29="",lockin,Inputs!$C$29),Inputs!$D$29,IF(U216&lt;=IF(Inputs!$C$30="",lockin,Inputs!$C$30),Inputs!$D$30,IF(U216&lt;=IF(Inputs!$C$31="",lockin,Inputs!$C$31),Inputs!$D$31,0%))))))))))</f>
        <v>1.4999999999999999E-2</v>
      </c>
      <c r="AE216" s="5">
        <f t="shared" si="66"/>
        <v>0</v>
      </c>
      <c r="AF216" s="5">
        <f>AB216*Inputs!I220</f>
        <v>0</v>
      </c>
      <c r="AG216" s="5">
        <f t="shared" si="67"/>
        <v>0</v>
      </c>
      <c r="AH216" s="5">
        <f t="shared" si="68"/>
        <v>0</v>
      </c>
      <c r="AI216" s="5">
        <f>AA216*Inputs!I220</f>
        <v>0</v>
      </c>
      <c r="AJ216" s="5">
        <f t="shared" si="69"/>
        <v>0</v>
      </c>
      <c r="AK216" s="5">
        <f t="shared" si="70"/>
        <v>0</v>
      </c>
      <c r="AL216" s="5">
        <f>AA216*Inputs!I220</f>
        <v>0</v>
      </c>
      <c r="AM216" s="5">
        <f t="shared" ca="1" si="71"/>
        <v>0</v>
      </c>
      <c r="AN216" s="5">
        <f t="shared" si="72"/>
        <v>0</v>
      </c>
      <c r="AO216" s="5">
        <f t="shared" ca="1" si="73"/>
        <v>0</v>
      </c>
      <c r="AP216" s="5"/>
      <c r="AQ216" s="5">
        <f>AA216*Inputs!I220</f>
        <v>0</v>
      </c>
      <c r="AR216" s="5">
        <f t="shared" si="74"/>
        <v>0</v>
      </c>
      <c r="AS216" s="5"/>
      <c r="AT216" s="5">
        <f t="shared" ca="1" si="75"/>
        <v>0</v>
      </c>
      <c r="BG216" s="20" t="str">
        <f>IF(Inputs!K216="","",YEAR(Inputs!K216))</f>
        <v/>
      </c>
      <c r="BH216" s="20" t="str">
        <f>IF(Inputs!K216="","",DAY(Inputs!K216))</f>
        <v/>
      </c>
      <c r="BI216" s="20" t="str">
        <f>IF(Inputs!K216="","",MONTH(Inputs!K216))</f>
        <v/>
      </c>
      <c r="BJ216" s="14" t="str">
        <f>IF(Inputs!K216="","",IF(Inputs!K216&gt;DATE(BG216,4,1),DATE(BG216,4,1),DATE(BG216-1,4,1)))</f>
        <v/>
      </c>
      <c r="BX216" s="27" t="e">
        <f t="shared" si="76"/>
        <v>#N/A</v>
      </c>
      <c r="BY216" t="e">
        <f t="shared" si="77"/>
        <v>#N/A</v>
      </c>
    </row>
    <row r="217" spans="20:77">
      <c r="T217" s="5">
        <f>IF(Inputs!F221="",0,IF(Inputs!G221="Purchase",Inputs!H221,IF(Inputs!G221="Redemption",-Inputs!H221,IF(Inputs!G221="Dividend",0,0)))/Inputs!I221)</f>
        <v>0</v>
      </c>
      <c r="U217" s="5">
        <f>IF(Inputs!F221="",0,(datecg-Inputs!F221))</f>
        <v>0</v>
      </c>
      <c r="V217" s="5">
        <f>IF(Inputs!F221="",0,SUM($T$5:T217))</f>
        <v>0</v>
      </c>
      <c r="W217" s="5">
        <f>SUM($X$5:X216)</f>
        <v>24499.276089799783</v>
      </c>
      <c r="X217" s="5">
        <f t="shared" si="60"/>
        <v>0</v>
      </c>
      <c r="Y217" s="5">
        <f t="shared" si="61"/>
        <v>0</v>
      </c>
      <c r="Z217" s="5">
        <f t="shared" si="62"/>
        <v>0</v>
      </c>
      <c r="AA217" s="5">
        <f t="shared" si="63"/>
        <v>0</v>
      </c>
      <c r="AB217" s="5">
        <f t="shared" si="64"/>
        <v>0</v>
      </c>
      <c r="AC217" s="5">
        <f t="shared" si="65"/>
        <v>0</v>
      </c>
      <c r="AD217" s="94">
        <f>IF(U217&lt;=IF(Inputs!$C$22="",lockin,Inputs!$C$22),Inputs!$D$22,IF(U217&lt;=IF(Inputs!$C$23="",lockin,Inputs!$C$23),Inputs!$D$23,IF(U217&lt;=IF(Inputs!$C$24="",lockin,Inputs!$C$24),Inputs!$D$24,IF(U217&lt;=IF(Inputs!$C$25="",lockin,Inputs!$C$25),Inputs!$D$25,IF(U217&lt;=IF(Inputs!$C$26="",lockin,Inputs!$C$26),Inputs!$D$26,IF(U217&lt;=IF(Inputs!$C$27="",lockin,Inputs!$C$27),Inputs!$D$27,IF(U217&lt;=IF(Inputs!$C$28="",lockin,Inputs!$C$28),Inputs!$D$28,IF(U217&lt;=IF(Inputs!$C$29="",lockin,Inputs!$C$29),Inputs!$D$29,IF(U217&lt;=IF(Inputs!$C$30="",lockin,Inputs!$C$30),Inputs!$D$30,IF(U217&lt;=IF(Inputs!$C$31="",lockin,Inputs!$C$31),Inputs!$D$31,0%))))))))))</f>
        <v>1.4999999999999999E-2</v>
      </c>
      <c r="AE217" s="5">
        <f t="shared" si="66"/>
        <v>0</v>
      </c>
      <c r="AF217" s="5">
        <f>AB217*Inputs!I221</f>
        <v>0</v>
      </c>
      <c r="AG217" s="5">
        <f t="shared" si="67"/>
        <v>0</v>
      </c>
      <c r="AH217" s="5">
        <f t="shared" si="68"/>
        <v>0</v>
      </c>
      <c r="AI217" s="5">
        <f>AA217*Inputs!I221</f>
        <v>0</v>
      </c>
      <c r="AJ217" s="5">
        <f t="shared" si="69"/>
        <v>0</v>
      </c>
      <c r="AK217" s="5">
        <f t="shared" si="70"/>
        <v>0</v>
      </c>
      <c r="AL217" s="5">
        <f>AA217*Inputs!I221</f>
        <v>0</v>
      </c>
      <c r="AM217" s="5">
        <f t="shared" ca="1" si="71"/>
        <v>0</v>
      </c>
      <c r="AN217" s="5">
        <f t="shared" si="72"/>
        <v>0</v>
      </c>
      <c r="AO217" s="5">
        <f t="shared" ca="1" si="73"/>
        <v>0</v>
      </c>
      <c r="AP217" s="5"/>
      <c r="AQ217" s="5">
        <f>AA217*Inputs!I221</f>
        <v>0</v>
      </c>
      <c r="AR217" s="5">
        <f t="shared" si="74"/>
        <v>0</v>
      </c>
      <c r="AS217" s="5"/>
      <c r="AT217" s="5">
        <f t="shared" ca="1" si="75"/>
        <v>0</v>
      </c>
      <c r="BG217" s="20" t="str">
        <f>IF(Inputs!K217="","",YEAR(Inputs!K217))</f>
        <v/>
      </c>
      <c r="BH217" s="20" t="str">
        <f>IF(Inputs!K217="","",DAY(Inputs!K217))</f>
        <v/>
      </c>
      <c r="BI217" s="20" t="str">
        <f>IF(Inputs!K217="","",MONTH(Inputs!K217))</f>
        <v/>
      </c>
      <c r="BJ217" s="14" t="str">
        <f>IF(Inputs!K217="","",IF(Inputs!K217&gt;DATE(BG217,4,1),DATE(BG217,4,1),DATE(BG217-1,4,1)))</f>
        <v/>
      </c>
      <c r="BX217" s="27" t="e">
        <f t="shared" si="76"/>
        <v>#N/A</v>
      </c>
      <c r="BY217" t="e">
        <f t="shared" si="77"/>
        <v>#N/A</v>
      </c>
    </row>
    <row r="218" spans="20:77">
      <c r="T218" s="5">
        <f>IF(Inputs!F222="",0,IF(Inputs!G222="Purchase",Inputs!H222,IF(Inputs!G222="Redemption",-Inputs!H222,IF(Inputs!G222="Dividend",0,0)))/Inputs!I222)</f>
        <v>0</v>
      </c>
      <c r="U218" s="5">
        <f>IF(Inputs!F222="",0,(datecg-Inputs!F222))</f>
        <v>0</v>
      </c>
      <c r="V218" s="5">
        <f>IF(Inputs!F222="",0,SUM($T$5:T218))</f>
        <v>0</v>
      </c>
      <c r="W218" s="5">
        <f>SUM($X$5:X217)</f>
        <v>24499.276089799783</v>
      </c>
      <c r="X218" s="5">
        <f t="shared" si="60"/>
        <v>0</v>
      </c>
      <c r="Y218" s="5">
        <f t="shared" si="61"/>
        <v>0</v>
      </c>
      <c r="Z218" s="5">
        <f t="shared" si="62"/>
        <v>0</v>
      </c>
      <c r="AA218" s="5">
        <f t="shared" si="63"/>
        <v>0</v>
      </c>
      <c r="AB218" s="5">
        <f t="shared" si="64"/>
        <v>0</v>
      </c>
      <c r="AC218" s="5">
        <f t="shared" si="65"/>
        <v>0</v>
      </c>
      <c r="AD218" s="94">
        <f>IF(U218&lt;=IF(Inputs!$C$22="",lockin,Inputs!$C$22),Inputs!$D$22,IF(U218&lt;=IF(Inputs!$C$23="",lockin,Inputs!$C$23),Inputs!$D$23,IF(U218&lt;=IF(Inputs!$C$24="",lockin,Inputs!$C$24),Inputs!$D$24,IF(U218&lt;=IF(Inputs!$C$25="",lockin,Inputs!$C$25),Inputs!$D$25,IF(U218&lt;=IF(Inputs!$C$26="",lockin,Inputs!$C$26),Inputs!$D$26,IF(U218&lt;=IF(Inputs!$C$27="",lockin,Inputs!$C$27),Inputs!$D$27,IF(U218&lt;=IF(Inputs!$C$28="",lockin,Inputs!$C$28),Inputs!$D$28,IF(U218&lt;=IF(Inputs!$C$29="",lockin,Inputs!$C$29),Inputs!$D$29,IF(U218&lt;=IF(Inputs!$C$30="",lockin,Inputs!$C$30),Inputs!$D$30,IF(U218&lt;=IF(Inputs!$C$31="",lockin,Inputs!$C$31),Inputs!$D$31,0%))))))))))</f>
        <v>1.4999999999999999E-2</v>
      </c>
      <c r="AE218" s="5">
        <f t="shared" si="66"/>
        <v>0</v>
      </c>
      <c r="AF218" s="5">
        <f>AB218*Inputs!I222</f>
        <v>0</v>
      </c>
      <c r="AG218" s="5">
        <f t="shared" si="67"/>
        <v>0</v>
      </c>
      <c r="AH218" s="5">
        <f t="shared" si="68"/>
        <v>0</v>
      </c>
      <c r="AI218" s="5">
        <f>AA218*Inputs!I222</f>
        <v>0</v>
      </c>
      <c r="AJ218" s="5">
        <f t="shared" si="69"/>
        <v>0</v>
      </c>
      <c r="AK218" s="5">
        <f t="shared" si="70"/>
        <v>0</v>
      </c>
      <c r="AL218" s="5">
        <f>AA218*Inputs!I222</f>
        <v>0</v>
      </c>
      <c r="AM218" s="5">
        <f t="shared" ca="1" si="71"/>
        <v>0</v>
      </c>
      <c r="AN218" s="5">
        <f t="shared" si="72"/>
        <v>0</v>
      </c>
      <c r="AO218" s="5">
        <f t="shared" ca="1" si="73"/>
        <v>0</v>
      </c>
      <c r="AP218" s="5"/>
      <c r="AQ218" s="5">
        <f>AA218*Inputs!I222</f>
        <v>0</v>
      </c>
      <c r="AR218" s="5">
        <f t="shared" si="74"/>
        <v>0</v>
      </c>
      <c r="AS218" s="5"/>
      <c r="AT218" s="5">
        <f t="shared" ca="1" si="75"/>
        <v>0</v>
      </c>
      <c r="BG218" s="20" t="str">
        <f>IF(Inputs!K218="","",YEAR(Inputs!K218))</f>
        <v/>
      </c>
      <c r="BH218" s="20" t="str">
        <f>IF(Inputs!K218="","",DAY(Inputs!K218))</f>
        <v/>
      </c>
      <c r="BI218" s="20" t="str">
        <f>IF(Inputs!K218="","",MONTH(Inputs!K218))</f>
        <v/>
      </c>
      <c r="BJ218" s="14" t="str">
        <f>IF(Inputs!K218="","",IF(Inputs!K218&gt;DATE(BG218,4,1),DATE(BG218,4,1),DATE(BG218-1,4,1)))</f>
        <v/>
      </c>
      <c r="BX218" s="27" t="e">
        <f t="shared" si="76"/>
        <v>#N/A</v>
      </c>
      <c r="BY218" t="e">
        <f t="shared" si="77"/>
        <v>#N/A</v>
      </c>
    </row>
    <row r="219" spans="20:77">
      <c r="T219" s="5">
        <f>IF(Inputs!F223="",0,IF(Inputs!G223="Purchase",Inputs!H223,IF(Inputs!G223="Redemption",-Inputs!H223,IF(Inputs!G223="Dividend",0,0)))/Inputs!I223)</f>
        <v>0</v>
      </c>
      <c r="U219" s="5">
        <f>IF(Inputs!F223="",0,(datecg-Inputs!F223))</f>
        <v>0</v>
      </c>
      <c r="V219" s="5">
        <f>IF(Inputs!F223="",0,SUM($T$5:T219))</f>
        <v>0</v>
      </c>
      <c r="W219" s="5">
        <f>SUM($X$5:X218)</f>
        <v>24499.276089799783</v>
      </c>
      <c r="X219" s="5">
        <f t="shared" si="60"/>
        <v>0</v>
      </c>
      <c r="Y219" s="5">
        <f t="shared" si="61"/>
        <v>0</v>
      </c>
      <c r="Z219" s="5">
        <f t="shared" si="62"/>
        <v>0</v>
      </c>
      <c r="AA219" s="5">
        <f t="shared" si="63"/>
        <v>0</v>
      </c>
      <c r="AB219" s="5">
        <f t="shared" si="64"/>
        <v>0</v>
      </c>
      <c r="AC219" s="5">
        <f t="shared" si="65"/>
        <v>0</v>
      </c>
      <c r="AD219" s="94">
        <f>IF(U219&lt;=IF(Inputs!$C$22="",lockin,Inputs!$C$22),Inputs!$D$22,IF(U219&lt;=IF(Inputs!$C$23="",lockin,Inputs!$C$23),Inputs!$D$23,IF(U219&lt;=IF(Inputs!$C$24="",lockin,Inputs!$C$24),Inputs!$D$24,IF(U219&lt;=IF(Inputs!$C$25="",lockin,Inputs!$C$25),Inputs!$D$25,IF(U219&lt;=IF(Inputs!$C$26="",lockin,Inputs!$C$26),Inputs!$D$26,IF(U219&lt;=IF(Inputs!$C$27="",lockin,Inputs!$C$27),Inputs!$D$27,IF(U219&lt;=IF(Inputs!$C$28="",lockin,Inputs!$C$28),Inputs!$D$28,IF(U219&lt;=IF(Inputs!$C$29="",lockin,Inputs!$C$29),Inputs!$D$29,IF(U219&lt;=IF(Inputs!$C$30="",lockin,Inputs!$C$30),Inputs!$D$30,IF(U219&lt;=IF(Inputs!$C$31="",lockin,Inputs!$C$31),Inputs!$D$31,0%))))))))))</f>
        <v>1.4999999999999999E-2</v>
      </c>
      <c r="AE219" s="5">
        <f t="shared" si="66"/>
        <v>0</v>
      </c>
      <c r="AF219" s="5">
        <f>AB219*Inputs!I223</f>
        <v>0</v>
      </c>
      <c r="AG219" s="5">
        <f t="shared" si="67"/>
        <v>0</v>
      </c>
      <c r="AH219" s="5">
        <f t="shared" si="68"/>
        <v>0</v>
      </c>
      <c r="AI219" s="5">
        <f>AA219*Inputs!I223</f>
        <v>0</v>
      </c>
      <c r="AJ219" s="5">
        <f t="shared" si="69"/>
        <v>0</v>
      </c>
      <c r="AK219" s="5">
        <f t="shared" si="70"/>
        <v>0</v>
      </c>
      <c r="AL219" s="5">
        <f>AA219*Inputs!I223</f>
        <v>0</v>
      </c>
      <c r="AM219" s="5">
        <f t="shared" ca="1" si="71"/>
        <v>0</v>
      </c>
      <c r="AN219" s="5">
        <f t="shared" si="72"/>
        <v>0</v>
      </c>
      <c r="AO219" s="5">
        <f t="shared" ca="1" si="73"/>
        <v>0</v>
      </c>
      <c r="AP219" s="5"/>
      <c r="AQ219" s="5">
        <f>AA219*Inputs!I223</f>
        <v>0</v>
      </c>
      <c r="AR219" s="5">
        <f t="shared" si="74"/>
        <v>0</v>
      </c>
      <c r="AS219" s="5"/>
      <c r="AT219" s="5">
        <f t="shared" ca="1" si="75"/>
        <v>0</v>
      </c>
      <c r="BG219" s="20" t="str">
        <f>IF(Inputs!K219="","",YEAR(Inputs!K219))</f>
        <v/>
      </c>
      <c r="BH219" s="20" t="str">
        <f>IF(Inputs!K219="","",DAY(Inputs!K219))</f>
        <v/>
      </c>
      <c r="BI219" s="20" t="str">
        <f>IF(Inputs!K219="","",MONTH(Inputs!K219))</f>
        <v/>
      </c>
      <c r="BJ219" s="14" t="str">
        <f>IF(Inputs!K219="","",IF(Inputs!K219&gt;DATE(BG219,4,1),DATE(BG219,4,1),DATE(BG219-1,4,1)))</f>
        <v/>
      </c>
      <c r="BX219" s="27" t="e">
        <f t="shared" si="76"/>
        <v>#N/A</v>
      </c>
      <c r="BY219" t="e">
        <f t="shared" si="77"/>
        <v>#N/A</v>
      </c>
    </row>
    <row r="220" spans="20:77">
      <c r="T220" s="5">
        <f>IF(Inputs!F224="",0,IF(Inputs!G224="Purchase",Inputs!H224,IF(Inputs!G224="Redemption",-Inputs!H224,IF(Inputs!G224="Dividend",0,0)))/Inputs!I224)</f>
        <v>0</v>
      </c>
      <c r="U220" s="5">
        <f>IF(Inputs!F224="",0,(datecg-Inputs!F224))</f>
        <v>0</v>
      </c>
      <c r="V220" s="5">
        <f>IF(Inputs!F224="",0,SUM($T$5:T220))</f>
        <v>0</v>
      </c>
      <c r="W220" s="5">
        <f>SUM($X$5:X219)</f>
        <v>24499.276089799783</v>
      </c>
      <c r="X220" s="5">
        <f t="shared" si="60"/>
        <v>0</v>
      </c>
      <c r="Y220" s="5">
        <f t="shared" si="61"/>
        <v>0</v>
      </c>
      <c r="Z220" s="5">
        <f t="shared" si="62"/>
        <v>0</v>
      </c>
      <c r="AA220" s="5">
        <f t="shared" si="63"/>
        <v>0</v>
      </c>
      <c r="AB220" s="5">
        <f t="shared" si="64"/>
        <v>0</v>
      </c>
      <c r="AC220" s="5">
        <f t="shared" si="65"/>
        <v>0</v>
      </c>
      <c r="AD220" s="94">
        <f>IF(U220&lt;=IF(Inputs!$C$22="",lockin,Inputs!$C$22),Inputs!$D$22,IF(U220&lt;=IF(Inputs!$C$23="",lockin,Inputs!$C$23),Inputs!$D$23,IF(U220&lt;=IF(Inputs!$C$24="",lockin,Inputs!$C$24),Inputs!$D$24,IF(U220&lt;=IF(Inputs!$C$25="",lockin,Inputs!$C$25),Inputs!$D$25,IF(U220&lt;=IF(Inputs!$C$26="",lockin,Inputs!$C$26),Inputs!$D$26,IF(U220&lt;=IF(Inputs!$C$27="",lockin,Inputs!$C$27),Inputs!$D$27,IF(U220&lt;=IF(Inputs!$C$28="",lockin,Inputs!$C$28),Inputs!$D$28,IF(U220&lt;=IF(Inputs!$C$29="",lockin,Inputs!$C$29),Inputs!$D$29,IF(U220&lt;=IF(Inputs!$C$30="",lockin,Inputs!$C$30),Inputs!$D$30,IF(U220&lt;=IF(Inputs!$C$31="",lockin,Inputs!$C$31),Inputs!$D$31,0%))))))))))</f>
        <v>1.4999999999999999E-2</v>
      </c>
      <c r="AE220" s="5">
        <f t="shared" si="66"/>
        <v>0</v>
      </c>
      <c r="AF220" s="5">
        <f>AB220*Inputs!I224</f>
        <v>0</v>
      </c>
      <c r="AG220" s="5">
        <f t="shared" si="67"/>
        <v>0</v>
      </c>
      <c r="AH220" s="5">
        <f t="shared" si="68"/>
        <v>0</v>
      </c>
      <c r="AI220" s="5">
        <f>AA220*Inputs!I224</f>
        <v>0</v>
      </c>
      <c r="AJ220" s="5">
        <f t="shared" si="69"/>
        <v>0</v>
      </c>
      <c r="AK220" s="5">
        <f t="shared" si="70"/>
        <v>0</v>
      </c>
      <c r="AL220" s="5">
        <f>AA220*Inputs!I224</f>
        <v>0</v>
      </c>
      <c r="AM220" s="5">
        <f t="shared" ca="1" si="71"/>
        <v>0</v>
      </c>
      <c r="AN220" s="5">
        <f t="shared" si="72"/>
        <v>0</v>
      </c>
      <c r="AO220" s="5">
        <f t="shared" ca="1" si="73"/>
        <v>0</v>
      </c>
      <c r="AP220" s="5"/>
      <c r="AQ220" s="5">
        <f>AA220*Inputs!I224</f>
        <v>0</v>
      </c>
      <c r="AR220" s="5">
        <f t="shared" si="74"/>
        <v>0</v>
      </c>
      <c r="AS220" s="5"/>
      <c r="AT220" s="5">
        <f t="shared" ca="1" si="75"/>
        <v>0</v>
      </c>
      <c r="BG220" s="20" t="str">
        <f>IF(Inputs!K220="","",YEAR(Inputs!K220))</f>
        <v/>
      </c>
      <c r="BH220" s="20" t="str">
        <f>IF(Inputs!K220="","",DAY(Inputs!K220))</f>
        <v/>
      </c>
      <c r="BI220" s="20" t="str">
        <f>IF(Inputs!K220="","",MONTH(Inputs!K220))</f>
        <v/>
      </c>
      <c r="BJ220" s="14" t="str">
        <f>IF(Inputs!K220="","",IF(Inputs!K220&gt;DATE(BG220,4,1),DATE(BG220,4,1),DATE(BG220-1,4,1)))</f>
        <v/>
      </c>
      <c r="BX220" s="27" t="e">
        <f t="shared" si="76"/>
        <v>#N/A</v>
      </c>
      <c r="BY220" t="e">
        <f t="shared" si="77"/>
        <v>#N/A</v>
      </c>
    </row>
    <row r="221" spans="20:77">
      <c r="T221" s="5">
        <f>IF(Inputs!F225="",0,IF(Inputs!G225="Purchase",Inputs!H225,IF(Inputs!G225="Redemption",-Inputs!H225,IF(Inputs!G225="Dividend",0,0)))/Inputs!I225)</f>
        <v>0</v>
      </c>
      <c r="U221" s="5">
        <f>IF(Inputs!F225="",0,(datecg-Inputs!F225))</f>
        <v>0</v>
      </c>
      <c r="V221" s="5">
        <f>IF(Inputs!F225="",0,SUM($T$5:T221))</f>
        <v>0</v>
      </c>
      <c r="W221" s="5">
        <f>SUM($X$5:X220)</f>
        <v>24499.276089799783</v>
      </c>
      <c r="X221" s="5">
        <f t="shared" si="60"/>
        <v>0</v>
      </c>
      <c r="Y221" s="5">
        <f t="shared" si="61"/>
        <v>0</v>
      </c>
      <c r="Z221" s="5">
        <f t="shared" si="62"/>
        <v>0</v>
      </c>
      <c r="AA221" s="5">
        <f t="shared" si="63"/>
        <v>0</v>
      </c>
      <c r="AB221" s="5">
        <f t="shared" si="64"/>
        <v>0</v>
      </c>
      <c r="AC221" s="5">
        <f t="shared" si="65"/>
        <v>0</v>
      </c>
      <c r="AD221" s="94">
        <f>IF(U221&lt;=IF(Inputs!$C$22="",lockin,Inputs!$C$22),Inputs!$D$22,IF(U221&lt;=IF(Inputs!$C$23="",lockin,Inputs!$C$23),Inputs!$D$23,IF(U221&lt;=IF(Inputs!$C$24="",lockin,Inputs!$C$24),Inputs!$D$24,IF(U221&lt;=IF(Inputs!$C$25="",lockin,Inputs!$C$25),Inputs!$D$25,IF(U221&lt;=IF(Inputs!$C$26="",lockin,Inputs!$C$26),Inputs!$D$26,IF(U221&lt;=IF(Inputs!$C$27="",lockin,Inputs!$C$27),Inputs!$D$27,IF(U221&lt;=IF(Inputs!$C$28="",lockin,Inputs!$C$28),Inputs!$D$28,IF(U221&lt;=IF(Inputs!$C$29="",lockin,Inputs!$C$29),Inputs!$D$29,IF(U221&lt;=IF(Inputs!$C$30="",lockin,Inputs!$C$30),Inputs!$D$30,IF(U221&lt;=IF(Inputs!$C$31="",lockin,Inputs!$C$31),Inputs!$D$31,0%))))))))))</f>
        <v>1.4999999999999999E-2</v>
      </c>
      <c r="AE221" s="5">
        <f t="shared" si="66"/>
        <v>0</v>
      </c>
      <c r="AF221" s="5">
        <f>AB221*Inputs!I225</f>
        <v>0</v>
      </c>
      <c r="AG221" s="5">
        <f t="shared" si="67"/>
        <v>0</v>
      </c>
      <c r="AH221" s="5">
        <f t="shared" si="68"/>
        <v>0</v>
      </c>
      <c r="AI221" s="5">
        <f>AA221*Inputs!I225</f>
        <v>0</v>
      </c>
      <c r="AJ221" s="5">
        <f t="shared" si="69"/>
        <v>0</v>
      </c>
      <c r="AK221" s="5">
        <f t="shared" si="70"/>
        <v>0</v>
      </c>
      <c r="AL221" s="5">
        <f>AA221*Inputs!I225</f>
        <v>0</v>
      </c>
      <c r="AM221" s="5">
        <f t="shared" ca="1" si="71"/>
        <v>0</v>
      </c>
      <c r="AN221" s="5">
        <f t="shared" si="72"/>
        <v>0</v>
      </c>
      <c r="AO221" s="5">
        <f t="shared" ca="1" si="73"/>
        <v>0</v>
      </c>
      <c r="AP221" s="5"/>
      <c r="AQ221" s="5">
        <f>AA221*Inputs!I225</f>
        <v>0</v>
      </c>
      <c r="AR221" s="5">
        <f t="shared" si="74"/>
        <v>0</v>
      </c>
      <c r="AS221" s="5"/>
      <c r="AT221" s="5">
        <f t="shared" ca="1" si="75"/>
        <v>0</v>
      </c>
      <c r="BG221" s="20" t="str">
        <f>IF(Inputs!K221="","",YEAR(Inputs!K221))</f>
        <v/>
      </c>
      <c r="BH221" s="20" t="str">
        <f>IF(Inputs!K221="","",DAY(Inputs!K221))</f>
        <v/>
      </c>
      <c r="BI221" s="20" t="str">
        <f>IF(Inputs!K221="","",MONTH(Inputs!K221))</f>
        <v/>
      </c>
      <c r="BJ221" s="14" t="str">
        <f>IF(Inputs!K221="","",IF(Inputs!K221&gt;DATE(BG221,4,1),DATE(BG221,4,1),DATE(BG221-1,4,1)))</f>
        <v/>
      </c>
      <c r="BX221" s="27" t="e">
        <f t="shared" si="76"/>
        <v>#N/A</v>
      </c>
      <c r="BY221" t="e">
        <f t="shared" si="77"/>
        <v>#N/A</v>
      </c>
    </row>
    <row r="222" spans="20:77">
      <c r="T222" s="5">
        <f>IF(Inputs!F226="",0,IF(Inputs!G226="Purchase",Inputs!H226,IF(Inputs!G226="Redemption",-Inputs!H226,IF(Inputs!G226="Dividend",0,0)))/Inputs!I226)</f>
        <v>0</v>
      </c>
      <c r="U222" s="5">
        <f>IF(Inputs!F226="",0,(datecg-Inputs!F226))</f>
        <v>0</v>
      </c>
      <c r="V222" s="5">
        <f>IF(Inputs!F226="",0,SUM($T$5:T222))</f>
        <v>0</v>
      </c>
      <c r="W222" s="5">
        <f>SUM($X$5:X221)</f>
        <v>24499.276089799783</v>
      </c>
      <c r="X222" s="5">
        <f t="shared" si="60"/>
        <v>0</v>
      </c>
      <c r="Y222" s="5">
        <f t="shared" si="61"/>
        <v>0</v>
      </c>
      <c r="Z222" s="5">
        <f t="shared" si="62"/>
        <v>0</v>
      </c>
      <c r="AA222" s="5">
        <f t="shared" si="63"/>
        <v>0</v>
      </c>
      <c r="AB222" s="5">
        <f t="shared" si="64"/>
        <v>0</v>
      </c>
      <c r="AC222" s="5">
        <f t="shared" si="65"/>
        <v>0</v>
      </c>
      <c r="AD222" s="94">
        <f>IF(U222&lt;=IF(Inputs!$C$22="",lockin,Inputs!$C$22),Inputs!$D$22,IF(U222&lt;=IF(Inputs!$C$23="",lockin,Inputs!$C$23),Inputs!$D$23,IF(U222&lt;=IF(Inputs!$C$24="",lockin,Inputs!$C$24),Inputs!$D$24,IF(U222&lt;=IF(Inputs!$C$25="",lockin,Inputs!$C$25),Inputs!$D$25,IF(U222&lt;=IF(Inputs!$C$26="",lockin,Inputs!$C$26),Inputs!$D$26,IF(U222&lt;=IF(Inputs!$C$27="",lockin,Inputs!$C$27),Inputs!$D$27,IF(U222&lt;=IF(Inputs!$C$28="",lockin,Inputs!$C$28),Inputs!$D$28,IF(U222&lt;=IF(Inputs!$C$29="",lockin,Inputs!$C$29),Inputs!$D$29,IF(U222&lt;=IF(Inputs!$C$30="",lockin,Inputs!$C$30),Inputs!$D$30,IF(U222&lt;=IF(Inputs!$C$31="",lockin,Inputs!$C$31),Inputs!$D$31,0%))))))))))</f>
        <v>1.4999999999999999E-2</v>
      </c>
      <c r="AE222" s="5">
        <f t="shared" si="66"/>
        <v>0</v>
      </c>
      <c r="AF222" s="5">
        <f>AB222*Inputs!I226</f>
        <v>0</v>
      </c>
      <c r="AG222" s="5">
        <f t="shared" si="67"/>
        <v>0</v>
      </c>
      <c r="AH222" s="5">
        <f t="shared" si="68"/>
        <v>0</v>
      </c>
      <c r="AI222" s="5">
        <f>AA222*Inputs!I226</f>
        <v>0</v>
      </c>
      <c r="AJ222" s="5">
        <f t="shared" si="69"/>
        <v>0</v>
      </c>
      <c r="AK222" s="5">
        <f t="shared" si="70"/>
        <v>0</v>
      </c>
      <c r="AL222" s="5">
        <f>AA222*Inputs!I226</f>
        <v>0</v>
      </c>
      <c r="AM222" s="5">
        <f t="shared" ca="1" si="71"/>
        <v>0</v>
      </c>
      <c r="AN222" s="5">
        <f t="shared" si="72"/>
        <v>0</v>
      </c>
      <c r="AO222" s="5">
        <f t="shared" ca="1" si="73"/>
        <v>0</v>
      </c>
      <c r="AP222" s="5"/>
      <c r="AQ222" s="5">
        <f>AA222*Inputs!I226</f>
        <v>0</v>
      </c>
      <c r="AR222" s="5">
        <f t="shared" si="74"/>
        <v>0</v>
      </c>
      <c r="AS222" s="5"/>
      <c r="AT222" s="5">
        <f t="shared" ca="1" si="75"/>
        <v>0</v>
      </c>
      <c r="BG222" s="20" t="str">
        <f>IF(Inputs!K222="","",YEAR(Inputs!K222))</f>
        <v/>
      </c>
      <c r="BH222" s="20" t="str">
        <f>IF(Inputs!K222="","",DAY(Inputs!K222))</f>
        <v/>
      </c>
      <c r="BI222" s="20" t="str">
        <f>IF(Inputs!K222="","",MONTH(Inputs!K222))</f>
        <v/>
      </c>
      <c r="BJ222" s="14" t="str">
        <f>IF(Inputs!K222="","",IF(Inputs!K222&gt;DATE(BG222,4,1),DATE(BG222,4,1),DATE(BG222-1,4,1)))</f>
        <v/>
      </c>
      <c r="BX222" s="27" t="e">
        <f t="shared" si="76"/>
        <v>#N/A</v>
      </c>
      <c r="BY222" t="e">
        <f t="shared" si="77"/>
        <v>#N/A</v>
      </c>
    </row>
    <row r="223" spans="20:77">
      <c r="T223" s="5">
        <f>IF(Inputs!F227="",0,IF(Inputs!G227="Purchase",Inputs!H227,IF(Inputs!G227="Redemption",-Inputs!H227,IF(Inputs!G227="Dividend",0,0)))/Inputs!I227)</f>
        <v>0</v>
      </c>
      <c r="U223" s="5">
        <f>IF(Inputs!F227="",0,(datecg-Inputs!F227))</f>
        <v>0</v>
      </c>
      <c r="V223" s="5">
        <f>IF(Inputs!F227="",0,SUM($T$5:T223))</f>
        <v>0</v>
      </c>
      <c r="W223" s="5">
        <f>SUM($X$5:X222)</f>
        <v>24499.276089799783</v>
      </c>
      <c r="X223" s="5">
        <f t="shared" si="60"/>
        <v>0</v>
      </c>
      <c r="Y223" s="5">
        <f t="shared" si="61"/>
        <v>0</v>
      </c>
      <c r="Z223" s="5">
        <f t="shared" si="62"/>
        <v>0</v>
      </c>
      <c r="AA223" s="5">
        <f t="shared" si="63"/>
        <v>0</v>
      </c>
      <c r="AB223" s="5">
        <f t="shared" si="64"/>
        <v>0</v>
      </c>
      <c r="AC223" s="5">
        <f t="shared" si="65"/>
        <v>0</v>
      </c>
      <c r="AD223" s="94">
        <f>IF(U223&lt;=IF(Inputs!$C$22="",lockin,Inputs!$C$22),Inputs!$D$22,IF(U223&lt;=IF(Inputs!$C$23="",lockin,Inputs!$C$23),Inputs!$D$23,IF(U223&lt;=IF(Inputs!$C$24="",lockin,Inputs!$C$24),Inputs!$D$24,IF(U223&lt;=IF(Inputs!$C$25="",lockin,Inputs!$C$25),Inputs!$D$25,IF(U223&lt;=IF(Inputs!$C$26="",lockin,Inputs!$C$26),Inputs!$D$26,IF(U223&lt;=IF(Inputs!$C$27="",lockin,Inputs!$C$27),Inputs!$D$27,IF(U223&lt;=IF(Inputs!$C$28="",lockin,Inputs!$C$28),Inputs!$D$28,IF(U223&lt;=IF(Inputs!$C$29="",lockin,Inputs!$C$29),Inputs!$D$29,IF(U223&lt;=IF(Inputs!$C$30="",lockin,Inputs!$C$30),Inputs!$D$30,IF(U223&lt;=IF(Inputs!$C$31="",lockin,Inputs!$C$31),Inputs!$D$31,0%))))))))))</f>
        <v>1.4999999999999999E-2</v>
      </c>
      <c r="AE223" s="5">
        <f t="shared" si="66"/>
        <v>0</v>
      </c>
      <c r="AF223" s="5">
        <f>AB223*Inputs!I227</f>
        <v>0</v>
      </c>
      <c r="AG223" s="5">
        <f t="shared" si="67"/>
        <v>0</v>
      </c>
      <c r="AH223" s="5">
        <f t="shared" si="68"/>
        <v>0</v>
      </c>
      <c r="AI223" s="5">
        <f>AA223*Inputs!I227</f>
        <v>0</v>
      </c>
      <c r="AJ223" s="5">
        <f t="shared" si="69"/>
        <v>0</v>
      </c>
      <c r="AK223" s="5">
        <f t="shared" si="70"/>
        <v>0</v>
      </c>
      <c r="AL223" s="5">
        <f>AA223*Inputs!I227</f>
        <v>0</v>
      </c>
      <c r="AM223" s="5">
        <f t="shared" ca="1" si="71"/>
        <v>0</v>
      </c>
      <c r="AN223" s="5">
        <f t="shared" si="72"/>
        <v>0</v>
      </c>
      <c r="AO223" s="5">
        <f t="shared" ca="1" si="73"/>
        <v>0</v>
      </c>
      <c r="AP223" s="5"/>
      <c r="AQ223" s="5">
        <f>AA223*Inputs!I227</f>
        <v>0</v>
      </c>
      <c r="AR223" s="5">
        <f t="shared" si="74"/>
        <v>0</v>
      </c>
      <c r="AS223" s="5"/>
      <c r="AT223" s="5">
        <f t="shared" ca="1" si="75"/>
        <v>0</v>
      </c>
      <c r="BG223" s="20" t="str">
        <f>IF(Inputs!K223="","",YEAR(Inputs!K223))</f>
        <v/>
      </c>
      <c r="BH223" s="20" t="str">
        <f>IF(Inputs!K223="","",DAY(Inputs!K223))</f>
        <v/>
      </c>
      <c r="BI223" s="20" t="str">
        <f>IF(Inputs!K223="","",MONTH(Inputs!K223))</f>
        <v/>
      </c>
      <c r="BJ223" s="14" t="str">
        <f>IF(Inputs!K223="","",IF(Inputs!K223&gt;DATE(BG223,4,1),DATE(BG223,4,1),DATE(BG223-1,4,1)))</f>
        <v/>
      </c>
      <c r="BX223" s="27" t="e">
        <f t="shared" si="76"/>
        <v>#N/A</v>
      </c>
      <c r="BY223" t="e">
        <f t="shared" si="77"/>
        <v>#N/A</v>
      </c>
    </row>
    <row r="224" spans="20:77">
      <c r="T224" s="5">
        <f>IF(Inputs!F228="",0,IF(Inputs!G228="Purchase",Inputs!H228,IF(Inputs!G228="Redemption",-Inputs!H228,IF(Inputs!G228="Dividend",0,0)))/Inputs!I228)</f>
        <v>0</v>
      </c>
      <c r="U224" s="5">
        <f>IF(Inputs!F228="",0,(datecg-Inputs!F228))</f>
        <v>0</v>
      </c>
      <c r="V224" s="5">
        <f>IF(Inputs!F228="",0,SUM($T$5:T224))</f>
        <v>0</v>
      </c>
      <c r="W224" s="5">
        <f>SUM($X$5:X223)</f>
        <v>24499.276089799783</v>
      </c>
      <c r="X224" s="5">
        <f t="shared" si="60"/>
        <v>0</v>
      </c>
      <c r="Y224" s="5">
        <f t="shared" si="61"/>
        <v>0</v>
      </c>
      <c r="Z224" s="5">
        <f t="shared" si="62"/>
        <v>0</v>
      </c>
      <c r="AA224" s="5">
        <f t="shared" si="63"/>
        <v>0</v>
      </c>
      <c r="AB224" s="5">
        <f t="shared" si="64"/>
        <v>0</v>
      </c>
      <c r="AC224" s="5">
        <f t="shared" si="65"/>
        <v>0</v>
      </c>
      <c r="AD224" s="94">
        <f>IF(U224&lt;=IF(Inputs!$C$22="",lockin,Inputs!$C$22),Inputs!$D$22,IF(U224&lt;=IF(Inputs!$C$23="",lockin,Inputs!$C$23),Inputs!$D$23,IF(U224&lt;=IF(Inputs!$C$24="",lockin,Inputs!$C$24),Inputs!$D$24,IF(U224&lt;=IF(Inputs!$C$25="",lockin,Inputs!$C$25),Inputs!$D$25,IF(U224&lt;=IF(Inputs!$C$26="",lockin,Inputs!$C$26),Inputs!$D$26,IF(U224&lt;=IF(Inputs!$C$27="",lockin,Inputs!$C$27),Inputs!$D$27,IF(U224&lt;=IF(Inputs!$C$28="",lockin,Inputs!$C$28),Inputs!$D$28,IF(U224&lt;=IF(Inputs!$C$29="",lockin,Inputs!$C$29),Inputs!$D$29,IF(U224&lt;=IF(Inputs!$C$30="",lockin,Inputs!$C$30),Inputs!$D$30,IF(U224&lt;=IF(Inputs!$C$31="",lockin,Inputs!$C$31),Inputs!$D$31,0%))))))))))</f>
        <v>1.4999999999999999E-2</v>
      </c>
      <c r="AE224" s="5">
        <f t="shared" si="66"/>
        <v>0</v>
      </c>
      <c r="AF224" s="5">
        <f>AB224*Inputs!I228</f>
        <v>0</v>
      </c>
      <c r="AG224" s="5">
        <f t="shared" si="67"/>
        <v>0</v>
      </c>
      <c r="AH224" s="5">
        <f t="shared" si="68"/>
        <v>0</v>
      </c>
      <c r="AI224" s="5">
        <f>AA224*Inputs!I228</f>
        <v>0</v>
      </c>
      <c r="AJ224" s="5">
        <f t="shared" si="69"/>
        <v>0</v>
      </c>
      <c r="AK224" s="5">
        <f t="shared" si="70"/>
        <v>0</v>
      </c>
      <c r="AL224" s="5">
        <f>AA224*Inputs!I228</f>
        <v>0</v>
      </c>
      <c r="AM224" s="5">
        <f t="shared" ca="1" si="71"/>
        <v>0</v>
      </c>
      <c r="AN224" s="5">
        <f t="shared" si="72"/>
        <v>0</v>
      </c>
      <c r="AO224" s="5">
        <f t="shared" ca="1" si="73"/>
        <v>0</v>
      </c>
      <c r="AP224" s="5"/>
      <c r="AQ224" s="5">
        <f>AA224*Inputs!I228</f>
        <v>0</v>
      </c>
      <c r="AR224" s="5">
        <f t="shared" si="74"/>
        <v>0</v>
      </c>
      <c r="AS224" s="5"/>
      <c r="AT224" s="5">
        <f t="shared" ca="1" si="75"/>
        <v>0</v>
      </c>
      <c r="BG224" s="20" t="str">
        <f>IF(Inputs!K224="","",YEAR(Inputs!K224))</f>
        <v/>
      </c>
      <c r="BH224" s="20" t="str">
        <f>IF(Inputs!K224="","",DAY(Inputs!K224))</f>
        <v/>
      </c>
      <c r="BI224" s="20" t="str">
        <f>IF(Inputs!K224="","",MONTH(Inputs!K224))</f>
        <v/>
      </c>
      <c r="BJ224" s="14" t="str">
        <f>IF(Inputs!K224="","",IF(Inputs!K224&gt;DATE(BG224,4,1),DATE(BG224,4,1),DATE(BG224-1,4,1)))</f>
        <v/>
      </c>
      <c r="BX224" s="27" t="e">
        <f t="shared" si="76"/>
        <v>#N/A</v>
      </c>
      <c r="BY224" t="e">
        <f t="shared" si="77"/>
        <v>#N/A</v>
      </c>
    </row>
    <row r="225" spans="20:77">
      <c r="T225" s="5">
        <f>IF(Inputs!F229="",0,IF(Inputs!G229="Purchase",Inputs!H229,IF(Inputs!G229="Redemption",-Inputs!H229,IF(Inputs!G229="Dividend",0,0)))/Inputs!I229)</f>
        <v>0</v>
      </c>
      <c r="U225" s="5">
        <f>IF(Inputs!F229="",0,(datecg-Inputs!F229))</f>
        <v>0</v>
      </c>
      <c r="V225" s="5">
        <f>IF(Inputs!F229="",0,SUM($T$5:T225))</f>
        <v>0</v>
      </c>
      <c r="W225" s="5">
        <f>SUM($X$5:X224)</f>
        <v>24499.276089799783</v>
      </c>
      <c r="X225" s="5">
        <f t="shared" si="60"/>
        <v>0</v>
      </c>
      <c r="Y225" s="5">
        <f t="shared" si="61"/>
        <v>0</v>
      </c>
      <c r="Z225" s="5">
        <f t="shared" si="62"/>
        <v>0</v>
      </c>
      <c r="AA225" s="5">
        <f t="shared" si="63"/>
        <v>0</v>
      </c>
      <c r="AB225" s="5">
        <f t="shared" si="64"/>
        <v>0</v>
      </c>
      <c r="AC225" s="5">
        <f t="shared" si="65"/>
        <v>0</v>
      </c>
      <c r="AD225" s="94">
        <f>IF(U225&lt;=IF(Inputs!$C$22="",lockin,Inputs!$C$22),Inputs!$D$22,IF(U225&lt;=IF(Inputs!$C$23="",lockin,Inputs!$C$23),Inputs!$D$23,IF(U225&lt;=IF(Inputs!$C$24="",lockin,Inputs!$C$24),Inputs!$D$24,IF(U225&lt;=IF(Inputs!$C$25="",lockin,Inputs!$C$25),Inputs!$D$25,IF(U225&lt;=IF(Inputs!$C$26="",lockin,Inputs!$C$26),Inputs!$D$26,IF(U225&lt;=IF(Inputs!$C$27="",lockin,Inputs!$C$27),Inputs!$D$27,IF(U225&lt;=IF(Inputs!$C$28="",lockin,Inputs!$C$28),Inputs!$D$28,IF(U225&lt;=IF(Inputs!$C$29="",lockin,Inputs!$C$29),Inputs!$D$29,IF(U225&lt;=IF(Inputs!$C$30="",lockin,Inputs!$C$30),Inputs!$D$30,IF(U225&lt;=IF(Inputs!$C$31="",lockin,Inputs!$C$31),Inputs!$D$31,0%))))))))))</f>
        <v>1.4999999999999999E-2</v>
      </c>
      <c r="AE225" s="5">
        <f t="shared" si="66"/>
        <v>0</v>
      </c>
      <c r="AF225" s="5">
        <f>AB225*Inputs!I229</f>
        <v>0</v>
      </c>
      <c r="AG225" s="5">
        <f t="shared" si="67"/>
        <v>0</v>
      </c>
      <c r="AH225" s="5">
        <f t="shared" si="68"/>
        <v>0</v>
      </c>
      <c r="AI225" s="5">
        <f>AA225*Inputs!I229</f>
        <v>0</v>
      </c>
      <c r="AJ225" s="5">
        <f t="shared" si="69"/>
        <v>0</v>
      </c>
      <c r="AK225" s="5">
        <f t="shared" si="70"/>
        <v>0</v>
      </c>
      <c r="AL225" s="5">
        <f>AA225*Inputs!I229</f>
        <v>0</v>
      </c>
      <c r="AM225" s="5">
        <f t="shared" ca="1" si="71"/>
        <v>0</v>
      </c>
      <c r="AN225" s="5">
        <f t="shared" si="72"/>
        <v>0</v>
      </c>
      <c r="AO225" s="5">
        <f t="shared" ca="1" si="73"/>
        <v>0</v>
      </c>
      <c r="AP225" s="5"/>
      <c r="AQ225" s="5">
        <f>AA225*Inputs!I229</f>
        <v>0</v>
      </c>
      <c r="AR225" s="5">
        <f t="shared" si="74"/>
        <v>0</v>
      </c>
      <c r="AS225" s="5"/>
      <c r="AT225" s="5">
        <f t="shared" ca="1" si="75"/>
        <v>0</v>
      </c>
      <c r="BG225" s="20" t="str">
        <f>IF(Inputs!K225="","",YEAR(Inputs!K225))</f>
        <v/>
      </c>
      <c r="BH225" s="20" t="str">
        <f>IF(Inputs!K225="","",DAY(Inputs!K225))</f>
        <v/>
      </c>
      <c r="BI225" s="20" t="str">
        <f>IF(Inputs!K225="","",MONTH(Inputs!K225))</f>
        <v/>
      </c>
      <c r="BJ225" s="14" t="str">
        <f>IF(Inputs!K225="","",IF(Inputs!K225&gt;DATE(BG225,4,1),DATE(BG225,4,1),DATE(BG225-1,4,1)))</f>
        <v/>
      </c>
      <c r="BX225" s="27" t="e">
        <f t="shared" si="76"/>
        <v>#N/A</v>
      </c>
      <c r="BY225" t="e">
        <f t="shared" si="77"/>
        <v>#N/A</v>
      </c>
    </row>
    <row r="226" spans="20:77">
      <c r="T226" s="5">
        <f>IF(Inputs!F230="",0,IF(Inputs!G230="Purchase",Inputs!H230,IF(Inputs!G230="Redemption",-Inputs!H230,IF(Inputs!G230="Dividend",0,0)))/Inputs!I230)</f>
        <v>0</v>
      </c>
      <c r="U226" s="5">
        <f>IF(Inputs!F230="",0,(datecg-Inputs!F230))</f>
        <v>0</v>
      </c>
      <c r="V226" s="5">
        <f>IF(Inputs!F230="",0,SUM($T$5:T226))</f>
        <v>0</v>
      </c>
      <c r="W226" s="5">
        <f>SUM($X$5:X225)</f>
        <v>24499.276089799783</v>
      </c>
      <c r="X226" s="5">
        <f t="shared" si="60"/>
        <v>0</v>
      </c>
      <c r="Y226" s="5">
        <f t="shared" si="61"/>
        <v>0</v>
      </c>
      <c r="Z226" s="5">
        <f t="shared" si="62"/>
        <v>0</v>
      </c>
      <c r="AA226" s="5">
        <f t="shared" si="63"/>
        <v>0</v>
      </c>
      <c r="AB226" s="5">
        <f t="shared" si="64"/>
        <v>0</v>
      </c>
      <c r="AC226" s="5">
        <f t="shared" si="65"/>
        <v>0</v>
      </c>
      <c r="AD226" s="94">
        <f>IF(U226&lt;=IF(Inputs!$C$22="",lockin,Inputs!$C$22),Inputs!$D$22,IF(U226&lt;=IF(Inputs!$C$23="",lockin,Inputs!$C$23),Inputs!$D$23,IF(U226&lt;=IF(Inputs!$C$24="",lockin,Inputs!$C$24),Inputs!$D$24,IF(U226&lt;=IF(Inputs!$C$25="",lockin,Inputs!$C$25),Inputs!$D$25,IF(U226&lt;=IF(Inputs!$C$26="",lockin,Inputs!$C$26),Inputs!$D$26,IF(U226&lt;=IF(Inputs!$C$27="",lockin,Inputs!$C$27),Inputs!$D$27,IF(U226&lt;=IF(Inputs!$C$28="",lockin,Inputs!$C$28),Inputs!$D$28,IF(U226&lt;=IF(Inputs!$C$29="",lockin,Inputs!$C$29),Inputs!$D$29,IF(U226&lt;=IF(Inputs!$C$30="",lockin,Inputs!$C$30),Inputs!$D$30,IF(U226&lt;=IF(Inputs!$C$31="",lockin,Inputs!$C$31),Inputs!$D$31,0%))))))))))</f>
        <v>1.4999999999999999E-2</v>
      </c>
      <c r="AE226" s="5">
        <f t="shared" si="66"/>
        <v>0</v>
      </c>
      <c r="AF226" s="5">
        <f>AB226*Inputs!I230</f>
        <v>0</v>
      </c>
      <c r="AG226" s="5">
        <f t="shared" si="67"/>
        <v>0</v>
      </c>
      <c r="AH226" s="5">
        <f t="shared" si="68"/>
        <v>0</v>
      </c>
      <c r="AI226" s="5">
        <f>AA226*Inputs!I230</f>
        <v>0</v>
      </c>
      <c r="AJ226" s="5">
        <f t="shared" si="69"/>
        <v>0</v>
      </c>
      <c r="AK226" s="5">
        <f t="shared" si="70"/>
        <v>0</v>
      </c>
      <c r="AL226" s="5">
        <f>AA226*Inputs!I230</f>
        <v>0</v>
      </c>
      <c r="AM226" s="5">
        <f t="shared" ca="1" si="71"/>
        <v>0</v>
      </c>
      <c r="AN226" s="5">
        <f t="shared" si="72"/>
        <v>0</v>
      </c>
      <c r="AO226" s="5">
        <f t="shared" ca="1" si="73"/>
        <v>0</v>
      </c>
      <c r="AP226" s="5"/>
      <c r="AQ226" s="5">
        <f>AA226*Inputs!I230</f>
        <v>0</v>
      </c>
      <c r="AR226" s="5">
        <f t="shared" si="74"/>
        <v>0</v>
      </c>
      <c r="AS226" s="5"/>
      <c r="AT226" s="5">
        <f t="shared" ca="1" si="75"/>
        <v>0</v>
      </c>
      <c r="BG226" s="20" t="str">
        <f>IF(Inputs!K226="","",YEAR(Inputs!K226))</f>
        <v/>
      </c>
      <c r="BH226" s="20" t="str">
        <f>IF(Inputs!K226="","",DAY(Inputs!K226))</f>
        <v/>
      </c>
      <c r="BI226" s="20" t="str">
        <f>IF(Inputs!K226="","",MONTH(Inputs!K226))</f>
        <v/>
      </c>
      <c r="BJ226" s="14" t="str">
        <f>IF(Inputs!K226="","",IF(Inputs!K226&gt;DATE(BG226,4,1),DATE(BG226,4,1),DATE(BG226-1,4,1)))</f>
        <v/>
      </c>
      <c r="BX226" s="27" t="e">
        <f t="shared" si="76"/>
        <v>#N/A</v>
      </c>
      <c r="BY226" t="e">
        <f t="shared" si="77"/>
        <v>#N/A</v>
      </c>
    </row>
    <row r="227" spans="20:77">
      <c r="T227" s="5">
        <f>IF(Inputs!F231="",0,IF(Inputs!G231="Purchase",Inputs!H231,IF(Inputs!G231="Redemption",-Inputs!H231,IF(Inputs!G231="Dividend",0,0)))/Inputs!I231)</f>
        <v>0</v>
      </c>
      <c r="U227" s="5">
        <f>IF(Inputs!F231="",0,(datecg-Inputs!F231))</f>
        <v>0</v>
      </c>
      <c r="V227" s="5">
        <f>IF(Inputs!F231="",0,SUM($T$5:T227))</f>
        <v>0</v>
      </c>
      <c r="W227" s="5">
        <f>SUM($X$5:X226)</f>
        <v>24499.276089799783</v>
      </c>
      <c r="X227" s="5">
        <f t="shared" si="60"/>
        <v>0</v>
      </c>
      <c r="Y227" s="5">
        <f t="shared" si="61"/>
        <v>0</v>
      </c>
      <c r="Z227" s="5">
        <f t="shared" si="62"/>
        <v>0</v>
      </c>
      <c r="AA227" s="5">
        <f t="shared" si="63"/>
        <v>0</v>
      </c>
      <c r="AB227" s="5">
        <f t="shared" si="64"/>
        <v>0</v>
      </c>
      <c r="AC227" s="5">
        <f t="shared" si="65"/>
        <v>0</v>
      </c>
      <c r="AD227" s="94">
        <f>IF(U227&lt;=IF(Inputs!$C$22="",lockin,Inputs!$C$22),Inputs!$D$22,IF(U227&lt;=IF(Inputs!$C$23="",lockin,Inputs!$C$23),Inputs!$D$23,IF(U227&lt;=IF(Inputs!$C$24="",lockin,Inputs!$C$24),Inputs!$D$24,IF(U227&lt;=IF(Inputs!$C$25="",lockin,Inputs!$C$25),Inputs!$D$25,IF(U227&lt;=IF(Inputs!$C$26="",lockin,Inputs!$C$26),Inputs!$D$26,IF(U227&lt;=IF(Inputs!$C$27="",lockin,Inputs!$C$27),Inputs!$D$27,IF(U227&lt;=IF(Inputs!$C$28="",lockin,Inputs!$C$28),Inputs!$D$28,IF(U227&lt;=IF(Inputs!$C$29="",lockin,Inputs!$C$29),Inputs!$D$29,IF(U227&lt;=IF(Inputs!$C$30="",lockin,Inputs!$C$30),Inputs!$D$30,IF(U227&lt;=IF(Inputs!$C$31="",lockin,Inputs!$C$31),Inputs!$D$31,0%))))))))))</f>
        <v>1.4999999999999999E-2</v>
      </c>
      <c r="AE227" s="5">
        <f t="shared" si="66"/>
        <v>0</v>
      </c>
      <c r="AF227" s="5">
        <f>AB227*Inputs!I231</f>
        <v>0</v>
      </c>
      <c r="AG227" s="5">
        <f t="shared" si="67"/>
        <v>0</v>
      </c>
      <c r="AH227" s="5">
        <f t="shared" si="68"/>
        <v>0</v>
      </c>
      <c r="AI227" s="5">
        <f>AA227*Inputs!I231</f>
        <v>0</v>
      </c>
      <c r="AJ227" s="5">
        <f t="shared" si="69"/>
        <v>0</v>
      </c>
      <c r="AK227" s="5">
        <f t="shared" si="70"/>
        <v>0</v>
      </c>
      <c r="AL227" s="5">
        <f>AA227*Inputs!I231</f>
        <v>0</v>
      </c>
      <c r="AM227" s="5">
        <f t="shared" ca="1" si="71"/>
        <v>0</v>
      </c>
      <c r="AN227" s="5">
        <f t="shared" si="72"/>
        <v>0</v>
      </c>
      <c r="AO227" s="5">
        <f t="shared" ca="1" si="73"/>
        <v>0</v>
      </c>
      <c r="AP227" s="5"/>
      <c r="AQ227" s="5">
        <f>AA227*Inputs!I231</f>
        <v>0</v>
      </c>
      <c r="AR227" s="5">
        <f t="shared" si="74"/>
        <v>0</v>
      </c>
      <c r="AS227" s="5"/>
      <c r="AT227" s="5">
        <f t="shared" ca="1" si="75"/>
        <v>0</v>
      </c>
      <c r="BG227" s="20" t="str">
        <f>IF(Inputs!K227="","",YEAR(Inputs!K227))</f>
        <v/>
      </c>
      <c r="BH227" s="20" t="str">
        <f>IF(Inputs!K227="","",DAY(Inputs!K227))</f>
        <v/>
      </c>
      <c r="BI227" s="20" t="str">
        <f>IF(Inputs!K227="","",MONTH(Inputs!K227))</f>
        <v/>
      </c>
      <c r="BJ227" s="14" t="str">
        <f>IF(Inputs!K227="","",IF(Inputs!K227&gt;DATE(BG227,4,1),DATE(BG227,4,1),DATE(BG227-1,4,1)))</f>
        <v/>
      </c>
      <c r="BX227" s="27" t="e">
        <f t="shared" si="76"/>
        <v>#N/A</v>
      </c>
      <c r="BY227" t="e">
        <f t="shared" si="77"/>
        <v>#N/A</v>
      </c>
    </row>
    <row r="228" spans="20:77">
      <c r="T228" s="5">
        <f>IF(Inputs!F232="",0,IF(Inputs!G232="Purchase",Inputs!H232,IF(Inputs!G232="Redemption",-Inputs!H232,IF(Inputs!G232="Dividend",0,0)))/Inputs!I232)</f>
        <v>0</v>
      </c>
      <c r="U228" s="5">
        <f>IF(Inputs!F232="",0,(datecg-Inputs!F232))</f>
        <v>0</v>
      </c>
      <c r="V228" s="5">
        <f>IF(Inputs!F232="",0,SUM($T$5:T228))</f>
        <v>0</v>
      </c>
      <c r="W228" s="5">
        <f>SUM($X$5:X227)</f>
        <v>24499.276089799783</v>
      </c>
      <c r="X228" s="5">
        <f t="shared" si="60"/>
        <v>0</v>
      </c>
      <c r="Y228" s="5">
        <f t="shared" si="61"/>
        <v>0</v>
      </c>
      <c r="Z228" s="5">
        <f t="shared" si="62"/>
        <v>0</v>
      </c>
      <c r="AA228" s="5">
        <f t="shared" si="63"/>
        <v>0</v>
      </c>
      <c r="AB228" s="5">
        <f t="shared" si="64"/>
        <v>0</v>
      </c>
      <c r="AC228" s="5">
        <f t="shared" si="65"/>
        <v>0</v>
      </c>
      <c r="AD228" s="94">
        <f>IF(U228&lt;=IF(Inputs!$C$22="",lockin,Inputs!$C$22),Inputs!$D$22,IF(U228&lt;=IF(Inputs!$C$23="",lockin,Inputs!$C$23),Inputs!$D$23,IF(U228&lt;=IF(Inputs!$C$24="",lockin,Inputs!$C$24),Inputs!$D$24,IF(U228&lt;=IF(Inputs!$C$25="",lockin,Inputs!$C$25),Inputs!$D$25,IF(U228&lt;=IF(Inputs!$C$26="",lockin,Inputs!$C$26),Inputs!$D$26,IF(U228&lt;=IF(Inputs!$C$27="",lockin,Inputs!$C$27),Inputs!$D$27,IF(U228&lt;=IF(Inputs!$C$28="",lockin,Inputs!$C$28),Inputs!$D$28,IF(U228&lt;=IF(Inputs!$C$29="",lockin,Inputs!$C$29),Inputs!$D$29,IF(U228&lt;=IF(Inputs!$C$30="",lockin,Inputs!$C$30),Inputs!$D$30,IF(U228&lt;=IF(Inputs!$C$31="",lockin,Inputs!$C$31),Inputs!$D$31,0%))))))))))</f>
        <v>1.4999999999999999E-2</v>
      </c>
      <c r="AE228" s="5">
        <f t="shared" si="66"/>
        <v>0</v>
      </c>
      <c r="AF228" s="5">
        <f>AB228*Inputs!I232</f>
        <v>0</v>
      </c>
      <c r="AG228" s="5">
        <f t="shared" si="67"/>
        <v>0</v>
      </c>
      <c r="AH228" s="5">
        <f t="shared" si="68"/>
        <v>0</v>
      </c>
      <c r="AI228" s="5">
        <f>AA228*Inputs!I232</f>
        <v>0</v>
      </c>
      <c r="AJ228" s="5">
        <f t="shared" si="69"/>
        <v>0</v>
      </c>
      <c r="AK228" s="5">
        <f t="shared" si="70"/>
        <v>0</v>
      </c>
      <c r="AL228" s="5">
        <f>AA228*Inputs!I232</f>
        <v>0</v>
      </c>
      <c r="AM228" s="5">
        <f t="shared" ca="1" si="71"/>
        <v>0</v>
      </c>
      <c r="AN228" s="5">
        <f t="shared" si="72"/>
        <v>0</v>
      </c>
      <c r="AO228" s="5">
        <f t="shared" ca="1" si="73"/>
        <v>0</v>
      </c>
      <c r="AP228" s="5"/>
      <c r="AQ228" s="5">
        <f>AA228*Inputs!I232</f>
        <v>0</v>
      </c>
      <c r="AR228" s="5">
        <f t="shared" si="74"/>
        <v>0</v>
      </c>
      <c r="AS228" s="5"/>
      <c r="AT228" s="5">
        <f t="shared" ca="1" si="75"/>
        <v>0</v>
      </c>
      <c r="BG228" s="20" t="str">
        <f>IF(Inputs!K228="","",YEAR(Inputs!K228))</f>
        <v/>
      </c>
      <c r="BH228" s="20" t="str">
        <f>IF(Inputs!K228="","",DAY(Inputs!K228))</f>
        <v/>
      </c>
      <c r="BI228" s="20" t="str">
        <f>IF(Inputs!K228="","",MONTH(Inputs!K228))</f>
        <v/>
      </c>
      <c r="BJ228" s="14" t="str">
        <f>IF(Inputs!K228="","",IF(Inputs!K228&gt;DATE(BG228,4,1),DATE(BG228,4,1),DATE(BG228-1,4,1)))</f>
        <v/>
      </c>
      <c r="BX228" s="27" t="e">
        <f t="shared" si="76"/>
        <v>#N/A</v>
      </c>
      <c r="BY228" t="e">
        <f t="shared" si="77"/>
        <v>#N/A</v>
      </c>
    </row>
    <row r="229" spans="20:77">
      <c r="T229" s="5">
        <f>IF(Inputs!F233="",0,IF(Inputs!G233="Purchase",Inputs!H233,IF(Inputs!G233="Redemption",-Inputs!H233,IF(Inputs!G233="Dividend",0,0)))/Inputs!I233)</f>
        <v>0</v>
      </c>
      <c r="U229" s="5">
        <f>IF(Inputs!F233="",0,(datecg-Inputs!F233))</f>
        <v>0</v>
      </c>
      <c r="V229" s="5">
        <f>IF(Inputs!F233="",0,SUM($T$5:T229))</f>
        <v>0</v>
      </c>
      <c r="W229" s="5">
        <f>SUM($X$5:X228)</f>
        <v>24499.276089799783</v>
      </c>
      <c r="X229" s="5">
        <f t="shared" si="60"/>
        <v>0</v>
      </c>
      <c r="Y229" s="5">
        <f t="shared" si="61"/>
        <v>0</v>
      </c>
      <c r="Z229" s="5">
        <f t="shared" si="62"/>
        <v>0</v>
      </c>
      <c r="AA229" s="5">
        <f t="shared" si="63"/>
        <v>0</v>
      </c>
      <c r="AB229" s="5">
        <f t="shared" si="64"/>
        <v>0</v>
      </c>
      <c r="AC229" s="5">
        <f t="shared" si="65"/>
        <v>0</v>
      </c>
      <c r="AD229" s="94">
        <f>IF(U229&lt;=IF(Inputs!$C$22="",lockin,Inputs!$C$22),Inputs!$D$22,IF(U229&lt;=IF(Inputs!$C$23="",lockin,Inputs!$C$23),Inputs!$D$23,IF(U229&lt;=IF(Inputs!$C$24="",lockin,Inputs!$C$24),Inputs!$D$24,IF(U229&lt;=IF(Inputs!$C$25="",lockin,Inputs!$C$25),Inputs!$D$25,IF(U229&lt;=IF(Inputs!$C$26="",lockin,Inputs!$C$26),Inputs!$D$26,IF(U229&lt;=IF(Inputs!$C$27="",lockin,Inputs!$C$27),Inputs!$D$27,IF(U229&lt;=IF(Inputs!$C$28="",lockin,Inputs!$C$28),Inputs!$D$28,IF(U229&lt;=IF(Inputs!$C$29="",lockin,Inputs!$C$29),Inputs!$D$29,IF(U229&lt;=IF(Inputs!$C$30="",lockin,Inputs!$C$30),Inputs!$D$30,IF(U229&lt;=IF(Inputs!$C$31="",lockin,Inputs!$C$31),Inputs!$D$31,0%))))))))))</f>
        <v>1.4999999999999999E-2</v>
      </c>
      <c r="AE229" s="5">
        <f t="shared" si="66"/>
        <v>0</v>
      </c>
      <c r="AF229" s="5">
        <f>AB229*Inputs!I233</f>
        <v>0</v>
      </c>
      <c r="AG229" s="5">
        <f t="shared" si="67"/>
        <v>0</v>
      </c>
      <c r="AH229" s="5">
        <f t="shared" si="68"/>
        <v>0</v>
      </c>
      <c r="AI229" s="5">
        <f>AA229*Inputs!I233</f>
        <v>0</v>
      </c>
      <c r="AJ229" s="5">
        <f t="shared" si="69"/>
        <v>0</v>
      </c>
      <c r="AK229" s="5">
        <f t="shared" si="70"/>
        <v>0</v>
      </c>
      <c r="AL229" s="5">
        <f>AA229*Inputs!I233</f>
        <v>0</v>
      </c>
      <c r="AM229" s="5">
        <f t="shared" ca="1" si="71"/>
        <v>0</v>
      </c>
      <c r="AN229" s="5">
        <f t="shared" si="72"/>
        <v>0</v>
      </c>
      <c r="AO229" s="5">
        <f t="shared" ca="1" si="73"/>
        <v>0</v>
      </c>
      <c r="AP229" s="5"/>
      <c r="AQ229" s="5">
        <f>AA229*Inputs!I233</f>
        <v>0</v>
      </c>
      <c r="AR229" s="5">
        <f t="shared" si="74"/>
        <v>0</v>
      </c>
      <c r="AS229" s="5"/>
      <c r="AT229" s="5">
        <f t="shared" ca="1" si="75"/>
        <v>0</v>
      </c>
      <c r="BG229" s="20" t="str">
        <f>IF(Inputs!K229="","",YEAR(Inputs!K229))</f>
        <v/>
      </c>
      <c r="BH229" s="20" t="str">
        <f>IF(Inputs!K229="","",DAY(Inputs!K229))</f>
        <v/>
      </c>
      <c r="BI229" s="20" t="str">
        <f>IF(Inputs!K229="","",MONTH(Inputs!K229))</f>
        <v/>
      </c>
      <c r="BJ229" s="14" t="str">
        <f>IF(Inputs!K229="","",IF(Inputs!K229&gt;DATE(BG229,4,1),DATE(BG229,4,1),DATE(BG229-1,4,1)))</f>
        <v/>
      </c>
      <c r="BX229" s="27" t="e">
        <f t="shared" si="76"/>
        <v>#N/A</v>
      </c>
      <c r="BY229" t="e">
        <f t="shared" si="77"/>
        <v>#N/A</v>
      </c>
    </row>
    <row r="230" spans="20:77">
      <c r="T230" s="5">
        <f>IF(Inputs!F234="",0,IF(Inputs!G234="Purchase",Inputs!H234,IF(Inputs!G234="Redemption",-Inputs!H234,IF(Inputs!G234="Dividend",0,0)))/Inputs!I234)</f>
        <v>0</v>
      </c>
      <c r="U230" s="5">
        <f>IF(Inputs!F234="",0,(datecg-Inputs!F234))</f>
        <v>0</v>
      </c>
      <c r="V230" s="5">
        <f>IF(Inputs!F234="",0,SUM($T$5:T230))</f>
        <v>0</v>
      </c>
      <c r="W230" s="5">
        <f>SUM($X$5:X229)</f>
        <v>24499.276089799783</v>
      </c>
      <c r="X230" s="5">
        <f t="shared" si="60"/>
        <v>0</v>
      </c>
      <c r="Y230" s="5">
        <f t="shared" si="61"/>
        <v>0</v>
      </c>
      <c r="Z230" s="5">
        <f t="shared" si="62"/>
        <v>0</v>
      </c>
      <c r="AA230" s="5">
        <f t="shared" si="63"/>
        <v>0</v>
      </c>
      <c r="AB230" s="5">
        <f t="shared" si="64"/>
        <v>0</v>
      </c>
      <c r="AC230" s="5">
        <f t="shared" si="65"/>
        <v>0</v>
      </c>
      <c r="AD230" s="94">
        <f>IF(U230&lt;=IF(Inputs!$C$22="",lockin,Inputs!$C$22),Inputs!$D$22,IF(U230&lt;=IF(Inputs!$C$23="",lockin,Inputs!$C$23),Inputs!$D$23,IF(U230&lt;=IF(Inputs!$C$24="",lockin,Inputs!$C$24),Inputs!$D$24,IF(U230&lt;=IF(Inputs!$C$25="",lockin,Inputs!$C$25),Inputs!$D$25,IF(U230&lt;=IF(Inputs!$C$26="",lockin,Inputs!$C$26),Inputs!$D$26,IF(U230&lt;=IF(Inputs!$C$27="",lockin,Inputs!$C$27),Inputs!$D$27,IF(U230&lt;=IF(Inputs!$C$28="",lockin,Inputs!$C$28),Inputs!$D$28,IF(U230&lt;=IF(Inputs!$C$29="",lockin,Inputs!$C$29),Inputs!$D$29,IF(U230&lt;=IF(Inputs!$C$30="",lockin,Inputs!$C$30),Inputs!$D$30,IF(U230&lt;=IF(Inputs!$C$31="",lockin,Inputs!$C$31),Inputs!$D$31,0%))))))))))</f>
        <v>1.4999999999999999E-2</v>
      </c>
      <c r="AE230" s="5">
        <f t="shared" si="66"/>
        <v>0</v>
      </c>
      <c r="AF230" s="5">
        <f>AB230*Inputs!I234</f>
        <v>0</v>
      </c>
      <c r="AG230" s="5">
        <f t="shared" si="67"/>
        <v>0</v>
      </c>
      <c r="AH230" s="5">
        <f t="shared" si="68"/>
        <v>0</v>
      </c>
      <c r="AI230" s="5">
        <f>AA230*Inputs!I234</f>
        <v>0</v>
      </c>
      <c r="AJ230" s="5">
        <f t="shared" si="69"/>
        <v>0</v>
      </c>
      <c r="AK230" s="5">
        <f t="shared" si="70"/>
        <v>0</v>
      </c>
      <c r="AL230" s="5">
        <f>AA230*Inputs!I234</f>
        <v>0</v>
      </c>
      <c r="AM230" s="5">
        <f t="shared" ca="1" si="71"/>
        <v>0</v>
      </c>
      <c r="AN230" s="5">
        <f t="shared" si="72"/>
        <v>0</v>
      </c>
      <c r="AO230" s="5">
        <f t="shared" ca="1" si="73"/>
        <v>0</v>
      </c>
      <c r="AP230" s="5"/>
      <c r="AQ230" s="5">
        <f>AA230*Inputs!I234</f>
        <v>0</v>
      </c>
      <c r="AR230" s="5">
        <f t="shared" si="74"/>
        <v>0</v>
      </c>
      <c r="AS230" s="5"/>
      <c r="AT230" s="5">
        <f t="shared" ca="1" si="75"/>
        <v>0</v>
      </c>
      <c r="BG230" s="20" t="str">
        <f>IF(Inputs!K230="","",YEAR(Inputs!K230))</f>
        <v/>
      </c>
      <c r="BH230" s="20" t="str">
        <f>IF(Inputs!K230="","",DAY(Inputs!K230))</f>
        <v/>
      </c>
      <c r="BI230" s="20" t="str">
        <f>IF(Inputs!K230="","",MONTH(Inputs!K230))</f>
        <v/>
      </c>
      <c r="BJ230" s="14" t="str">
        <f>IF(Inputs!K230="","",IF(Inputs!K230&gt;DATE(BG230,4,1),DATE(BG230,4,1),DATE(BG230-1,4,1)))</f>
        <v/>
      </c>
      <c r="BX230" s="27" t="e">
        <f t="shared" si="76"/>
        <v>#N/A</v>
      </c>
      <c r="BY230" t="e">
        <f t="shared" si="77"/>
        <v>#N/A</v>
      </c>
    </row>
    <row r="231" spans="20:77">
      <c r="T231" s="5">
        <f>IF(Inputs!F235="",0,IF(Inputs!G235="Purchase",Inputs!H235,IF(Inputs!G235="Redemption",-Inputs!H235,IF(Inputs!G235="Dividend",0,0)))/Inputs!I235)</f>
        <v>0</v>
      </c>
      <c r="U231" s="5">
        <f>IF(Inputs!F235="",0,(datecg-Inputs!F235))</f>
        <v>0</v>
      </c>
      <c r="V231" s="5">
        <f>IF(Inputs!F235="",0,SUM($T$5:T231))</f>
        <v>0</v>
      </c>
      <c r="W231" s="5">
        <f>SUM($X$5:X230)</f>
        <v>24499.276089799783</v>
      </c>
      <c r="X231" s="5">
        <f t="shared" si="60"/>
        <v>0</v>
      </c>
      <c r="Y231" s="5">
        <f t="shared" si="61"/>
        <v>0</v>
      </c>
      <c r="Z231" s="5">
        <f t="shared" si="62"/>
        <v>0</v>
      </c>
      <c r="AA231" s="5">
        <f t="shared" si="63"/>
        <v>0</v>
      </c>
      <c r="AB231" s="5">
        <f t="shared" si="64"/>
        <v>0</v>
      </c>
      <c r="AC231" s="5">
        <f t="shared" si="65"/>
        <v>0</v>
      </c>
      <c r="AD231" s="94">
        <f>IF(U231&lt;=IF(Inputs!$C$22="",lockin,Inputs!$C$22),Inputs!$D$22,IF(U231&lt;=IF(Inputs!$C$23="",lockin,Inputs!$C$23),Inputs!$D$23,IF(U231&lt;=IF(Inputs!$C$24="",lockin,Inputs!$C$24),Inputs!$D$24,IF(U231&lt;=IF(Inputs!$C$25="",lockin,Inputs!$C$25),Inputs!$D$25,IF(U231&lt;=IF(Inputs!$C$26="",lockin,Inputs!$C$26),Inputs!$D$26,IF(U231&lt;=IF(Inputs!$C$27="",lockin,Inputs!$C$27),Inputs!$D$27,IF(U231&lt;=IF(Inputs!$C$28="",lockin,Inputs!$C$28),Inputs!$D$28,IF(U231&lt;=IF(Inputs!$C$29="",lockin,Inputs!$C$29),Inputs!$D$29,IF(U231&lt;=IF(Inputs!$C$30="",lockin,Inputs!$C$30),Inputs!$D$30,IF(U231&lt;=IF(Inputs!$C$31="",lockin,Inputs!$C$31),Inputs!$D$31,0%))))))))))</f>
        <v>1.4999999999999999E-2</v>
      </c>
      <c r="AE231" s="5">
        <f t="shared" si="66"/>
        <v>0</v>
      </c>
      <c r="AF231" s="5">
        <f>AB231*Inputs!I235</f>
        <v>0</v>
      </c>
      <c r="AG231" s="5">
        <f t="shared" si="67"/>
        <v>0</v>
      </c>
      <c r="AH231" s="5">
        <f t="shared" si="68"/>
        <v>0</v>
      </c>
      <c r="AI231" s="5">
        <f>AA231*Inputs!I235</f>
        <v>0</v>
      </c>
      <c r="AJ231" s="5">
        <f t="shared" si="69"/>
        <v>0</v>
      </c>
      <c r="AK231" s="5">
        <f t="shared" si="70"/>
        <v>0</v>
      </c>
      <c r="AL231" s="5">
        <f>AA231*Inputs!I235</f>
        <v>0</v>
      </c>
      <c r="AM231" s="5">
        <f t="shared" ca="1" si="71"/>
        <v>0</v>
      </c>
      <c r="AN231" s="5">
        <f t="shared" si="72"/>
        <v>0</v>
      </c>
      <c r="AO231" s="5">
        <f t="shared" ca="1" si="73"/>
        <v>0</v>
      </c>
      <c r="AP231" s="5"/>
      <c r="AQ231" s="5">
        <f>AA231*Inputs!I235</f>
        <v>0</v>
      </c>
      <c r="AR231" s="5">
        <f t="shared" si="74"/>
        <v>0</v>
      </c>
      <c r="AS231" s="5"/>
      <c r="AT231" s="5">
        <f t="shared" ca="1" si="75"/>
        <v>0</v>
      </c>
      <c r="BG231" s="20" t="str">
        <f>IF(Inputs!K231="","",YEAR(Inputs!K231))</f>
        <v/>
      </c>
      <c r="BH231" s="20" t="str">
        <f>IF(Inputs!K231="","",DAY(Inputs!K231))</f>
        <v/>
      </c>
      <c r="BI231" s="20" t="str">
        <f>IF(Inputs!K231="","",MONTH(Inputs!K231))</f>
        <v/>
      </c>
      <c r="BJ231" s="14" t="str">
        <f>IF(Inputs!K231="","",IF(Inputs!K231&gt;DATE(BG231,4,1),DATE(BG231,4,1),DATE(BG231-1,4,1)))</f>
        <v/>
      </c>
      <c r="BX231" s="27" t="e">
        <f t="shared" si="76"/>
        <v>#N/A</v>
      </c>
      <c r="BY231" t="e">
        <f t="shared" si="77"/>
        <v>#N/A</v>
      </c>
    </row>
    <row r="232" spans="20:77">
      <c r="T232" s="5">
        <f>IF(Inputs!F236="",0,IF(Inputs!G236="Purchase",Inputs!H236,IF(Inputs!G236="Redemption",-Inputs!H236,IF(Inputs!G236="Dividend",0,0)))/Inputs!I236)</f>
        <v>0</v>
      </c>
      <c r="U232" s="5">
        <f>IF(Inputs!F236="",0,(datecg-Inputs!F236))</f>
        <v>0</v>
      </c>
      <c r="V232" s="5">
        <f>IF(Inputs!F236="",0,SUM($T$5:T232))</f>
        <v>0</v>
      </c>
      <c r="W232" s="5">
        <f>SUM($X$5:X231)</f>
        <v>24499.276089799783</v>
      </c>
      <c r="X232" s="5">
        <f t="shared" si="60"/>
        <v>0</v>
      </c>
      <c r="Y232" s="5">
        <f t="shared" si="61"/>
        <v>0</v>
      </c>
      <c r="Z232" s="5">
        <f t="shared" si="62"/>
        <v>0</v>
      </c>
      <c r="AA232" s="5">
        <f t="shared" si="63"/>
        <v>0</v>
      </c>
      <c r="AB232" s="5">
        <f t="shared" si="64"/>
        <v>0</v>
      </c>
      <c r="AC232" s="5">
        <f t="shared" si="65"/>
        <v>0</v>
      </c>
      <c r="AD232" s="94">
        <f>IF(U232&lt;=IF(Inputs!$C$22="",lockin,Inputs!$C$22),Inputs!$D$22,IF(U232&lt;=IF(Inputs!$C$23="",lockin,Inputs!$C$23),Inputs!$D$23,IF(U232&lt;=IF(Inputs!$C$24="",lockin,Inputs!$C$24),Inputs!$D$24,IF(U232&lt;=IF(Inputs!$C$25="",lockin,Inputs!$C$25),Inputs!$D$25,IF(U232&lt;=IF(Inputs!$C$26="",lockin,Inputs!$C$26),Inputs!$D$26,IF(U232&lt;=IF(Inputs!$C$27="",lockin,Inputs!$C$27),Inputs!$D$27,IF(U232&lt;=IF(Inputs!$C$28="",lockin,Inputs!$C$28),Inputs!$D$28,IF(U232&lt;=IF(Inputs!$C$29="",lockin,Inputs!$C$29),Inputs!$D$29,IF(U232&lt;=IF(Inputs!$C$30="",lockin,Inputs!$C$30),Inputs!$D$30,IF(U232&lt;=IF(Inputs!$C$31="",lockin,Inputs!$C$31),Inputs!$D$31,0%))))))))))</f>
        <v>1.4999999999999999E-2</v>
      </c>
      <c r="AE232" s="5">
        <f t="shared" si="66"/>
        <v>0</v>
      </c>
      <c r="AF232" s="5">
        <f>AB232*Inputs!I236</f>
        <v>0</v>
      </c>
      <c r="AG232" s="5">
        <f t="shared" si="67"/>
        <v>0</v>
      </c>
      <c r="AH232" s="5">
        <f t="shared" si="68"/>
        <v>0</v>
      </c>
      <c r="AI232" s="5">
        <f>AA232*Inputs!I236</f>
        <v>0</v>
      </c>
      <c r="AJ232" s="5">
        <f t="shared" si="69"/>
        <v>0</v>
      </c>
      <c r="AK232" s="5">
        <f t="shared" si="70"/>
        <v>0</v>
      </c>
      <c r="AL232" s="5">
        <f>AA232*Inputs!I236</f>
        <v>0</v>
      </c>
      <c r="AM232" s="5">
        <f t="shared" ca="1" si="71"/>
        <v>0</v>
      </c>
      <c r="AN232" s="5">
        <f t="shared" si="72"/>
        <v>0</v>
      </c>
      <c r="AO232" s="5">
        <f t="shared" ca="1" si="73"/>
        <v>0</v>
      </c>
      <c r="AP232" s="5"/>
      <c r="AQ232" s="5">
        <f>AA232*Inputs!I236</f>
        <v>0</v>
      </c>
      <c r="AR232" s="5">
        <f t="shared" si="74"/>
        <v>0</v>
      </c>
      <c r="AS232" s="5"/>
      <c r="AT232" s="5">
        <f t="shared" ca="1" si="75"/>
        <v>0</v>
      </c>
      <c r="BG232" s="20" t="str">
        <f>IF(Inputs!K232="","",YEAR(Inputs!K232))</f>
        <v/>
      </c>
      <c r="BH232" s="20" t="str">
        <f>IF(Inputs!K232="","",DAY(Inputs!K232))</f>
        <v/>
      </c>
      <c r="BI232" s="20" t="str">
        <f>IF(Inputs!K232="","",MONTH(Inputs!K232))</f>
        <v/>
      </c>
      <c r="BJ232" s="14" t="str">
        <f>IF(Inputs!K232="","",IF(Inputs!K232&gt;DATE(BG232,4,1),DATE(BG232,4,1),DATE(BG232-1,4,1)))</f>
        <v/>
      </c>
      <c r="BX232" s="27" t="e">
        <f t="shared" si="76"/>
        <v>#N/A</v>
      </c>
      <c r="BY232" t="e">
        <f t="shared" si="77"/>
        <v>#N/A</v>
      </c>
    </row>
    <row r="233" spans="20:77">
      <c r="T233" s="5">
        <f>IF(Inputs!F237="",0,IF(Inputs!G237="Purchase",Inputs!H237,IF(Inputs!G237="Redemption",-Inputs!H237,IF(Inputs!G237="Dividend",0,0)))/Inputs!I237)</f>
        <v>0</v>
      </c>
      <c r="U233" s="5">
        <f>IF(Inputs!F237="",0,(datecg-Inputs!F237))</f>
        <v>0</v>
      </c>
      <c r="V233" s="5">
        <f>IF(Inputs!F237="",0,SUM($T$5:T233))</f>
        <v>0</v>
      </c>
      <c r="W233" s="5">
        <f>SUM($X$5:X232)</f>
        <v>24499.276089799783</v>
      </c>
      <c r="X233" s="5">
        <f t="shared" si="60"/>
        <v>0</v>
      </c>
      <c r="Y233" s="5">
        <f t="shared" si="61"/>
        <v>0</v>
      </c>
      <c r="Z233" s="5">
        <f t="shared" si="62"/>
        <v>0</v>
      </c>
      <c r="AA233" s="5">
        <f t="shared" si="63"/>
        <v>0</v>
      </c>
      <c r="AB233" s="5">
        <f t="shared" si="64"/>
        <v>0</v>
      </c>
      <c r="AC233" s="5">
        <f t="shared" si="65"/>
        <v>0</v>
      </c>
      <c r="AD233" s="94">
        <f>IF(U233&lt;=IF(Inputs!$C$22="",lockin,Inputs!$C$22),Inputs!$D$22,IF(U233&lt;=IF(Inputs!$C$23="",lockin,Inputs!$C$23),Inputs!$D$23,IF(U233&lt;=IF(Inputs!$C$24="",lockin,Inputs!$C$24),Inputs!$D$24,IF(U233&lt;=IF(Inputs!$C$25="",lockin,Inputs!$C$25),Inputs!$D$25,IF(U233&lt;=IF(Inputs!$C$26="",lockin,Inputs!$C$26),Inputs!$D$26,IF(U233&lt;=IF(Inputs!$C$27="",lockin,Inputs!$C$27),Inputs!$D$27,IF(U233&lt;=IF(Inputs!$C$28="",lockin,Inputs!$C$28),Inputs!$D$28,IF(U233&lt;=IF(Inputs!$C$29="",lockin,Inputs!$C$29),Inputs!$D$29,IF(U233&lt;=IF(Inputs!$C$30="",lockin,Inputs!$C$30),Inputs!$D$30,IF(U233&lt;=IF(Inputs!$C$31="",lockin,Inputs!$C$31),Inputs!$D$31,0%))))))))))</f>
        <v>1.4999999999999999E-2</v>
      </c>
      <c r="AE233" s="5">
        <f t="shared" si="66"/>
        <v>0</v>
      </c>
      <c r="AF233" s="5">
        <f>AB233*Inputs!I237</f>
        <v>0</v>
      </c>
      <c r="AG233" s="5">
        <f t="shared" si="67"/>
        <v>0</v>
      </c>
      <c r="AH233" s="5">
        <f t="shared" si="68"/>
        <v>0</v>
      </c>
      <c r="AI233" s="5">
        <f>AA233*Inputs!I237</f>
        <v>0</v>
      </c>
      <c r="AJ233" s="5">
        <f t="shared" si="69"/>
        <v>0</v>
      </c>
      <c r="AK233" s="5">
        <f t="shared" si="70"/>
        <v>0</v>
      </c>
      <c r="AL233" s="5">
        <f>AA233*Inputs!I237</f>
        <v>0</v>
      </c>
      <c r="AM233" s="5">
        <f t="shared" ca="1" si="71"/>
        <v>0</v>
      </c>
      <c r="AN233" s="5">
        <f t="shared" si="72"/>
        <v>0</v>
      </c>
      <c r="AO233" s="5">
        <f t="shared" ca="1" si="73"/>
        <v>0</v>
      </c>
      <c r="AP233" s="5"/>
      <c r="AQ233" s="5">
        <f>AA233*Inputs!I237</f>
        <v>0</v>
      </c>
      <c r="AR233" s="5">
        <f t="shared" si="74"/>
        <v>0</v>
      </c>
      <c r="AS233" s="5"/>
      <c r="AT233" s="5">
        <f t="shared" ca="1" si="75"/>
        <v>0</v>
      </c>
      <c r="BG233" s="20" t="str">
        <f>IF(Inputs!K233="","",YEAR(Inputs!K233))</f>
        <v/>
      </c>
      <c r="BH233" s="20" t="str">
        <f>IF(Inputs!K233="","",DAY(Inputs!K233))</f>
        <v/>
      </c>
      <c r="BI233" s="20" t="str">
        <f>IF(Inputs!K233="","",MONTH(Inputs!K233))</f>
        <v/>
      </c>
      <c r="BJ233" s="14" t="str">
        <f>IF(Inputs!K233="","",IF(Inputs!K233&gt;DATE(BG233,4,1),DATE(BG233,4,1),DATE(BG233-1,4,1)))</f>
        <v/>
      </c>
      <c r="BX233" s="27" t="e">
        <f t="shared" si="76"/>
        <v>#N/A</v>
      </c>
      <c r="BY233" t="e">
        <f t="shared" si="77"/>
        <v>#N/A</v>
      </c>
    </row>
    <row r="234" spans="20:77">
      <c r="T234" s="5">
        <f>IF(Inputs!F238="",0,IF(Inputs!G238="Purchase",Inputs!H238,IF(Inputs!G238="Redemption",-Inputs!H238,IF(Inputs!G238="Dividend",0,0)))/Inputs!I238)</f>
        <v>0</v>
      </c>
      <c r="U234" s="5">
        <f>IF(Inputs!F238="",0,(datecg-Inputs!F238))</f>
        <v>0</v>
      </c>
      <c r="V234" s="5">
        <f>IF(Inputs!F238="",0,SUM($T$5:T234))</f>
        <v>0</v>
      </c>
      <c r="W234" s="5">
        <f>SUM($X$5:X233)</f>
        <v>24499.276089799783</v>
      </c>
      <c r="X234" s="5">
        <f t="shared" si="60"/>
        <v>0</v>
      </c>
      <c r="Y234" s="5">
        <f t="shared" si="61"/>
        <v>0</v>
      </c>
      <c r="Z234" s="5">
        <f t="shared" si="62"/>
        <v>0</v>
      </c>
      <c r="AA234" s="5">
        <f t="shared" si="63"/>
        <v>0</v>
      </c>
      <c r="AB234" s="5">
        <f t="shared" si="64"/>
        <v>0</v>
      </c>
      <c r="AC234" s="5">
        <f t="shared" si="65"/>
        <v>0</v>
      </c>
      <c r="AD234" s="94">
        <f>IF(U234&lt;=IF(Inputs!$C$22="",lockin,Inputs!$C$22),Inputs!$D$22,IF(U234&lt;=IF(Inputs!$C$23="",lockin,Inputs!$C$23),Inputs!$D$23,IF(U234&lt;=IF(Inputs!$C$24="",lockin,Inputs!$C$24),Inputs!$D$24,IF(U234&lt;=IF(Inputs!$C$25="",lockin,Inputs!$C$25),Inputs!$D$25,IF(U234&lt;=IF(Inputs!$C$26="",lockin,Inputs!$C$26),Inputs!$D$26,IF(U234&lt;=IF(Inputs!$C$27="",lockin,Inputs!$C$27),Inputs!$D$27,IF(U234&lt;=IF(Inputs!$C$28="",lockin,Inputs!$C$28),Inputs!$D$28,IF(U234&lt;=IF(Inputs!$C$29="",lockin,Inputs!$C$29),Inputs!$D$29,IF(U234&lt;=IF(Inputs!$C$30="",lockin,Inputs!$C$30),Inputs!$D$30,IF(U234&lt;=IF(Inputs!$C$31="",lockin,Inputs!$C$31),Inputs!$D$31,0%))))))))))</f>
        <v>1.4999999999999999E-2</v>
      </c>
      <c r="AE234" s="5">
        <f t="shared" si="66"/>
        <v>0</v>
      </c>
      <c r="AF234" s="5">
        <f>AB234*Inputs!I238</f>
        <v>0</v>
      </c>
      <c r="AG234" s="5">
        <f t="shared" si="67"/>
        <v>0</v>
      </c>
      <c r="AH234" s="5">
        <f t="shared" si="68"/>
        <v>0</v>
      </c>
      <c r="AI234" s="5">
        <f>AA234*Inputs!I238</f>
        <v>0</v>
      </c>
      <c r="AJ234" s="5">
        <f t="shared" si="69"/>
        <v>0</v>
      </c>
      <c r="AK234" s="5">
        <f t="shared" si="70"/>
        <v>0</v>
      </c>
      <c r="AL234" s="5">
        <f>AA234*Inputs!I238</f>
        <v>0</v>
      </c>
      <c r="AM234" s="5">
        <f t="shared" ca="1" si="71"/>
        <v>0</v>
      </c>
      <c r="AN234" s="5">
        <f t="shared" si="72"/>
        <v>0</v>
      </c>
      <c r="AO234" s="5">
        <f t="shared" ca="1" si="73"/>
        <v>0</v>
      </c>
      <c r="AP234" s="5"/>
      <c r="AQ234" s="5">
        <f>AA234*Inputs!I238</f>
        <v>0</v>
      </c>
      <c r="AR234" s="5">
        <f t="shared" si="74"/>
        <v>0</v>
      </c>
      <c r="AS234" s="5"/>
      <c r="AT234" s="5">
        <f t="shared" ca="1" si="75"/>
        <v>0</v>
      </c>
      <c r="BG234" s="20" t="str">
        <f>IF(Inputs!K234="","",YEAR(Inputs!K234))</f>
        <v/>
      </c>
      <c r="BH234" s="20" t="str">
        <f>IF(Inputs!K234="","",DAY(Inputs!K234))</f>
        <v/>
      </c>
      <c r="BI234" s="20" t="str">
        <f>IF(Inputs!K234="","",MONTH(Inputs!K234))</f>
        <v/>
      </c>
      <c r="BJ234" s="14" t="str">
        <f>IF(Inputs!K234="","",IF(Inputs!K234&gt;DATE(BG234,4,1),DATE(BG234,4,1),DATE(BG234-1,4,1)))</f>
        <v/>
      </c>
      <c r="BX234" s="27" t="e">
        <f t="shared" si="76"/>
        <v>#N/A</v>
      </c>
      <c r="BY234" t="e">
        <f t="shared" si="77"/>
        <v>#N/A</v>
      </c>
    </row>
    <row r="235" spans="20:77">
      <c r="T235" s="5">
        <f>IF(Inputs!F239="",0,IF(Inputs!G239="Purchase",Inputs!H239,IF(Inputs!G239="Redemption",-Inputs!H239,IF(Inputs!G239="Dividend",0,0)))/Inputs!I239)</f>
        <v>0</v>
      </c>
      <c r="U235" s="5">
        <f>IF(Inputs!F239="",0,(datecg-Inputs!F239))</f>
        <v>0</v>
      </c>
      <c r="V235" s="5">
        <f>IF(Inputs!F239="",0,SUM($T$5:T235))</f>
        <v>0</v>
      </c>
      <c r="W235" s="5">
        <f>SUM($X$5:X234)</f>
        <v>24499.276089799783</v>
      </c>
      <c r="X235" s="5">
        <f t="shared" si="60"/>
        <v>0</v>
      </c>
      <c r="Y235" s="5">
        <f t="shared" si="61"/>
        <v>0</v>
      </c>
      <c r="Z235" s="5">
        <f t="shared" si="62"/>
        <v>0</v>
      </c>
      <c r="AA235" s="5">
        <f t="shared" si="63"/>
        <v>0</v>
      </c>
      <c r="AB235" s="5">
        <f t="shared" si="64"/>
        <v>0</v>
      </c>
      <c r="AC235" s="5">
        <f t="shared" si="65"/>
        <v>0</v>
      </c>
      <c r="AD235" s="94">
        <f>IF(U235&lt;=IF(Inputs!$C$22="",lockin,Inputs!$C$22),Inputs!$D$22,IF(U235&lt;=IF(Inputs!$C$23="",lockin,Inputs!$C$23),Inputs!$D$23,IF(U235&lt;=IF(Inputs!$C$24="",lockin,Inputs!$C$24),Inputs!$D$24,IF(U235&lt;=IF(Inputs!$C$25="",lockin,Inputs!$C$25),Inputs!$D$25,IF(U235&lt;=IF(Inputs!$C$26="",lockin,Inputs!$C$26),Inputs!$D$26,IF(U235&lt;=IF(Inputs!$C$27="",lockin,Inputs!$C$27),Inputs!$D$27,IF(U235&lt;=IF(Inputs!$C$28="",lockin,Inputs!$C$28),Inputs!$D$28,IF(U235&lt;=IF(Inputs!$C$29="",lockin,Inputs!$C$29),Inputs!$D$29,IF(U235&lt;=IF(Inputs!$C$30="",lockin,Inputs!$C$30),Inputs!$D$30,IF(U235&lt;=IF(Inputs!$C$31="",lockin,Inputs!$C$31),Inputs!$D$31,0%))))))))))</f>
        <v>1.4999999999999999E-2</v>
      </c>
      <c r="AE235" s="5">
        <f t="shared" si="66"/>
        <v>0</v>
      </c>
      <c r="AF235" s="5">
        <f>AB235*Inputs!I239</f>
        <v>0</v>
      </c>
      <c r="AG235" s="5">
        <f t="shared" si="67"/>
        <v>0</v>
      </c>
      <c r="AH235" s="5">
        <f t="shared" si="68"/>
        <v>0</v>
      </c>
      <c r="AI235" s="5">
        <f>AA235*Inputs!I239</f>
        <v>0</v>
      </c>
      <c r="AJ235" s="5">
        <f t="shared" si="69"/>
        <v>0</v>
      </c>
      <c r="AK235" s="5">
        <f t="shared" si="70"/>
        <v>0</v>
      </c>
      <c r="AL235" s="5">
        <f>AA235*Inputs!I239</f>
        <v>0</v>
      </c>
      <c r="AM235" s="5">
        <f t="shared" ca="1" si="71"/>
        <v>0</v>
      </c>
      <c r="AN235" s="5">
        <f t="shared" si="72"/>
        <v>0</v>
      </c>
      <c r="AO235" s="5">
        <f t="shared" ca="1" si="73"/>
        <v>0</v>
      </c>
      <c r="AP235" s="5"/>
      <c r="AQ235" s="5">
        <f>AA235*Inputs!I239</f>
        <v>0</v>
      </c>
      <c r="AR235" s="5">
        <f t="shared" si="74"/>
        <v>0</v>
      </c>
      <c r="AS235" s="5"/>
      <c r="AT235" s="5">
        <f t="shared" ca="1" si="75"/>
        <v>0</v>
      </c>
      <c r="BG235" s="20" t="str">
        <f>IF(Inputs!K235="","",YEAR(Inputs!K235))</f>
        <v/>
      </c>
      <c r="BH235" s="20" t="str">
        <f>IF(Inputs!K235="","",DAY(Inputs!K235))</f>
        <v/>
      </c>
      <c r="BI235" s="20" t="str">
        <f>IF(Inputs!K235="","",MONTH(Inputs!K235))</f>
        <v/>
      </c>
      <c r="BJ235" s="14" t="str">
        <f>IF(Inputs!K235="","",IF(Inputs!K235&gt;DATE(BG235,4,1),DATE(BG235,4,1),DATE(BG235-1,4,1)))</f>
        <v/>
      </c>
      <c r="BX235" s="27" t="e">
        <f t="shared" si="76"/>
        <v>#N/A</v>
      </c>
      <c r="BY235" t="e">
        <f t="shared" si="77"/>
        <v>#N/A</v>
      </c>
    </row>
    <row r="236" spans="20:77">
      <c r="T236" s="5">
        <f>IF(Inputs!F240="",0,IF(Inputs!G240="Purchase",Inputs!H240,IF(Inputs!G240="Redemption",-Inputs!H240,IF(Inputs!G240="Dividend",0,0)))/Inputs!I240)</f>
        <v>0</v>
      </c>
      <c r="U236" s="5">
        <f>IF(Inputs!F240="",0,(datecg-Inputs!F240))</f>
        <v>0</v>
      </c>
      <c r="V236" s="5">
        <f>IF(Inputs!F240="",0,SUM($T$5:T236))</f>
        <v>0</v>
      </c>
      <c r="W236" s="5">
        <f>SUM($X$5:X235)</f>
        <v>24499.276089799783</v>
      </c>
      <c r="X236" s="5">
        <f t="shared" si="60"/>
        <v>0</v>
      </c>
      <c r="Y236" s="5">
        <f t="shared" si="61"/>
        <v>0</v>
      </c>
      <c r="Z236" s="5">
        <f t="shared" si="62"/>
        <v>0</v>
      </c>
      <c r="AA236" s="5">
        <f t="shared" si="63"/>
        <v>0</v>
      </c>
      <c r="AB236" s="5">
        <f t="shared" si="64"/>
        <v>0</v>
      </c>
      <c r="AC236" s="5">
        <f t="shared" si="65"/>
        <v>0</v>
      </c>
      <c r="AD236" s="94">
        <f>IF(U236&lt;=IF(Inputs!$C$22="",lockin,Inputs!$C$22),Inputs!$D$22,IF(U236&lt;=IF(Inputs!$C$23="",lockin,Inputs!$C$23),Inputs!$D$23,IF(U236&lt;=IF(Inputs!$C$24="",lockin,Inputs!$C$24),Inputs!$D$24,IF(U236&lt;=IF(Inputs!$C$25="",lockin,Inputs!$C$25),Inputs!$D$25,IF(U236&lt;=IF(Inputs!$C$26="",lockin,Inputs!$C$26),Inputs!$D$26,IF(U236&lt;=IF(Inputs!$C$27="",lockin,Inputs!$C$27),Inputs!$D$27,IF(U236&lt;=IF(Inputs!$C$28="",lockin,Inputs!$C$28),Inputs!$D$28,IF(U236&lt;=IF(Inputs!$C$29="",lockin,Inputs!$C$29),Inputs!$D$29,IF(U236&lt;=IF(Inputs!$C$30="",lockin,Inputs!$C$30),Inputs!$D$30,IF(U236&lt;=IF(Inputs!$C$31="",lockin,Inputs!$C$31),Inputs!$D$31,0%))))))))))</f>
        <v>1.4999999999999999E-2</v>
      </c>
      <c r="AE236" s="5">
        <f t="shared" si="66"/>
        <v>0</v>
      </c>
      <c r="AF236" s="5">
        <f>AB236*Inputs!I240</f>
        <v>0</v>
      </c>
      <c r="AG236" s="5">
        <f t="shared" si="67"/>
        <v>0</v>
      </c>
      <c r="AH236" s="5">
        <f t="shared" si="68"/>
        <v>0</v>
      </c>
      <c r="AI236" s="5">
        <f>AA236*Inputs!I240</f>
        <v>0</v>
      </c>
      <c r="AJ236" s="5">
        <f t="shared" si="69"/>
        <v>0</v>
      </c>
      <c r="AK236" s="5">
        <f t="shared" si="70"/>
        <v>0</v>
      </c>
      <c r="AL236" s="5">
        <f>AA236*Inputs!I240</f>
        <v>0</v>
      </c>
      <c r="AM236" s="5">
        <f t="shared" ca="1" si="71"/>
        <v>0</v>
      </c>
      <c r="AN236" s="5">
        <f t="shared" si="72"/>
        <v>0</v>
      </c>
      <c r="AO236" s="5">
        <f t="shared" ca="1" si="73"/>
        <v>0</v>
      </c>
      <c r="AP236" s="5"/>
      <c r="AQ236" s="5">
        <f>AA236*Inputs!I240</f>
        <v>0</v>
      </c>
      <c r="AR236" s="5">
        <f t="shared" si="74"/>
        <v>0</v>
      </c>
      <c r="AS236" s="5"/>
      <c r="AT236" s="5">
        <f t="shared" ca="1" si="75"/>
        <v>0</v>
      </c>
      <c r="BG236" s="20" t="str">
        <f>IF(Inputs!K236="","",YEAR(Inputs!K236))</f>
        <v/>
      </c>
      <c r="BH236" s="20" t="str">
        <f>IF(Inputs!K236="","",DAY(Inputs!K236))</f>
        <v/>
      </c>
      <c r="BI236" s="20" t="str">
        <f>IF(Inputs!K236="","",MONTH(Inputs!K236))</f>
        <v/>
      </c>
      <c r="BJ236" s="14" t="str">
        <f>IF(Inputs!K236="","",IF(Inputs!K236&gt;DATE(BG236,4,1),DATE(BG236,4,1),DATE(BG236-1,4,1)))</f>
        <v/>
      </c>
      <c r="BX236" s="27" t="e">
        <f t="shared" si="76"/>
        <v>#N/A</v>
      </c>
      <c r="BY236" t="e">
        <f t="shared" si="77"/>
        <v>#N/A</v>
      </c>
    </row>
    <row r="237" spans="20:77">
      <c r="T237" s="5">
        <f>IF(Inputs!F241="",0,IF(Inputs!G241="Purchase",Inputs!H241,IF(Inputs!G241="Redemption",-Inputs!H241,IF(Inputs!G241="Dividend",0,0)))/Inputs!I241)</f>
        <v>0</v>
      </c>
      <c r="U237" s="5">
        <f>IF(Inputs!F241="",0,(datecg-Inputs!F241))</f>
        <v>0</v>
      </c>
      <c r="V237" s="5">
        <f>IF(Inputs!F241="",0,SUM($T$5:T237))</f>
        <v>0</v>
      </c>
      <c r="W237" s="5">
        <f>SUM($X$5:X236)</f>
        <v>24499.276089799783</v>
      </c>
      <c r="X237" s="5">
        <f t="shared" si="60"/>
        <v>0</v>
      </c>
      <c r="Y237" s="5">
        <f t="shared" si="61"/>
        <v>0</v>
      </c>
      <c r="Z237" s="5">
        <f t="shared" si="62"/>
        <v>0</v>
      </c>
      <c r="AA237" s="5">
        <f t="shared" si="63"/>
        <v>0</v>
      </c>
      <c r="AB237" s="5">
        <f t="shared" si="64"/>
        <v>0</v>
      </c>
      <c r="AC237" s="5">
        <f t="shared" si="65"/>
        <v>0</v>
      </c>
      <c r="AD237" s="94">
        <f>IF(U237&lt;=IF(Inputs!$C$22="",lockin,Inputs!$C$22),Inputs!$D$22,IF(U237&lt;=IF(Inputs!$C$23="",lockin,Inputs!$C$23),Inputs!$D$23,IF(U237&lt;=IF(Inputs!$C$24="",lockin,Inputs!$C$24),Inputs!$D$24,IF(U237&lt;=IF(Inputs!$C$25="",lockin,Inputs!$C$25),Inputs!$D$25,IF(U237&lt;=IF(Inputs!$C$26="",lockin,Inputs!$C$26),Inputs!$D$26,IF(U237&lt;=IF(Inputs!$C$27="",lockin,Inputs!$C$27),Inputs!$D$27,IF(U237&lt;=IF(Inputs!$C$28="",lockin,Inputs!$C$28),Inputs!$D$28,IF(U237&lt;=IF(Inputs!$C$29="",lockin,Inputs!$C$29),Inputs!$D$29,IF(U237&lt;=IF(Inputs!$C$30="",lockin,Inputs!$C$30),Inputs!$D$30,IF(U237&lt;=IF(Inputs!$C$31="",lockin,Inputs!$C$31),Inputs!$D$31,0%))))))))))</f>
        <v>1.4999999999999999E-2</v>
      </c>
      <c r="AE237" s="5">
        <f t="shared" si="66"/>
        <v>0</v>
      </c>
      <c r="AF237" s="5">
        <f>AB237*Inputs!I241</f>
        <v>0</v>
      </c>
      <c r="AG237" s="5">
        <f t="shared" si="67"/>
        <v>0</v>
      </c>
      <c r="AH237" s="5">
        <f t="shared" si="68"/>
        <v>0</v>
      </c>
      <c r="AI237" s="5">
        <f>AA237*Inputs!I241</f>
        <v>0</v>
      </c>
      <c r="AJ237" s="5">
        <f t="shared" si="69"/>
        <v>0</v>
      </c>
      <c r="AK237" s="5">
        <f t="shared" si="70"/>
        <v>0</v>
      </c>
      <c r="AL237" s="5">
        <f>AA237*Inputs!I241</f>
        <v>0</v>
      </c>
      <c r="AM237" s="5">
        <f t="shared" ca="1" si="71"/>
        <v>0</v>
      </c>
      <c r="AN237" s="5">
        <f t="shared" si="72"/>
        <v>0</v>
      </c>
      <c r="AO237" s="5">
        <f t="shared" ca="1" si="73"/>
        <v>0</v>
      </c>
      <c r="AP237" s="5"/>
      <c r="AQ237" s="5">
        <f>AA237*Inputs!I241</f>
        <v>0</v>
      </c>
      <c r="AR237" s="5">
        <f t="shared" si="74"/>
        <v>0</v>
      </c>
      <c r="AS237" s="5"/>
      <c r="AT237" s="5">
        <f t="shared" ca="1" si="75"/>
        <v>0</v>
      </c>
      <c r="BG237" s="20" t="str">
        <f>IF(Inputs!K237="","",YEAR(Inputs!K237))</f>
        <v/>
      </c>
      <c r="BH237" s="20" t="str">
        <f>IF(Inputs!K237="","",DAY(Inputs!K237))</f>
        <v/>
      </c>
      <c r="BI237" s="20" t="str">
        <f>IF(Inputs!K237="","",MONTH(Inputs!K237))</f>
        <v/>
      </c>
      <c r="BJ237" s="14" t="str">
        <f>IF(Inputs!K237="","",IF(Inputs!K237&gt;DATE(BG237,4,1),DATE(BG237,4,1),DATE(BG237-1,4,1)))</f>
        <v/>
      </c>
      <c r="BX237" s="27" t="e">
        <f t="shared" si="76"/>
        <v>#N/A</v>
      </c>
      <c r="BY237" t="e">
        <f t="shared" si="77"/>
        <v>#N/A</v>
      </c>
    </row>
    <row r="238" spans="20:77">
      <c r="T238" s="5">
        <f>IF(Inputs!F242="",0,IF(Inputs!G242="Purchase",Inputs!H242,IF(Inputs!G242="Redemption",-Inputs!H242,IF(Inputs!G242="Dividend",0,0)))/Inputs!I242)</f>
        <v>0</v>
      </c>
      <c r="U238" s="5">
        <f>IF(Inputs!F242="",0,(datecg-Inputs!F242))</f>
        <v>0</v>
      </c>
      <c r="V238" s="5">
        <f>IF(Inputs!F242="",0,SUM($T$5:T238))</f>
        <v>0</v>
      </c>
      <c r="W238" s="5">
        <f>SUM($X$5:X237)</f>
        <v>24499.276089799783</v>
      </c>
      <c r="X238" s="5">
        <f t="shared" si="60"/>
        <v>0</v>
      </c>
      <c r="Y238" s="5">
        <f t="shared" si="61"/>
        <v>0</v>
      </c>
      <c r="Z238" s="5">
        <f t="shared" si="62"/>
        <v>0</v>
      </c>
      <c r="AA238" s="5">
        <f t="shared" si="63"/>
        <v>0</v>
      </c>
      <c r="AB238" s="5">
        <f t="shared" si="64"/>
        <v>0</v>
      </c>
      <c r="AC238" s="5">
        <f t="shared" si="65"/>
        <v>0</v>
      </c>
      <c r="AD238" s="94">
        <f>IF(U238&lt;=IF(Inputs!$C$22="",lockin,Inputs!$C$22),Inputs!$D$22,IF(U238&lt;=IF(Inputs!$C$23="",lockin,Inputs!$C$23),Inputs!$D$23,IF(U238&lt;=IF(Inputs!$C$24="",lockin,Inputs!$C$24),Inputs!$D$24,IF(U238&lt;=IF(Inputs!$C$25="",lockin,Inputs!$C$25),Inputs!$D$25,IF(U238&lt;=IF(Inputs!$C$26="",lockin,Inputs!$C$26),Inputs!$D$26,IF(U238&lt;=IF(Inputs!$C$27="",lockin,Inputs!$C$27),Inputs!$D$27,IF(U238&lt;=IF(Inputs!$C$28="",lockin,Inputs!$C$28),Inputs!$D$28,IF(U238&lt;=IF(Inputs!$C$29="",lockin,Inputs!$C$29),Inputs!$D$29,IF(U238&lt;=IF(Inputs!$C$30="",lockin,Inputs!$C$30),Inputs!$D$30,IF(U238&lt;=IF(Inputs!$C$31="",lockin,Inputs!$C$31),Inputs!$D$31,0%))))))))))</f>
        <v>1.4999999999999999E-2</v>
      </c>
      <c r="AE238" s="5">
        <f t="shared" si="66"/>
        <v>0</v>
      </c>
      <c r="AF238" s="5">
        <f>AB238*Inputs!I242</f>
        <v>0</v>
      </c>
      <c r="AG238" s="5">
        <f t="shared" si="67"/>
        <v>0</v>
      </c>
      <c r="AH238" s="5">
        <f t="shared" si="68"/>
        <v>0</v>
      </c>
      <c r="AI238" s="5">
        <f>AA238*Inputs!I242</f>
        <v>0</v>
      </c>
      <c r="AJ238" s="5">
        <f t="shared" si="69"/>
        <v>0</v>
      </c>
      <c r="AK238" s="5">
        <f t="shared" si="70"/>
        <v>0</v>
      </c>
      <c r="AL238" s="5">
        <f>AA238*Inputs!I242</f>
        <v>0</v>
      </c>
      <c r="AM238" s="5">
        <f t="shared" ca="1" si="71"/>
        <v>0</v>
      </c>
      <c r="AN238" s="5">
        <f t="shared" si="72"/>
        <v>0</v>
      </c>
      <c r="AO238" s="5">
        <f t="shared" ca="1" si="73"/>
        <v>0</v>
      </c>
      <c r="AP238" s="5"/>
      <c r="AQ238" s="5">
        <f>AA238*Inputs!I242</f>
        <v>0</v>
      </c>
      <c r="AR238" s="5">
        <f t="shared" si="74"/>
        <v>0</v>
      </c>
      <c r="AS238" s="5"/>
      <c r="AT238" s="5">
        <f t="shared" ca="1" si="75"/>
        <v>0</v>
      </c>
      <c r="BG238" s="20" t="str">
        <f>IF(Inputs!K238="","",YEAR(Inputs!K238))</f>
        <v/>
      </c>
      <c r="BH238" s="20" t="str">
        <f>IF(Inputs!K238="","",DAY(Inputs!K238))</f>
        <v/>
      </c>
      <c r="BI238" s="20" t="str">
        <f>IF(Inputs!K238="","",MONTH(Inputs!K238))</f>
        <v/>
      </c>
      <c r="BJ238" s="14" t="str">
        <f>IF(Inputs!K238="","",IF(Inputs!K238&gt;DATE(BG238,4,1),DATE(BG238,4,1),DATE(BG238-1,4,1)))</f>
        <v/>
      </c>
      <c r="BX238" s="27" t="e">
        <f t="shared" si="76"/>
        <v>#N/A</v>
      </c>
      <c r="BY238" t="e">
        <f t="shared" si="77"/>
        <v>#N/A</v>
      </c>
    </row>
    <row r="239" spans="20:77">
      <c r="T239" s="5">
        <f>IF(Inputs!F243="",0,IF(Inputs!G243="Purchase",Inputs!H243,IF(Inputs!G243="Redemption",-Inputs!H243,IF(Inputs!G243="Dividend",0,0)))/Inputs!I243)</f>
        <v>0</v>
      </c>
      <c r="U239" s="5">
        <f>IF(Inputs!F243="",0,(datecg-Inputs!F243))</f>
        <v>0</v>
      </c>
      <c r="V239" s="5">
        <f>IF(Inputs!F243="",0,SUM($T$5:T239))</f>
        <v>0</v>
      </c>
      <c r="W239" s="5">
        <f>SUM($X$5:X238)</f>
        <v>24499.276089799783</v>
      </c>
      <c r="X239" s="5">
        <f t="shared" si="60"/>
        <v>0</v>
      </c>
      <c r="Y239" s="5">
        <f t="shared" si="61"/>
        <v>0</v>
      </c>
      <c r="Z239" s="5">
        <f t="shared" si="62"/>
        <v>0</v>
      </c>
      <c r="AA239" s="5">
        <f t="shared" si="63"/>
        <v>0</v>
      </c>
      <c r="AB239" s="5">
        <f t="shared" si="64"/>
        <v>0</v>
      </c>
      <c r="AC239" s="5">
        <f t="shared" si="65"/>
        <v>0</v>
      </c>
      <c r="AD239" s="94">
        <f>IF(U239&lt;=IF(Inputs!$C$22="",lockin,Inputs!$C$22),Inputs!$D$22,IF(U239&lt;=IF(Inputs!$C$23="",lockin,Inputs!$C$23),Inputs!$D$23,IF(U239&lt;=IF(Inputs!$C$24="",lockin,Inputs!$C$24),Inputs!$D$24,IF(U239&lt;=IF(Inputs!$C$25="",lockin,Inputs!$C$25),Inputs!$D$25,IF(U239&lt;=IF(Inputs!$C$26="",lockin,Inputs!$C$26),Inputs!$D$26,IF(U239&lt;=IF(Inputs!$C$27="",lockin,Inputs!$C$27),Inputs!$D$27,IF(U239&lt;=IF(Inputs!$C$28="",lockin,Inputs!$C$28),Inputs!$D$28,IF(U239&lt;=IF(Inputs!$C$29="",lockin,Inputs!$C$29),Inputs!$D$29,IF(U239&lt;=IF(Inputs!$C$30="",lockin,Inputs!$C$30),Inputs!$D$30,IF(U239&lt;=IF(Inputs!$C$31="",lockin,Inputs!$C$31),Inputs!$D$31,0%))))))))))</f>
        <v>1.4999999999999999E-2</v>
      </c>
      <c r="AE239" s="5">
        <f t="shared" si="66"/>
        <v>0</v>
      </c>
      <c r="AF239" s="5">
        <f>AB239*Inputs!I243</f>
        <v>0</v>
      </c>
      <c r="AG239" s="5">
        <f t="shared" si="67"/>
        <v>0</v>
      </c>
      <c r="AH239" s="5">
        <f t="shared" si="68"/>
        <v>0</v>
      </c>
      <c r="AI239" s="5">
        <f>AA239*Inputs!I243</f>
        <v>0</v>
      </c>
      <c r="AJ239" s="5">
        <f t="shared" si="69"/>
        <v>0</v>
      </c>
      <c r="AK239" s="5">
        <f t="shared" si="70"/>
        <v>0</v>
      </c>
      <c r="AL239" s="5">
        <f>AA239*Inputs!I243</f>
        <v>0</v>
      </c>
      <c r="AM239" s="5">
        <f t="shared" ca="1" si="71"/>
        <v>0</v>
      </c>
      <c r="AN239" s="5">
        <f t="shared" si="72"/>
        <v>0</v>
      </c>
      <c r="AO239" s="5">
        <f t="shared" ca="1" si="73"/>
        <v>0</v>
      </c>
      <c r="AP239" s="5"/>
      <c r="AQ239" s="5">
        <f>AA239*Inputs!I243</f>
        <v>0</v>
      </c>
      <c r="AR239" s="5">
        <f t="shared" si="74"/>
        <v>0</v>
      </c>
      <c r="AS239" s="5"/>
      <c r="AT239" s="5">
        <f t="shared" ca="1" si="75"/>
        <v>0</v>
      </c>
      <c r="BG239" s="20" t="str">
        <f>IF(Inputs!K239="","",YEAR(Inputs!K239))</f>
        <v/>
      </c>
      <c r="BH239" s="20" t="str">
        <f>IF(Inputs!K239="","",DAY(Inputs!K239))</f>
        <v/>
      </c>
      <c r="BI239" s="20" t="str">
        <f>IF(Inputs!K239="","",MONTH(Inputs!K239))</f>
        <v/>
      </c>
      <c r="BJ239" s="14" t="str">
        <f>IF(Inputs!K239="","",IF(Inputs!K239&gt;DATE(BG239,4,1),DATE(BG239,4,1),DATE(BG239-1,4,1)))</f>
        <v/>
      </c>
      <c r="BX239" s="27" t="e">
        <f t="shared" si="76"/>
        <v>#N/A</v>
      </c>
      <c r="BY239" t="e">
        <f t="shared" si="77"/>
        <v>#N/A</v>
      </c>
    </row>
    <row r="240" spans="20:77">
      <c r="T240" s="5">
        <f>IF(Inputs!F244="",0,IF(Inputs!G244="Purchase",Inputs!H244,IF(Inputs!G244="Redemption",-Inputs!H244,IF(Inputs!G244="Dividend",0,0)))/Inputs!I244)</f>
        <v>0</v>
      </c>
      <c r="U240" s="5">
        <f>IF(Inputs!F244="",0,(datecg-Inputs!F244))</f>
        <v>0</v>
      </c>
      <c r="V240" s="5">
        <f>IF(Inputs!F244="",0,SUM($T$5:T240))</f>
        <v>0</v>
      </c>
      <c r="W240" s="5">
        <f>SUM($X$5:X239)</f>
        <v>24499.276089799783</v>
      </c>
      <c r="X240" s="5">
        <f t="shared" si="60"/>
        <v>0</v>
      </c>
      <c r="Y240" s="5">
        <f t="shared" si="61"/>
        <v>0</v>
      </c>
      <c r="Z240" s="5">
        <f t="shared" si="62"/>
        <v>0</v>
      </c>
      <c r="AA240" s="5">
        <f t="shared" si="63"/>
        <v>0</v>
      </c>
      <c r="AB240" s="5">
        <f t="shared" si="64"/>
        <v>0</v>
      </c>
      <c r="AC240" s="5">
        <f t="shared" si="65"/>
        <v>0</v>
      </c>
      <c r="AD240" s="94">
        <f>IF(U240&lt;=IF(Inputs!$C$22="",lockin,Inputs!$C$22),Inputs!$D$22,IF(U240&lt;=IF(Inputs!$C$23="",lockin,Inputs!$C$23),Inputs!$D$23,IF(U240&lt;=IF(Inputs!$C$24="",lockin,Inputs!$C$24),Inputs!$D$24,IF(U240&lt;=IF(Inputs!$C$25="",lockin,Inputs!$C$25),Inputs!$D$25,IF(U240&lt;=IF(Inputs!$C$26="",lockin,Inputs!$C$26),Inputs!$D$26,IF(U240&lt;=IF(Inputs!$C$27="",lockin,Inputs!$C$27),Inputs!$D$27,IF(U240&lt;=IF(Inputs!$C$28="",lockin,Inputs!$C$28),Inputs!$D$28,IF(U240&lt;=IF(Inputs!$C$29="",lockin,Inputs!$C$29),Inputs!$D$29,IF(U240&lt;=IF(Inputs!$C$30="",lockin,Inputs!$C$30),Inputs!$D$30,IF(U240&lt;=IF(Inputs!$C$31="",lockin,Inputs!$C$31),Inputs!$D$31,0%))))))))))</f>
        <v>1.4999999999999999E-2</v>
      </c>
      <c r="AE240" s="5">
        <f t="shared" si="66"/>
        <v>0</v>
      </c>
      <c r="AF240" s="5">
        <f>AB240*Inputs!I244</f>
        <v>0</v>
      </c>
      <c r="AG240" s="5">
        <f t="shared" si="67"/>
        <v>0</v>
      </c>
      <c r="AH240" s="5">
        <f t="shared" si="68"/>
        <v>0</v>
      </c>
      <c r="AI240" s="5">
        <f>AA240*Inputs!I244</f>
        <v>0</v>
      </c>
      <c r="AJ240" s="5">
        <f t="shared" si="69"/>
        <v>0</v>
      </c>
      <c r="AK240" s="5">
        <f t="shared" si="70"/>
        <v>0</v>
      </c>
      <c r="AL240" s="5">
        <f>AA240*Inputs!I244</f>
        <v>0</v>
      </c>
      <c r="AM240" s="5">
        <f t="shared" ca="1" si="71"/>
        <v>0</v>
      </c>
      <c r="AN240" s="5">
        <f t="shared" si="72"/>
        <v>0</v>
      </c>
      <c r="AO240" s="5">
        <f t="shared" ca="1" si="73"/>
        <v>0</v>
      </c>
      <c r="AP240" s="5"/>
      <c r="AQ240" s="5">
        <f>AA240*Inputs!I244</f>
        <v>0</v>
      </c>
      <c r="AR240" s="5">
        <f t="shared" si="74"/>
        <v>0</v>
      </c>
      <c r="AS240" s="5"/>
      <c r="AT240" s="5">
        <f t="shared" ca="1" si="75"/>
        <v>0</v>
      </c>
      <c r="BG240" s="20" t="str">
        <f>IF(Inputs!K240="","",YEAR(Inputs!K240))</f>
        <v/>
      </c>
      <c r="BH240" s="20" t="str">
        <f>IF(Inputs!K240="","",DAY(Inputs!K240))</f>
        <v/>
      </c>
      <c r="BI240" s="20" t="str">
        <f>IF(Inputs!K240="","",MONTH(Inputs!K240))</f>
        <v/>
      </c>
      <c r="BJ240" s="14" t="str">
        <f>IF(Inputs!K240="","",IF(Inputs!K240&gt;DATE(BG240,4,1),DATE(BG240,4,1),DATE(BG240-1,4,1)))</f>
        <v/>
      </c>
      <c r="BX240" s="27" t="e">
        <f t="shared" si="76"/>
        <v>#N/A</v>
      </c>
      <c r="BY240" t="e">
        <f t="shared" si="77"/>
        <v>#N/A</v>
      </c>
    </row>
    <row r="241" spans="20:77">
      <c r="T241" s="5">
        <f>IF(Inputs!F245="",0,IF(Inputs!G245="Purchase",Inputs!H245,IF(Inputs!G245="Redemption",-Inputs!H245,IF(Inputs!G245="Dividend",0,0)))/Inputs!I245)</f>
        <v>0</v>
      </c>
      <c r="U241" s="5">
        <f>IF(Inputs!F245="",0,(datecg-Inputs!F245))</f>
        <v>0</v>
      </c>
      <c r="V241" s="5">
        <f>IF(Inputs!F245="",0,SUM($T$5:T241))</f>
        <v>0</v>
      </c>
      <c r="W241" s="5">
        <f>SUM($X$5:X240)</f>
        <v>24499.276089799783</v>
      </c>
      <c r="X241" s="5">
        <f t="shared" si="60"/>
        <v>0</v>
      </c>
      <c r="Y241" s="5">
        <f t="shared" si="61"/>
        <v>0</v>
      </c>
      <c r="Z241" s="5">
        <f t="shared" si="62"/>
        <v>0</v>
      </c>
      <c r="AA241" s="5">
        <f t="shared" si="63"/>
        <v>0</v>
      </c>
      <c r="AB241" s="5">
        <f t="shared" si="64"/>
        <v>0</v>
      </c>
      <c r="AC241" s="5">
        <f t="shared" si="65"/>
        <v>0</v>
      </c>
      <c r="AD241" s="94">
        <f>IF(U241&lt;=IF(Inputs!$C$22="",lockin,Inputs!$C$22),Inputs!$D$22,IF(U241&lt;=IF(Inputs!$C$23="",lockin,Inputs!$C$23),Inputs!$D$23,IF(U241&lt;=IF(Inputs!$C$24="",lockin,Inputs!$C$24),Inputs!$D$24,IF(U241&lt;=IF(Inputs!$C$25="",lockin,Inputs!$C$25),Inputs!$D$25,IF(U241&lt;=IF(Inputs!$C$26="",lockin,Inputs!$C$26),Inputs!$D$26,IF(U241&lt;=IF(Inputs!$C$27="",lockin,Inputs!$C$27),Inputs!$D$27,IF(U241&lt;=IF(Inputs!$C$28="",lockin,Inputs!$C$28),Inputs!$D$28,IF(U241&lt;=IF(Inputs!$C$29="",lockin,Inputs!$C$29),Inputs!$D$29,IF(U241&lt;=IF(Inputs!$C$30="",lockin,Inputs!$C$30),Inputs!$D$30,IF(U241&lt;=IF(Inputs!$C$31="",lockin,Inputs!$C$31),Inputs!$D$31,0%))))))))))</f>
        <v>1.4999999999999999E-2</v>
      </c>
      <c r="AE241" s="5">
        <f t="shared" si="66"/>
        <v>0</v>
      </c>
      <c r="AF241" s="5">
        <f>AB241*Inputs!I245</f>
        <v>0</v>
      </c>
      <c r="AG241" s="5">
        <f t="shared" si="67"/>
        <v>0</v>
      </c>
      <c r="AH241" s="5">
        <f t="shared" si="68"/>
        <v>0</v>
      </c>
      <c r="AI241" s="5">
        <f>AA241*Inputs!I245</f>
        <v>0</v>
      </c>
      <c r="AJ241" s="5">
        <f t="shared" si="69"/>
        <v>0</v>
      </c>
      <c r="AK241" s="5">
        <f t="shared" si="70"/>
        <v>0</v>
      </c>
      <c r="AL241" s="5">
        <f>AA241*Inputs!I245</f>
        <v>0</v>
      </c>
      <c r="AM241" s="5">
        <f t="shared" ca="1" si="71"/>
        <v>0</v>
      </c>
      <c r="AN241" s="5">
        <f t="shared" si="72"/>
        <v>0</v>
      </c>
      <c r="AO241" s="5">
        <f t="shared" ca="1" si="73"/>
        <v>0</v>
      </c>
      <c r="AP241" s="5"/>
      <c r="AQ241" s="5">
        <f>AA241*Inputs!I245</f>
        <v>0</v>
      </c>
      <c r="AR241" s="5">
        <f t="shared" si="74"/>
        <v>0</v>
      </c>
      <c r="AS241" s="5"/>
      <c r="AT241" s="5">
        <f t="shared" ca="1" si="75"/>
        <v>0</v>
      </c>
      <c r="BG241" s="20" t="str">
        <f>IF(Inputs!K241="","",YEAR(Inputs!K241))</f>
        <v/>
      </c>
      <c r="BH241" s="20" t="str">
        <f>IF(Inputs!K241="","",DAY(Inputs!K241))</f>
        <v/>
      </c>
      <c r="BI241" s="20" t="str">
        <f>IF(Inputs!K241="","",MONTH(Inputs!K241))</f>
        <v/>
      </c>
      <c r="BJ241" s="14" t="str">
        <f>IF(Inputs!K241="","",IF(Inputs!K241&gt;DATE(BG241,4,1),DATE(BG241,4,1),DATE(BG241-1,4,1)))</f>
        <v/>
      </c>
      <c r="BX241" s="27" t="e">
        <f t="shared" si="76"/>
        <v>#N/A</v>
      </c>
      <c r="BY241" t="e">
        <f t="shared" si="77"/>
        <v>#N/A</v>
      </c>
    </row>
    <row r="242" spans="20:77">
      <c r="T242" s="5">
        <f>IF(Inputs!F246="",0,IF(Inputs!G246="Purchase",Inputs!H246,IF(Inputs!G246="Redemption",-Inputs!H246,IF(Inputs!G246="Dividend",0,0)))/Inputs!I246)</f>
        <v>0</v>
      </c>
      <c r="U242" s="5">
        <f>IF(Inputs!F246="",0,(datecg-Inputs!F246))</f>
        <v>0</v>
      </c>
      <c r="V242" s="5">
        <f>IF(Inputs!F246="",0,SUM($T$5:T242))</f>
        <v>0</v>
      </c>
      <c r="W242" s="5">
        <f>SUM($X$5:X241)</f>
        <v>24499.276089799783</v>
      </c>
      <c r="X242" s="5">
        <f t="shared" si="60"/>
        <v>0</v>
      </c>
      <c r="Y242" s="5">
        <f t="shared" si="61"/>
        <v>0</v>
      </c>
      <c r="Z242" s="5">
        <f t="shared" si="62"/>
        <v>0</v>
      </c>
      <c r="AA242" s="5">
        <f t="shared" si="63"/>
        <v>0</v>
      </c>
      <c r="AB242" s="5">
        <f t="shared" si="64"/>
        <v>0</v>
      </c>
      <c r="AC242" s="5">
        <f t="shared" si="65"/>
        <v>0</v>
      </c>
      <c r="AD242" s="94">
        <f>IF(U242&lt;=IF(Inputs!$C$22="",lockin,Inputs!$C$22),Inputs!$D$22,IF(U242&lt;=IF(Inputs!$C$23="",lockin,Inputs!$C$23),Inputs!$D$23,IF(U242&lt;=IF(Inputs!$C$24="",lockin,Inputs!$C$24),Inputs!$D$24,IF(U242&lt;=IF(Inputs!$C$25="",lockin,Inputs!$C$25),Inputs!$D$25,IF(U242&lt;=IF(Inputs!$C$26="",lockin,Inputs!$C$26),Inputs!$D$26,IF(U242&lt;=IF(Inputs!$C$27="",lockin,Inputs!$C$27),Inputs!$D$27,IF(U242&lt;=IF(Inputs!$C$28="",lockin,Inputs!$C$28),Inputs!$D$28,IF(U242&lt;=IF(Inputs!$C$29="",lockin,Inputs!$C$29),Inputs!$D$29,IF(U242&lt;=IF(Inputs!$C$30="",lockin,Inputs!$C$30),Inputs!$D$30,IF(U242&lt;=IF(Inputs!$C$31="",lockin,Inputs!$C$31),Inputs!$D$31,0%))))))))))</f>
        <v>1.4999999999999999E-2</v>
      </c>
      <c r="AE242" s="5">
        <f t="shared" si="66"/>
        <v>0</v>
      </c>
      <c r="AF242" s="5">
        <f>AB242*Inputs!I246</f>
        <v>0</v>
      </c>
      <c r="AG242" s="5">
        <f t="shared" si="67"/>
        <v>0</v>
      </c>
      <c r="AH242" s="5">
        <f t="shared" si="68"/>
        <v>0</v>
      </c>
      <c r="AI242" s="5">
        <f>AA242*Inputs!I246</f>
        <v>0</v>
      </c>
      <c r="AJ242" s="5">
        <f t="shared" si="69"/>
        <v>0</v>
      </c>
      <c r="AK242" s="5">
        <f t="shared" si="70"/>
        <v>0</v>
      </c>
      <c r="AL242" s="5">
        <f>AA242*Inputs!I246</f>
        <v>0</v>
      </c>
      <c r="AM242" s="5">
        <f t="shared" ca="1" si="71"/>
        <v>0</v>
      </c>
      <c r="AN242" s="5">
        <f t="shared" si="72"/>
        <v>0</v>
      </c>
      <c r="AO242" s="5">
        <f t="shared" ca="1" si="73"/>
        <v>0</v>
      </c>
      <c r="AP242" s="5"/>
      <c r="AQ242" s="5">
        <f>AA242*Inputs!I246</f>
        <v>0</v>
      </c>
      <c r="AR242" s="5">
        <f t="shared" si="74"/>
        <v>0</v>
      </c>
      <c r="AS242" s="5"/>
      <c r="AT242" s="5">
        <f t="shared" ca="1" si="75"/>
        <v>0</v>
      </c>
      <c r="BG242" s="20" t="str">
        <f>IF(Inputs!K242="","",YEAR(Inputs!K242))</f>
        <v/>
      </c>
      <c r="BH242" s="20" t="str">
        <f>IF(Inputs!K242="","",DAY(Inputs!K242))</f>
        <v/>
      </c>
      <c r="BI242" s="20" t="str">
        <f>IF(Inputs!K242="","",MONTH(Inputs!K242))</f>
        <v/>
      </c>
      <c r="BJ242" s="14" t="str">
        <f>IF(Inputs!K242="","",IF(Inputs!K242&gt;DATE(BG242,4,1),DATE(BG242,4,1),DATE(BG242-1,4,1)))</f>
        <v/>
      </c>
      <c r="BX242" s="27" t="e">
        <f t="shared" si="76"/>
        <v>#N/A</v>
      </c>
      <c r="BY242" t="e">
        <f t="shared" si="77"/>
        <v>#N/A</v>
      </c>
    </row>
    <row r="243" spans="20:77">
      <c r="T243" s="5">
        <f>IF(Inputs!F247="",0,IF(Inputs!G247="Purchase",Inputs!H247,IF(Inputs!G247="Redemption",-Inputs!H247,IF(Inputs!G247="Dividend",0,0)))/Inputs!I247)</f>
        <v>0</v>
      </c>
      <c r="U243" s="5">
        <f>IF(Inputs!F247="",0,(datecg-Inputs!F247))</f>
        <v>0</v>
      </c>
      <c r="V243" s="5">
        <f>IF(Inputs!F247="",0,SUM($T$5:T243))</f>
        <v>0</v>
      </c>
      <c r="W243" s="5">
        <f>SUM($X$5:X242)</f>
        <v>24499.276089799783</v>
      </c>
      <c r="X243" s="5">
        <f t="shared" si="60"/>
        <v>0</v>
      </c>
      <c r="Y243" s="5">
        <f t="shared" si="61"/>
        <v>0</v>
      </c>
      <c r="Z243" s="5">
        <f t="shared" si="62"/>
        <v>0</v>
      </c>
      <c r="AA243" s="5">
        <f t="shared" si="63"/>
        <v>0</v>
      </c>
      <c r="AB243" s="5">
        <f t="shared" si="64"/>
        <v>0</v>
      </c>
      <c r="AC243" s="5">
        <f t="shared" si="65"/>
        <v>0</v>
      </c>
      <c r="AD243" s="94">
        <f>IF(U243&lt;=IF(Inputs!$C$22="",lockin,Inputs!$C$22),Inputs!$D$22,IF(U243&lt;=IF(Inputs!$C$23="",lockin,Inputs!$C$23),Inputs!$D$23,IF(U243&lt;=IF(Inputs!$C$24="",lockin,Inputs!$C$24),Inputs!$D$24,IF(U243&lt;=IF(Inputs!$C$25="",lockin,Inputs!$C$25),Inputs!$D$25,IF(U243&lt;=IF(Inputs!$C$26="",lockin,Inputs!$C$26),Inputs!$D$26,IF(U243&lt;=IF(Inputs!$C$27="",lockin,Inputs!$C$27),Inputs!$D$27,IF(U243&lt;=IF(Inputs!$C$28="",lockin,Inputs!$C$28),Inputs!$D$28,IF(U243&lt;=IF(Inputs!$C$29="",lockin,Inputs!$C$29),Inputs!$D$29,IF(U243&lt;=IF(Inputs!$C$30="",lockin,Inputs!$C$30),Inputs!$D$30,IF(U243&lt;=IF(Inputs!$C$31="",lockin,Inputs!$C$31),Inputs!$D$31,0%))))))))))</f>
        <v>1.4999999999999999E-2</v>
      </c>
      <c r="AE243" s="5">
        <f t="shared" si="66"/>
        <v>0</v>
      </c>
      <c r="AF243" s="5">
        <f>AB243*Inputs!I247</f>
        <v>0</v>
      </c>
      <c r="AG243" s="5">
        <f t="shared" si="67"/>
        <v>0</v>
      </c>
      <c r="AH243" s="5">
        <f t="shared" si="68"/>
        <v>0</v>
      </c>
      <c r="AI243" s="5">
        <f>AA243*Inputs!I247</f>
        <v>0</v>
      </c>
      <c r="AJ243" s="5">
        <f t="shared" si="69"/>
        <v>0</v>
      </c>
      <c r="AK243" s="5">
        <f t="shared" si="70"/>
        <v>0</v>
      </c>
      <c r="AL243" s="5">
        <f>AA243*Inputs!I247</f>
        <v>0</v>
      </c>
      <c r="AM243" s="5">
        <f t="shared" ca="1" si="71"/>
        <v>0</v>
      </c>
      <c r="AN243" s="5">
        <f t="shared" si="72"/>
        <v>0</v>
      </c>
      <c r="AO243" s="5">
        <f t="shared" ca="1" si="73"/>
        <v>0</v>
      </c>
      <c r="AP243" s="5"/>
      <c r="AQ243" s="5">
        <f>AA243*Inputs!I247</f>
        <v>0</v>
      </c>
      <c r="AR243" s="5">
        <f t="shared" si="74"/>
        <v>0</v>
      </c>
      <c r="AS243" s="5"/>
      <c r="AT243" s="5">
        <f t="shared" ca="1" si="75"/>
        <v>0</v>
      </c>
      <c r="BG243" s="20" t="str">
        <f>IF(Inputs!K243="","",YEAR(Inputs!K243))</f>
        <v/>
      </c>
      <c r="BH243" s="20" t="str">
        <f>IF(Inputs!K243="","",DAY(Inputs!K243))</f>
        <v/>
      </c>
      <c r="BI243" s="20" t="str">
        <f>IF(Inputs!K243="","",MONTH(Inputs!K243))</f>
        <v/>
      </c>
      <c r="BJ243" s="14" t="str">
        <f>IF(Inputs!K243="","",IF(Inputs!K243&gt;DATE(BG243,4,1),DATE(BG243,4,1),DATE(BG243-1,4,1)))</f>
        <v/>
      </c>
      <c r="BX243" s="27" t="e">
        <f t="shared" si="76"/>
        <v>#N/A</v>
      </c>
      <c r="BY243" t="e">
        <f t="shared" si="77"/>
        <v>#N/A</v>
      </c>
    </row>
    <row r="244" spans="20:77">
      <c r="T244" s="5">
        <f>IF(Inputs!F248="",0,IF(Inputs!G248="Purchase",Inputs!H248,IF(Inputs!G248="Redemption",-Inputs!H248,IF(Inputs!G248="Dividend",0,0)))/Inputs!I248)</f>
        <v>0</v>
      </c>
      <c r="U244" s="5">
        <f>IF(Inputs!F248="",0,(datecg-Inputs!F248))</f>
        <v>0</v>
      </c>
      <c r="V244" s="5">
        <f>IF(Inputs!F248="",0,SUM($T$5:T244))</f>
        <v>0</v>
      </c>
      <c r="W244" s="5">
        <f>SUM($X$5:X243)</f>
        <v>24499.276089799783</v>
      </c>
      <c r="X244" s="5">
        <f t="shared" si="60"/>
        <v>0</v>
      </c>
      <c r="Y244" s="5">
        <f t="shared" si="61"/>
        <v>0</v>
      </c>
      <c r="Z244" s="5">
        <f t="shared" si="62"/>
        <v>0</v>
      </c>
      <c r="AA244" s="5">
        <f t="shared" si="63"/>
        <v>0</v>
      </c>
      <c r="AB244" s="5">
        <f t="shared" si="64"/>
        <v>0</v>
      </c>
      <c r="AC244" s="5">
        <f t="shared" si="65"/>
        <v>0</v>
      </c>
      <c r="AD244" s="94">
        <f>IF(U244&lt;=IF(Inputs!$C$22="",lockin,Inputs!$C$22),Inputs!$D$22,IF(U244&lt;=IF(Inputs!$C$23="",lockin,Inputs!$C$23),Inputs!$D$23,IF(U244&lt;=IF(Inputs!$C$24="",lockin,Inputs!$C$24),Inputs!$D$24,IF(U244&lt;=IF(Inputs!$C$25="",lockin,Inputs!$C$25),Inputs!$D$25,IF(U244&lt;=IF(Inputs!$C$26="",lockin,Inputs!$C$26),Inputs!$D$26,IF(U244&lt;=IF(Inputs!$C$27="",lockin,Inputs!$C$27),Inputs!$D$27,IF(U244&lt;=IF(Inputs!$C$28="",lockin,Inputs!$C$28),Inputs!$D$28,IF(U244&lt;=IF(Inputs!$C$29="",lockin,Inputs!$C$29),Inputs!$D$29,IF(U244&lt;=IF(Inputs!$C$30="",lockin,Inputs!$C$30),Inputs!$D$30,IF(U244&lt;=IF(Inputs!$C$31="",lockin,Inputs!$C$31),Inputs!$D$31,0%))))))))))</f>
        <v>1.4999999999999999E-2</v>
      </c>
      <c r="AE244" s="5">
        <f t="shared" si="66"/>
        <v>0</v>
      </c>
      <c r="AF244" s="5">
        <f>AB244*Inputs!I248</f>
        <v>0</v>
      </c>
      <c r="AG244" s="5">
        <f t="shared" si="67"/>
        <v>0</v>
      </c>
      <c r="AH244" s="5">
        <f t="shared" si="68"/>
        <v>0</v>
      </c>
      <c r="AI244" s="5">
        <f>AA244*Inputs!I248</f>
        <v>0</v>
      </c>
      <c r="AJ244" s="5">
        <f t="shared" si="69"/>
        <v>0</v>
      </c>
      <c r="AK244" s="5">
        <f t="shared" si="70"/>
        <v>0</v>
      </c>
      <c r="AL244" s="5">
        <f>AA244*Inputs!I248</f>
        <v>0</v>
      </c>
      <c r="AM244" s="5">
        <f t="shared" ca="1" si="71"/>
        <v>0</v>
      </c>
      <c r="AN244" s="5">
        <f t="shared" si="72"/>
        <v>0</v>
      </c>
      <c r="AO244" s="5">
        <f t="shared" ca="1" si="73"/>
        <v>0</v>
      </c>
      <c r="AP244" s="5"/>
      <c r="AQ244" s="5">
        <f>AA244*Inputs!I248</f>
        <v>0</v>
      </c>
      <c r="AR244" s="5">
        <f t="shared" si="74"/>
        <v>0</v>
      </c>
      <c r="AS244" s="5"/>
      <c r="AT244" s="5">
        <f t="shared" ca="1" si="75"/>
        <v>0</v>
      </c>
      <c r="BG244" s="20" t="str">
        <f>IF(Inputs!K244="","",YEAR(Inputs!K244))</f>
        <v/>
      </c>
      <c r="BH244" s="20" t="str">
        <f>IF(Inputs!K244="","",DAY(Inputs!K244))</f>
        <v/>
      </c>
      <c r="BI244" s="20" t="str">
        <f>IF(Inputs!K244="","",MONTH(Inputs!K244))</f>
        <v/>
      </c>
      <c r="BJ244" s="14" t="str">
        <f>IF(Inputs!K244="","",IF(Inputs!K244&gt;DATE(BG244,4,1),DATE(BG244,4,1),DATE(BG244-1,4,1)))</f>
        <v/>
      </c>
      <c r="BX244" s="27" t="e">
        <f t="shared" si="76"/>
        <v>#N/A</v>
      </c>
      <c r="BY244" t="e">
        <f t="shared" si="77"/>
        <v>#N/A</v>
      </c>
    </row>
    <row r="245" spans="20:77">
      <c r="T245" s="5">
        <f>IF(Inputs!F249="",0,IF(Inputs!G249="Purchase",Inputs!H249,IF(Inputs!G249="Redemption",-Inputs!H249,IF(Inputs!G249="Dividend",0,0)))/Inputs!I249)</f>
        <v>0</v>
      </c>
      <c r="U245" s="5">
        <f>IF(Inputs!F249="",0,(datecg-Inputs!F249))</f>
        <v>0</v>
      </c>
      <c r="V245" s="5">
        <f>IF(Inputs!F249="",0,SUM($T$5:T245))</f>
        <v>0</v>
      </c>
      <c r="W245" s="5">
        <f>SUM($X$5:X244)</f>
        <v>24499.276089799783</v>
      </c>
      <c r="X245" s="5">
        <f t="shared" si="60"/>
        <v>0</v>
      </c>
      <c r="Y245" s="5">
        <f t="shared" si="61"/>
        <v>0</v>
      </c>
      <c r="Z245" s="5">
        <f t="shared" si="62"/>
        <v>0</v>
      </c>
      <c r="AA245" s="5">
        <f t="shared" si="63"/>
        <v>0</v>
      </c>
      <c r="AB245" s="5">
        <f t="shared" si="64"/>
        <v>0</v>
      </c>
      <c r="AC245" s="5">
        <f t="shared" si="65"/>
        <v>0</v>
      </c>
      <c r="AD245" s="94">
        <f>IF(U245&lt;=IF(Inputs!$C$22="",lockin,Inputs!$C$22),Inputs!$D$22,IF(U245&lt;=IF(Inputs!$C$23="",lockin,Inputs!$C$23),Inputs!$D$23,IF(U245&lt;=IF(Inputs!$C$24="",lockin,Inputs!$C$24),Inputs!$D$24,IF(U245&lt;=IF(Inputs!$C$25="",lockin,Inputs!$C$25),Inputs!$D$25,IF(U245&lt;=IF(Inputs!$C$26="",lockin,Inputs!$C$26),Inputs!$D$26,IF(U245&lt;=IF(Inputs!$C$27="",lockin,Inputs!$C$27),Inputs!$D$27,IF(U245&lt;=IF(Inputs!$C$28="",lockin,Inputs!$C$28),Inputs!$D$28,IF(U245&lt;=IF(Inputs!$C$29="",lockin,Inputs!$C$29),Inputs!$D$29,IF(U245&lt;=IF(Inputs!$C$30="",lockin,Inputs!$C$30),Inputs!$D$30,IF(U245&lt;=IF(Inputs!$C$31="",lockin,Inputs!$C$31),Inputs!$D$31,0%))))))))))</f>
        <v>1.4999999999999999E-2</v>
      </c>
      <c r="AE245" s="5">
        <f t="shared" si="66"/>
        <v>0</v>
      </c>
      <c r="AF245" s="5">
        <f>AB245*Inputs!I249</f>
        <v>0</v>
      </c>
      <c r="AG245" s="5">
        <f t="shared" si="67"/>
        <v>0</v>
      </c>
      <c r="AH245" s="5">
        <f t="shared" si="68"/>
        <v>0</v>
      </c>
      <c r="AI245" s="5">
        <f>AA245*Inputs!I249</f>
        <v>0</v>
      </c>
      <c r="AJ245" s="5">
        <f t="shared" si="69"/>
        <v>0</v>
      </c>
      <c r="AK245" s="5">
        <f t="shared" si="70"/>
        <v>0</v>
      </c>
      <c r="AL245" s="5">
        <f>AA245*Inputs!I249</f>
        <v>0</v>
      </c>
      <c r="AM245" s="5">
        <f t="shared" ca="1" si="71"/>
        <v>0</v>
      </c>
      <c r="AN245" s="5">
        <f t="shared" si="72"/>
        <v>0</v>
      </c>
      <c r="AO245" s="5">
        <f t="shared" ca="1" si="73"/>
        <v>0</v>
      </c>
      <c r="AP245" s="5"/>
      <c r="AQ245" s="5">
        <f>AA245*Inputs!I249</f>
        <v>0</v>
      </c>
      <c r="AR245" s="5">
        <f t="shared" si="74"/>
        <v>0</v>
      </c>
      <c r="AS245" s="5"/>
      <c r="AT245" s="5">
        <f t="shared" ca="1" si="75"/>
        <v>0</v>
      </c>
      <c r="BG245" s="20" t="str">
        <f>IF(Inputs!K245="","",YEAR(Inputs!K245))</f>
        <v/>
      </c>
      <c r="BH245" s="20" t="str">
        <f>IF(Inputs!K245="","",DAY(Inputs!K245))</f>
        <v/>
      </c>
      <c r="BI245" s="20" t="str">
        <f>IF(Inputs!K245="","",MONTH(Inputs!K245))</f>
        <v/>
      </c>
      <c r="BJ245" s="14" t="str">
        <f>IF(Inputs!K245="","",IF(Inputs!K245&gt;DATE(BG245,4,1),DATE(BG245,4,1),DATE(BG245-1,4,1)))</f>
        <v/>
      </c>
      <c r="BX245" s="27" t="e">
        <f t="shared" si="76"/>
        <v>#N/A</v>
      </c>
      <c r="BY245" t="e">
        <f t="shared" si="77"/>
        <v>#N/A</v>
      </c>
    </row>
    <row r="246" spans="20:77">
      <c r="T246" s="5">
        <f>IF(Inputs!F250="",0,IF(Inputs!G250="Purchase",Inputs!H250,IF(Inputs!G250="Redemption",-Inputs!H250,IF(Inputs!G250="Dividend",0,0)))/Inputs!I250)</f>
        <v>0</v>
      </c>
      <c r="U246" s="5">
        <f>IF(Inputs!F250="",0,(datecg-Inputs!F250))</f>
        <v>0</v>
      </c>
      <c r="V246" s="5">
        <f>IF(Inputs!F250="",0,SUM($T$5:T246))</f>
        <v>0</v>
      </c>
      <c r="W246" s="5">
        <f>SUM($X$5:X245)</f>
        <v>24499.276089799783</v>
      </c>
      <c r="X246" s="5">
        <f t="shared" si="60"/>
        <v>0</v>
      </c>
      <c r="Y246" s="5">
        <f t="shared" si="61"/>
        <v>0</v>
      </c>
      <c r="Z246" s="5">
        <f t="shared" si="62"/>
        <v>0</v>
      </c>
      <c r="AA246" s="5">
        <f t="shared" si="63"/>
        <v>0</v>
      </c>
      <c r="AB246" s="5">
        <f t="shared" si="64"/>
        <v>0</v>
      </c>
      <c r="AC246" s="5">
        <f t="shared" si="65"/>
        <v>0</v>
      </c>
      <c r="AD246" s="94">
        <f>IF(U246&lt;=IF(Inputs!$C$22="",lockin,Inputs!$C$22),Inputs!$D$22,IF(U246&lt;=IF(Inputs!$C$23="",lockin,Inputs!$C$23),Inputs!$D$23,IF(U246&lt;=IF(Inputs!$C$24="",lockin,Inputs!$C$24),Inputs!$D$24,IF(U246&lt;=IF(Inputs!$C$25="",lockin,Inputs!$C$25),Inputs!$D$25,IF(U246&lt;=IF(Inputs!$C$26="",lockin,Inputs!$C$26),Inputs!$D$26,IF(U246&lt;=IF(Inputs!$C$27="",lockin,Inputs!$C$27),Inputs!$D$27,IF(U246&lt;=IF(Inputs!$C$28="",lockin,Inputs!$C$28),Inputs!$D$28,IF(U246&lt;=IF(Inputs!$C$29="",lockin,Inputs!$C$29),Inputs!$D$29,IF(U246&lt;=IF(Inputs!$C$30="",lockin,Inputs!$C$30),Inputs!$D$30,IF(U246&lt;=IF(Inputs!$C$31="",lockin,Inputs!$C$31),Inputs!$D$31,0%))))))))))</f>
        <v>1.4999999999999999E-2</v>
      </c>
      <c r="AE246" s="5">
        <f t="shared" si="66"/>
        <v>0</v>
      </c>
      <c r="AF246" s="5">
        <f>AB246*Inputs!I250</f>
        <v>0</v>
      </c>
      <c r="AG246" s="5">
        <f t="shared" si="67"/>
        <v>0</v>
      </c>
      <c r="AH246" s="5">
        <f t="shared" si="68"/>
        <v>0</v>
      </c>
      <c r="AI246" s="5">
        <f>AA246*Inputs!I250</f>
        <v>0</v>
      </c>
      <c r="AJ246" s="5">
        <f t="shared" si="69"/>
        <v>0</v>
      </c>
      <c r="AK246" s="5">
        <f t="shared" si="70"/>
        <v>0</v>
      </c>
      <c r="AL246" s="5">
        <f>AA246*Inputs!I250</f>
        <v>0</v>
      </c>
      <c r="AM246" s="5">
        <f t="shared" ca="1" si="71"/>
        <v>0</v>
      </c>
      <c r="AN246" s="5">
        <f t="shared" si="72"/>
        <v>0</v>
      </c>
      <c r="AO246" s="5">
        <f t="shared" ca="1" si="73"/>
        <v>0</v>
      </c>
      <c r="AP246" s="5"/>
      <c r="AQ246" s="5">
        <f>AA246*Inputs!I250</f>
        <v>0</v>
      </c>
      <c r="AR246" s="5">
        <f t="shared" si="74"/>
        <v>0</v>
      </c>
      <c r="AS246" s="5"/>
      <c r="AT246" s="5">
        <f t="shared" ca="1" si="75"/>
        <v>0</v>
      </c>
      <c r="BG246" s="20" t="str">
        <f>IF(Inputs!K246="","",YEAR(Inputs!K246))</f>
        <v/>
      </c>
      <c r="BH246" s="20" t="str">
        <f>IF(Inputs!K246="","",DAY(Inputs!K246))</f>
        <v/>
      </c>
      <c r="BI246" s="20" t="str">
        <f>IF(Inputs!K246="","",MONTH(Inputs!K246))</f>
        <v/>
      </c>
      <c r="BJ246" s="14" t="str">
        <f>IF(Inputs!K246="","",IF(Inputs!K246&gt;DATE(BG246,4,1),DATE(BG246,4,1),DATE(BG246-1,4,1)))</f>
        <v/>
      </c>
      <c r="BX246" s="27" t="e">
        <f t="shared" si="76"/>
        <v>#N/A</v>
      </c>
      <c r="BY246" t="e">
        <f t="shared" si="77"/>
        <v>#N/A</v>
      </c>
    </row>
    <row r="247" spans="20:77">
      <c r="T247" s="5">
        <f>IF(Inputs!F251="",0,IF(Inputs!G251="Purchase",Inputs!H251,IF(Inputs!G251="Redemption",-Inputs!H251,IF(Inputs!G251="Dividend",0,0)))/Inputs!I251)</f>
        <v>0</v>
      </c>
      <c r="U247" s="5">
        <f>IF(Inputs!F251="",0,(datecg-Inputs!F251))</f>
        <v>0</v>
      </c>
      <c r="V247" s="5">
        <f>IF(Inputs!F251="",0,SUM($T$5:T247))</f>
        <v>0</v>
      </c>
      <c r="W247" s="5">
        <f>SUM($X$5:X246)</f>
        <v>24499.276089799783</v>
      </c>
      <c r="X247" s="5">
        <f t="shared" si="60"/>
        <v>0</v>
      </c>
      <c r="Y247" s="5">
        <f t="shared" si="61"/>
        <v>0</v>
      </c>
      <c r="Z247" s="5">
        <f t="shared" si="62"/>
        <v>0</v>
      </c>
      <c r="AA247" s="5">
        <f t="shared" si="63"/>
        <v>0</v>
      </c>
      <c r="AB247" s="5">
        <f t="shared" si="64"/>
        <v>0</v>
      </c>
      <c r="AC247" s="5">
        <f t="shared" si="65"/>
        <v>0</v>
      </c>
      <c r="AD247" s="94">
        <f>IF(U247&lt;=IF(Inputs!$C$22="",lockin,Inputs!$C$22),Inputs!$D$22,IF(U247&lt;=IF(Inputs!$C$23="",lockin,Inputs!$C$23),Inputs!$D$23,IF(U247&lt;=IF(Inputs!$C$24="",lockin,Inputs!$C$24),Inputs!$D$24,IF(U247&lt;=IF(Inputs!$C$25="",lockin,Inputs!$C$25),Inputs!$D$25,IF(U247&lt;=IF(Inputs!$C$26="",lockin,Inputs!$C$26),Inputs!$D$26,IF(U247&lt;=IF(Inputs!$C$27="",lockin,Inputs!$C$27),Inputs!$D$27,IF(U247&lt;=IF(Inputs!$C$28="",lockin,Inputs!$C$28),Inputs!$D$28,IF(U247&lt;=IF(Inputs!$C$29="",lockin,Inputs!$C$29),Inputs!$D$29,IF(U247&lt;=IF(Inputs!$C$30="",lockin,Inputs!$C$30),Inputs!$D$30,IF(U247&lt;=IF(Inputs!$C$31="",lockin,Inputs!$C$31),Inputs!$D$31,0%))))))))))</f>
        <v>1.4999999999999999E-2</v>
      </c>
      <c r="AE247" s="5">
        <f t="shared" si="66"/>
        <v>0</v>
      </c>
      <c r="AF247" s="5">
        <f>AB247*Inputs!I251</f>
        <v>0</v>
      </c>
      <c r="AG247" s="5">
        <f t="shared" si="67"/>
        <v>0</v>
      </c>
      <c r="AH247" s="5">
        <f t="shared" si="68"/>
        <v>0</v>
      </c>
      <c r="AI247" s="5">
        <f>AA247*Inputs!I251</f>
        <v>0</v>
      </c>
      <c r="AJ247" s="5">
        <f t="shared" si="69"/>
        <v>0</v>
      </c>
      <c r="AK247" s="5">
        <f t="shared" si="70"/>
        <v>0</v>
      </c>
      <c r="AL247" s="5">
        <f>AA247*Inputs!I251</f>
        <v>0</v>
      </c>
      <c r="AM247" s="5">
        <f t="shared" ca="1" si="71"/>
        <v>0</v>
      </c>
      <c r="AN247" s="5">
        <f t="shared" si="72"/>
        <v>0</v>
      </c>
      <c r="AO247" s="5">
        <f t="shared" ca="1" si="73"/>
        <v>0</v>
      </c>
      <c r="AP247" s="5"/>
      <c r="AQ247" s="5">
        <f>AA247*Inputs!I251</f>
        <v>0</v>
      </c>
      <c r="AR247" s="5">
        <f t="shared" si="74"/>
        <v>0</v>
      </c>
      <c r="AS247" s="5"/>
      <c r="AT247" s="5">
        <f t="shared" ca="1" si="75"/>
        <v>0</v>
      </c>
      <c r="BG247" s="20" t="str">
        <f>IF(Inputs!K247="","",YEAR(Inputs!K247))</f>
        <v/>
      </c>
      <c r="BH247" s="20" t="str">
        <f>IF(Inputs!K247="","",DAY(Inputs!K247))</f>
        <v/>
      </c>
      <c r="BI247" s="20" t="str">
        <f>IF(Inputs!K247="","",MONTH(Inputs!K247))</f>
        <v/>
      </c>
      <c r="BJ247" s="14" t="str">
        <f>IF(Inputs!K247="","",IF(Inputs!K247&gt;DATE(BG247,4,1),DATE(BG247,4,1),DATE(BG247-1,4,1)))</f>
        <v/>
      </c>
      <c r="BX247" s="27" t="e">
        <f t="shared" si="76"/>
        <v>#N/A</v>
      </c>
      <c r="BY247" t="e">
        <f t="shared" si="77"/>
        <v>#N/A</v>
      </c>
    </row>
    <row r="248" spans="20:77">
      <c r="T248" s="5">
        <f>IF(Inputs!F252="",0,IF(Inputs!G252="Purchase",Inputs!H252,IF(Inputs!G252="Redemption",-Inputs!H252,IF(Inputs!G252="Dividend",0,0)))/Inputs!I252)</f>
        <v>0</v>
      </c>
      <c r="U248" s="5">
        <f>IF(Inputs!F252="",0,(datecg-Inputs!F252))</f>
        <v>0</v>
      </c>
      <c r="V248" s="5">
        <f>IF(Inputs!F252="",0,SUM($T$5:T248))</f>
        <v>0</v>
      </c>
      <c r="W248" s="5">
        <f>SUM($X$5:X247)</f>
        <v>24499.276089799783</v>
      </c>
      <c r="X248" s="5">
        <f t="shared" si="60"/>
        <v>0</v>
      </c>
      <c r="Y248" s="5">
        <f t="shared" si="61"/>
        <v>0</v>
      </c>
      <c r="Z248" s="5">
        <f t="shared" si="62"/>
        <v>0</v>
      </c>
      <c r="AA248" s="5">
        <f t="shared" si="63"/>
        <v>0</v>
      </c>
      <c r="AB248" s="5">
        <f t="shared" si="64"/>
        <v>0</v>
      </c>
      <c r="AC248" s="5">
        <f t="shared" si="65"/>
        <v>0</v>
      </c>
      <c r="AD248" s="94">
        <f>IF(U248&lt;=IF(Inputs!$C$22="",lockin,Inputs!$C$22),Inputs!$D$22,IF(U248&lt;=IF(Inputs!$C$23="",lockin,Inputs!$C$23),Inputs!$D$23,IF(U248&lt;=IF(Inputs!$C$24="",lockin,Inputs!$C$24),Inputs!$D$24,IF(U248&lt;=IF(Inputs!$C$25="",lockin,Inputs!$C$25),Inputs!$D$25,IF(U248&lt;=IF(Inputs!$C$26="",lockin,Inputs!$C$26),Inputs!$D$26,IF(U248&lt;=IF(Inputs!$C$27="",lockin,Inputs!$C$27),Inputs!$D$27,IF(U248&lt;=IF(Inputs!$C$28="",lockin,Inputs!$C$28),Inputs!$D$28,IF(U248&lt;=IF(Inputs!$C$29="",lockin,Inputs!$C$29),Inputs!$D$29,IF(U248&lt;=IF(Inputs!$C$30="",lockin,Inputs!$C$30),Inputs!$D$30,IF(U248&lt;=IF(Inputs!$C$31="",lockin,Inputs!$C$31),Inputs!$D$31,0%))))))))))</f>
        <v>1.4999999999999999E-2</v>
      </c>
      <c r="AE248" s="5">
        <f t="shared" si="66"/>
        <v>0</v>
      </c>
      <c r="AF248" s="5">
        <f>AB248*Inputs!I252</f>
        <v>0</v>
      </c>
      <c r="AG248" s="5">
        <f t="shared" si="67"/>
        <v>0</v>
      </c>
      <c r="AH248" s="5">
        <f t="shared" si="68"/>
        <v>0</v>
      </c>
      <c r="AI248" s="5">
        <f>AA248*Inputs!I252</f>
        <v>0</v>
      </c>
      <c r="AJ248" s="5">
        <f t="shared" si="69"/>
        <v>0</v>
      </c>
      <c r="AK248" s="5">
        <f t="shared" si="70"/>
        <v>0</v>
      </c>
      <c r="AL248" s="5">
        <f>AA248*Inputs!I252</f>
        <v>0</v>
      </c>
      <c r="AM248" s="5">
        <f t="shared" ca="1" si="71"/>
        <v>0</v>
      </c>
      <c r="AN248" s="5">
        <f t="shared" si="72"/>
        <v>0</v>
      </c>
      <c r="AO248" s="5">
        <f t="shared" ca="1" si="73"/>
        <v>0</v>
      </c>
      <c r="AP248" s="5"/>
      <c r="AQ248" s="5">
        <f>AA248*Inputs!I252</f>
        <v>0</v>
      </c>
      <c r="AR248" s="5">
        <f t="shared" si="74"/>
        <v>0</v>
      </c>
      <c r="AS248" s="5"/>
      <c r="AT248" s="5">
        <f t="shared" ca="1" si="75"/>
        <v>0</v>
      </c>
      <c r="BG248" s="20" t="str">
        <f>IF(Inputs!K248="","",YEAR(Inputs!K248))</f>
        <v/>
      </c>
      <c r="BH248" s="20" t="str">
        <f>IF(Inputs!K248="","",DAY(Inputs!K248))</f>
        <v/>
      </c>
      <c r="BI248" s="20" t="str">
        <f>IF(Inputs!K248="","",MONTH(Inputs!K248))</f>
        <v/>
      </c>
      <c r="BJ248" s="14" t="str">
        <f>IF(Inputs!K248="","",IF(Inputs!K248&gt;DATE(BG248,4,1),DATE(BG248,4,1),DATE(BG248-1,4,1)))</f>
        <v/>
      </c>
      <c r="BX248" s="27" t="e">
        <f t="shared" si="76"/>
        <v>#N/A</v>
      </c>
      <c r="BY248" t="e">
        <f t="shared" si="77"/>
        <v>#N/A</v>
      </c>
    </row>
    <row r="249" spans="20:77">
      <c r="T249" s="5">
        <f>IF(Inputs!F253="",0,IF(Inputs!G253="Purchase",Inputs!H253,IF(Inputs!G253="Redemption",-Inputs!H253,IF(Inputs!G253="Dividend",0,0)))/Inputs!I253)</f>
        <v>0</v>
      </c>
      <c r="U249" s="5">
        <f>IF(Inputs!F253="",0,(datecg-Inputs!F253))</f>
        <v>0</v>
      </c>
      <c r="V249" s="5">
        <f>IF(Inputs!F253="",0,SUM($T$5:T249))</f>
        <v>0</v>
      </c>
      <c r="W249" s="5">
        <f>SUM($X$5:X248)</f>
        <v>24499.276089799783</v>
      </c>
      <c r="X249" s="5">
        <f t="shared" si="60"/>
        <v>0</v>
      </c>
      <c r="Y249" s="5">
        <f t="shared" si="61"/>
        <v>0</v>
      </c>
      <c r="Z249" s="5">
        <f t="shared" si="62"/>
        <v>0</v>
      </c>
      <c r="AA249" s="5">
        <f t="shared" si="63"/>
        <v>0</v>
      </c>
      <c r="AB249" s="5">
        <f t="shared" si="64"/>
        <v>0</v>
      </c>
      <c r="AC249" s="5">
        <f t="shared" si="65"/>
        <v>0</v>
      </c>
      <c r="AD249" s="94">
        <f>IF(U249&lt;=IF(Inputs!$C$22="",lockin,Inputs!$C$22),Inputs!$D$22,IF(U249&lt;=IF(Inputs!$C$23="",lockin,Inputs!$C$23),Inputs!$D$23,IF(U249&lt;=IF(Inputs!$C$24="",lockin,Inputs!$C$24),Inputs!$D$24,IF(U249&lt;=IF(Inputs!$C$25="",lockin,Inputs!$C$25),Inputs!$D$25,IF(U249&lt;=IF(Inputs!$C$26="",lockin,Inputs!$C$26),Inputs!$D$26,IF(U249&lt;=IF(Inputs!$C$27="",lockin,Inputs!$C$27),Inputs!$D$27,IF(U249&lt;=IF(Inputs!$C$28="",lockin,Inputs!$C$28),Inputs!$D$28,IF(U249&lt;=IF(Inputs!$C$29="",lockin,Inputs!$C$29),Inputs!$D$29,IF(U249&lt;=IF(Inputs!$C$30="",lockin,Inputs!$C$30),Inputs!$D$30,IF(U249&lt;=IF(Inputs!$C$31="",lockin,Inputs!$C$31),Inputs!$D$31,0%))))))))))</f>
        <v>1.4999999999999999E-2</v>
      </c>
      <c r="AE249" s="5">
        <f t="shared" si="66"/>
        <v>0</v>
      </c>
      <c r="AF249" s="5">
        <f>AB249*Inputs!I253</f>
        <v>0</v>
      </c>
      <c r="AG249" s="5">
        <f t="shared" si="67"/>
        <v>0</v>
      </c>
      <c r="AH249" s="5">
        <f t="shared" si="68"/>
        <v>0</v>
      </c>
      <c r="AI249" s="5">
        <f>AA249*Inputs!I253</f>
        <v>0</v>
      </c>
      <c r="AJ249" s="5">
        <f t="shared" si="69"/>
        <v>0</v>
      </c>
      <c r="AK249" s="5">
        <f t="shared" si="70"/>
        <v>0</v>
      </c>
      <c r="AL249" s="5">
        <f>AA249*Inputs!I253</f>
        <v>0</v>
      </c>
      <c r="AM249" s="5">
        <f t="shared" ca="1" si="71"/>
        <v>0</v>
      </c>
      <c r="AN249" s="5">
        <f t="shared" si="72"/>
        <v>0</v>
      </c>
      <c r="AO249" s="5">
        <f t="shared" ca="1" si="73"/>
        <v>0</v>
      </c>
      <c r="AP249" s="5"/>
      <c r="AQ249" s="5">
        <f>AA249*Inputs!I253</f>
        <v>0</v>
      </c>
      <c r="AR249" s="5">
        <f t="shared" si="74"/>
        <v>0</v>
      </c>
      <c r="AS249" s="5"/>
      <c r="AT249" s="5">
        <f t="shared" ca="1" si="75"/>
        <v>0</v>
      </c>
      <c r="BG249" s="20" t="str">
        <f>IF(Inputs!K249="","",YEAR(Inputs!K249))</f>
        <v/>
      </c>
      <c r="BH249" s="20" t="str">
        <f>IF(Inputs!K249="","",DAY(Inputs!K249))</f>
        <v/>
      </c>
      <c r="BI249" s="20" t="str">
        <f>IF(Inputs!K249="","",MONTH(Inputs!K249))</f>
        <v/>
      </c>
      <c r="BJ249" s="14" t="str">
        <f>IF(Inputs!K249="","",IF(Inputs!K249&gt;DATE(BG249,4,1),DATE(BG249,4,1),DATE(BG249-1,4,1)))</f>
        <v/>
      </c>
      <c r="BX249" s="27" t="e">
        <f t="shared" si="76"/>
        <v>#N/A</v>
      </c>
      <c r="BY249" t="e">
        <f t="shared" si="77"/>
        <v>#N/A</v>
      </c>
    </row>
    <row r="250" spans="20:77">
      <c r="T250" s="5">
        <f>IF(Inputs!F254="",0,IF(Inputs!G254="Purchase",Inputs!H254,IF(Inputs!G254="Redemption",-Inputs!H254,IF(Inputs!G254="Dividend",0,0)))/Inputs!I254)</f>
        <v>0</v>
      </c>
      <c r="U250" s="5">
        <f>IF(Inputs!F254="",0,(datecg-Inputs!F254))</f>
        <v>0</v>
      </c>
      <c r="V250" s="5">
        <f>IF(Inputs!F254="",0,SUM($T$5:T250))</f>
        <v>0</v>
      </c>
      <c r="W250" s="5">
        <f>SUM($X$5:X249)</f>
        <v>24499.276089799783</v>
      </c>
      <c r="X250" s="5">
        <f t="shared" si="60"/>
        <v>0</v>
      </c>
      <c r="Y250" s="5">
        <f t="shared" si="61"/>
        <v>0</v>
      </c>
      <c r="Z250" s="5">
        <f t="shared" si="62"/>
        <v>0</v>
      </c>
      <c r="AA250" s="5">
        <f t="shared" si="63"/>
        <v>0</v>
      </c>
      <c r="AB250" s="5">
        <f t="shared" si="64"/>
        <v>0</v>
      </c>
      <c r="AC250" s="5">
        <f t="shared" si="65"/>
        <v>0</v>
      </c>
      <c r="AD250" s="94">
        <f>IF(U250&lt;=IF(Inputs!$C$22="",lockin,Inputs!$C$22),Inputs!$D$22,IF(U250&lt;=IF(Inputs!$C$23="",lockin,Inputs!$C$23),Inputs!$D$23,IF(U250&lt;=IF(Inputs!$C$24="",lockin,Inputs!$C$24),Inputs!$D$24,IF(U250&lt;=IF(Inputs!$C$25="",lockin,Inputs!$C$25),Inputs!$D$25,IF(U250&lt;=IF(Inputs!$C$26="",lockin,Inputs!$C$26),Inputs!$D$26,IF(U250&lt;=IF(Inputs!$C$27="",lockin,Inputs!$C$27),Inputs!$D$27,IF(U250&lt;=IF(Inputs!$C$28="",lockin,Inputs!$C$28),Inputs!$D$28,IF(U250&lt;=IF(Inputs!$C$29="",lockin,Inputs!$C$29),Inputs!$D$29,IF(U250&lt;=IF(Inputs!$C$30="",lockin,Inputs!$C$30),Inputs!$D$30,IF(U250&lt;=IF(Inputs!$C$31="",lockin,Inputs!$C$31),Inputs!$D$31,0%))))))))))</f>
        <v>1.4999999999999999E-2</v>
      </c>
      <c r="AE250" s="5">
        <f t="shared" si="66"/>
        <v>0</v>
      </c>
      <c r="AF250" s="5">
        <f>AB250*Inputs!I254</f>
        <v>0</v>
      </c>
      <c r="AG250" s="5">
        <f t="shared" si="67"/>
        <v>0</v>
      </c>
      <c r="AH250" s="5">
        <f t="shared" si="68"/>
        <v>0</v>
      </c>
      <c r="AI250" s="5">
        <f>AA250*Inputs!I254</f>
        <v>0</v>
      </c>
      <c r="AJ250" s="5">
        <f t="shared" si="69"/>
        <v>0</v>
      </c>
      <c r="AK250" s="5">
        <f t="shared" si="70"/>
        <v>0</v>
      </c>
      <c r="AL250" s="5">
        <f>AA250*Inputs!I254</f>
        <v>0</v>
      </c>
      <c r="AM250" s="5">
        <f t="shared" ca="1" si="71"/>
        <v>0</v>
      </c>
      <c r="AN250" s="5">
        <f t="shared" si="72"/>
        <v>0</v>
      </c>
      <c r="AO250" s="5">
        <f t="shared" ca="1" si="73"/>
        <v>0</v>
      </c>
      <c r="AP250" s="5"/>
      <c r="AQ250" s="5">
        <f>AA250*Inputs!I254</f>
        <v>0</v>
      </c>
      <c r="AR250" s="5">
        <f t="shared" si="74"/>
        <v>0</v>
      </c>
      <c r="AS250" s="5"/>
      <c r="AT250" s="5">
        <f t="shared" ca="1" si="75"/>
        <v>0</v>
      </c>
      <c r="BG250" s="20" t="str">
        <f>IF(Inputs!K250="","",YEAR(Inputs!K250))</f>
        <v/>
      </c>
      <c r="BH250" s="20" t="str">
        <f>IF(Inputs!K250="","",DAY(Inputs!K250))</f>
        <v/>
      </c>
      <c r="BI250" s="20" t="str">
        <f>IF(Inputs!K250="","",MONTH(Inputs!K250))</f>
        <v/>
      </c>
      <c r="BJ250" s="14" t="str">
        <f>IF(Inputs!K250="","",IF(Inputs!K250&gt;DATE(BG250,4,1),DATE(BG250,4,1),DATE(BG250-1,4,1)))</f>
        <v/>
      </c>
      <c r="BX250" s="27" t="e">
        <f t="shared" si="76"/>
        <v>#N/A</v>
      </c>
      <c r="BY250" t="e">
        <f t="shared" si="77"/>
        <v>#N/A</v>
      </c>
    </row>
    <row r="251" spans="20:77">
      <c r="T251" s="5">
        <f>IF(Inputs!F255="",0,IF(Inputs!G255="Purchase",Inputs!H255,IF(Inputs!G255="Redemption",-Inputs!H255,IF(Inputs!G255="Dividend",0,0)))/Inputs!I255)</f>
        <v>0</v>
      </c>
      <c r="U251" s="5">
        <f>IF(Inputs!F255="",0,(datecg-Inputs!F255))</f>
        <v>0</v>
      </c>
      <c r="V251" s="5">
        <f>IF(Inputs!F255="",0,SUM($T$5:T251))</f>
        <v>0</v>
      </c>
      <c r="W251" s="5">
        <f>SUM($X$5:X250)</f>
        <v>24499.276089799783</v>
      </c>
      <c r="X251" s="5">
        <f t="shared" si="60"/>
        <v>0</v>
      </c>
      <c r="Y251" s="5">
        <f t="shared" si="61"/>
        <v>0</v>
      </c>
      <c r="Z251" s="5">
        <f t="shared" si="62"/>
        <v>0</v>
      </c>
      <c r="AA251" s="5">
        <f t="shared" si="63"/>
        <v>0</v>
      </c>
      <c r="AB251" s="5">
        <f t="shared" si="64"/>
        <v>0</v>
      </c>
      <c r="AC251" s="5">
        <f t="shared" si="65"/>
        <v>0</v>
      </c>
      <c r="AD251" s="94">
        <f>IF(U251&lt;=IF(Inputs!$C$22="",lockin,Inputs!$C$22),Inputs!$D$22,IF(U251&lt;=IF(Inputs!$C$23="",lockin,Inputs!$C$23),Inputs!$D$23,IF(U251&lt;=IF(Inputs!$C$24="",lockin,Inputs!$C$24),Inputs!$D$24,IF(U251&lt;=IF(Inputs!$C$25="",lockin,Inputs!$C$25),Inputs!$D$25,IF(U251&lt;=IF(Inputs!$C$26="",lockin,Inputs!$C$26),Inputs!$D$26,IF(U251&lt;=IF(Inputs!$C$27="",lockin,Inputs!$C$27),Inputs!$D$27,IF(U251&lt;=IF(Inputs!$C$28="",lockin,Inputs!$C$28),Inputs!$D$28,IF(U251&lt;=IF(Inputs!$C$29="",lockin,Inputs!$C$29),Inputs!$D$29,IF(U251&lt;=IF(Inputs!$C$30="",lockin,Inputs!$C$30),Inputs!$D$30,IF(U251&lt;=IF(Inputs!$C$31="",lockin,Inputs!$C$31),Inputs!$D$31,0%))))))))))</f>
        <v>1.4999999999999999E-2</v>
      </c>
      <c r="AE251" s="5">
        <f t="shared" si="66"/>
        <v>0</v>
      </c>
      <c r="AF251" s="5">
        <f>AB251*Inputs!I255</f>
        <v>0</v>
      </c>
      <c r="AG251" s="5">
        <f t="shared" si="67"/>
        <v>0</v>
      </c>
      <c r="AH251" s="5">
        <f t="shared" si="68"/>
        <v>0</v>
      </c>
      <c r="AI251" s="5">
        <f>AA251*Inputs!I255</f>
        <v>0</v>
      </c>
      <c r="AJ251" s="5">
        <f t="shared" si="69"/>
        <v>0</v>
      </c>
      <c r="AK251" s="5">
        <f t="shared" si="70"/>
        <v>0</v>
      </c>
      <c r="AL251" s="5">
        <f>AA251*Inputs!I255</f>
        <v>0</v>
      </c>
      <c r="AM251" s="5">
        <f t="shared" ca="1" si="71"/>
        <v>0</v>
      </c>
      <c r="AN251" s="5">
        <f t="shared" si="72"/>
        <v>0</v>
      </c>
      <c r="AO251" s="5">
        <f t="shared" ca="1" si="73"/>
        <v>0</v>
      </c>
      <c r="AP251" s="5"/>
      <c r="AQ251" s="5">
        <f>AA251*Inputs!I255</f>
        <v>0</v>
      </c>
      <c r="AR251" s="5">
        <f t="shared" si="74"/>
        <v>0</v>
      </c>
      <c r="AS251" s="5"/>
      <c r="AT251" s="5">
        <f t="shared" ca="1" si="75"/>
        <v>0</v>
      </c>
      <c r="BG251" s="20" t="str">
        <f>IF(Inputs!K251="","",YEAR(Inputs!K251))</f>
        <v/>
      </c>
      <c r="BH251" s="20" t="str">
        <f>IF(Inputs!K251="","",DAY(Inputs!K251))</f>
        <v/>
      </c>
      <c r="BI251" s="20" t="str">
        <f>IF(Inputs!K251="","",MONTH(Inputs!K251))</f>
        <v/>
      </c>
      <c r="BJ251" s="14" t="str">
        <f>IF(Inputs!K251="","",IF(Inputs!K251&gt;DATE(BG251,4,1),DATE(BG251,4,1),DATE(BG251-1,4,1)))</f>
        <v/>
      </c>
      <c r="BX251" s="27" t="e">
        <f t="shared" si="76"/>
        <v>#N/A</v>
      </c>
      <c r="BY251" t="e">
        <f t="shared" si="77"/>
        <v>#N/A</v>
      </c>
    </row>
    <row r="252" spans="20:77">
      <c r="T252" s="5">
        <f>IF(Inputs!F256="",0,IF(Inputs!G256="Purchase",Inputs!H256,IF(Inputs!G256="Redemption",-Inputs!H256,IF(Inputs!G256="Dividend",0,0)))/Inputs!I256)</f>
        <v>0</v>
      </c>
      <c r="U252" s="5">
        <f>IF(Inputs!F256="",0,(datecg-Inputs!F256))</f>
        <v>0</v>
      </c>
      <c r="V252" s="5">
        <f>IF(Inputs!F256="",0,SUM($T$5:T252))</f>
        <v>0</v>
      </c>
      <c r="W252" s="5">
        <f>SUM($X$5:X251)</f>
        <v>24499.276089799783</v>
      </c>
      <c r="X252" s="5">
        <f t="shared" si="60"/>
        <v>0</v>
      </c>
      <c r="Y252" s="5">
        <f t="shared" si="61"/>
        <v>0</v>
      </c>
      <c r="Z252" s="5">
        <f t="shared" si="62"/>
        <v>0</v>
      </c>
      <c r="AA252" s="5">
        <f t="shared" si="63"/>
        <v>0</v>
      </c>
      <c r="AB252" s="5">
        <f t="shared" si="64"/>
        <v>0</v>
      </c>
      <c r="AC252" s="5">
        <f t="shared" si="65"/>
        <v>0</v>
      </c>
      <c r="AD252" s="94">
        <f>IF(U252&lt;=IF(Inputs!$C$22="",lockin,Inputs!$C$22),Inputs!$D$22,IF(U252&lt;=IF(Inputs!$C$23="",lockin,Inputs!$C$23),Inputs!$D$23,IF(U252&lt;=IF(Inputs!$C$24="",lockin,Inputs!$C$24),Inputs!$D$24,IF(U252&lt;=IF(Inputs!$C$25="",lockin,Inputs!$C$25),Inputs!$D$25,IF(U252&lt;=IF(Inputs!$C$26="",lockin,Inputs!$C$26),Inputs!$D$26,IF(U252&lt;=IF(Inputs!$C$27="",lockin,Inputs!$C$27),Inputs!$D$27,IF(U252&lt;=IF(Inputs!$C$28="",lockin,Inputs!$C$28),Inputs!$D$28,IF(U252&lt;=IF(Inputs!$C$29="",lockin,Inputs!$C$29),Inputs!$D$29,IF(U252&lt;=IF(Inputs!$C$30="",lockin,Inputs!$C$30),Inputs!$D$30,IF(U252&lt;=IF(Inputs!$C$31="",lockin,Inputs!$C$31),Inputs!$D$31,0%))))))))))</f>
        <v>1.4999999999999999E-2</v>
      </c>
      <c r="AE252" s="5">
        <f t="shared" si="66"/>
        <v>0</v>
      </c>
      <c r="AF252" s="5">
        <f>AB252*Inputs!I256</f>
        <v>0</v>
      </c>
      <c r="AG252" s="5">
        <f t="shared" si="67"/>
        <v>0</v>
      </c>
      <c r="AH252" s="5">
        <f t="shared" si="68"/>
        <v>0</v>
      </c>
      <c r="AI252" s="5">
        <f>AA252*Inputs!I256</f>
        <v>0</v>
      </c>
      <c r="AJ252" s="5">
        <f t="shared" si="69"/>
        <v>0</v>
      </c>
      <c r="AK252" s="5">
        <f t="shared" si="70"/>
        <v>0</v>
      </c>
      <c r="AL252" s="5">
        <f>AA252*Inputs!I256</f>
        <v>0</v>
      </c>
      <c r="AM252" s="5">
        <f t="shared" ca="1" si="71"/>
        <v>0</v>
      </c>
      <c r="AN252" s="5">
        <f t="shared" si="72"/>
        <v>0</v>
      </c>
      <c r="AO252" s="5">
        <f t="shared" ca="1" si="73"/>
        <v>0</v>
      </c>
      <c r="AP252" s="5"/>
      <c r="AQ252" s="5">
        <f>AA252*Inputs!I256</f>
        <v>0</v>
      </c>
      <c r="AR252" s="5">
        <f t="shared" si="74"/>
        <v>0</v>
      </c>
      <c r="AS252" s="5"/>
      <c r="AT252" s="5">
        <f t="shared" ca="1" si="75"/>
        <v>0</v>
      </c>
      <c r="BG252" s="20" t="str">
        <f>IF(Inputs!K252="","",YEAR(Inputs!K252))</f>
        <v/>
      </c>
      <c r="BH252" s="20" t="str">
        <f>IF(Inputs!K252="","",DAY(Inputs!K252))</f>
        <v/>
      </c>
      <c r="BI252" s="20" t="str">
        <f>IF(Inputs!K252="","",MONTH(Inputs!K252))</f>
        <v/>
      </c>
      <c r="BJ252" s="14" t="str">
        <f>IF(Inputs!K252="","",IF(Inputs!K252&gt;DATE(BG252,4,1),DATE(BG252,4,1),DATE(BG252-1,4,1)))</f>
        <v/>
      </c>
      <c r="BX252" s="27" t="e">
        <f t="shared" si="76"/>
        <v>#N/A</v>
      </c>
      <c r="BY252" t="e">
        <f t="shared" si="77"/>
        <v>#N/A</v>
      </c>
    </row>
    <row r="253" spans="20:77">
      <c r="T253" s="5">
        <f>IF(Inputs!F257="",0,IF(Inputs!G257="Purchase",Inputs!H257,IF(Inputs!G257="Redemption",-Inputs!H257,IF(Inputs!G257="Dividend",0,0)))/Inputs!I257)</f>
        <v>0</v>
      </c>
      <c r="U253" s="5">
        <f>IF(Inputs!F257="",0,(datecg-Inputs!F257))</f>
        <v>0</v>
      </c>
      <c r="V253" s="5">
        <f>IF(Inputs!F257="",0,SUM($T$5:T253))</f>
        <v>0</v>
      </c>
      <c r="W253" s="5">
        <f>SUM($X$5:X252)</f>
        <v>24499.276089799783</v>
      </c>
      <c r="X253" s="5">
        <f t="shared" si="60"/>
        <v>0</v>
      </c>
      <c r="Y253" s="5">
        <f t="shared" si="61"/>
        <v>0</v>
      </c>
      <c r="Z253" s="5">
        <f t="shared" si="62"/>
        <v>0</v>
      </c>
      <c r="AA253" s="5">
        <f t="shared" si="63"/>
        <v>0</v>
      </c>
      <c r="AB253" s="5">
        <f t="shared" si="64"/>
        <v>0</v>
      </c>
      <c r="AC253" s="5">
        <f t="shared" si="65"/>
        <v>0</v>
      </c>
      <c r="AD253" s="94">
        <f>IF(U253&lt;=IF(Inputs!$C$22="",lockin,Inputs!$C$22),Inputs!$D$22,IF(U253&lt;=IF(Inputs!$C$23="",lockin,Inputs!$C$23),Inputs!$D$23,IF(U253&lt;=IF(Inputs!$C$24="",lockin,Inputs!$C$24),Inputs!$D$24,IF(U253&lt;=IF(Inputs!$C$25="",lockin,Inputs!$C$25),Inputs!$D$25,IF(U253&lt;=IF(Inputs!$C$26="",lockin,Inputs!$C$26),Inputs!$D$26,IF(U253&lt;=IF(Inputs!$C$27="",lockin,Inputs!$C$27),Inputs!$D$27,IF(U253&lt;=IF(Inputs!$C$28="",lockin,Inputs!$C$28),Inputs!$D$28,IF(U253&lt;=IF(Inputs!$C$29="",lockin,Inputs!$C$29),Inputs!$D$29,IF(U253&lt;=IF(Inputs!$C$30="",lockin,Inputs!$C$30),Inputs!$D$30,IF(U253&lt;=IF(Inputs!$C$31="",lockin,Inputs!$C$31),Inputs!$D$31,0%))))))))))</f>
        <v>1.4999999999999999E-2</v>
      </c>
      <c r="AE253" s="5">
        <f t="shared" si="66"/>
        <v>0</v>
      </c>
      <c r="AF253" s="5">
        <f>AB253*Inputs!I257</f>
        <v>0</v>
      </c>
      <c r="AG253" s="5">
        <f t="shared" si="67"/>
        <v>0</v>
      </c>
      <c r="AH253" s="5">
        <f t="shared" si="68"/>
        <v>0</v>
      </c>
      <c r="AI253" s="5">
        <f>AA253*Inputs!I257</f>
        <v>0</v>
      </c>
      <c r="AJ253" s="5">
        <f t="shared" si="69"/>
        <v>0</v>
      </c>
      <c r="AK253" s="5">
        <f t="shared" si="70"/>
        <v>0</v>
      </c>
      <c r="AL253" s="5">
        <f>AA253*Inputs!I257</f>
        <v>0</v>
      </c>
      <c r="AM253" s="5">
        <f t="shared" ca="1" si="71"/>
        <v>0</v>
      </c>
      <c r="AN253" s="5">
        <f t="shared" si="72"/>
        <v>0</v>
      </c>
      <c r="AO253" s="5">
        <f t="shared" ca="1" si="73"/>
        <v>0</v>
      </c>
      <c r="AP253" s="5"/>
      <c r="AQ253" s="5">
        <f>AA253*Inputs!I257</f>
        <v>0</v>
      </c>
      <c r="AR253" s="5">
        <f t="shared" si="74"/>
        <v>0</v>
      </c>
      <c r="AS253" s="5"/>
      <c r="AT253" s="5">
        <f t="shared" ca="1" si="75"/>
        <v>0</v>
      </c>
      <c r="BG253" s="20" t="str">
        <f>IF(Inputs!K253="","",YEAR(Inputs!K253))</f>
        <v/>
      </c>
      <c r="BH253" s="20" t="str">
        <f>IF(Inputs!K253="","",DAY(Inputs!K253))</f>
        <v/>
      </c>
      <c r="BI253" s="20" t="str">
        <f>IF(Inputs!K253="","",MONTH(Inputs!K253))</f>
        <v/>
      </c>
      <c r="BJ253" s="14" t="str">
        <f>IF(Inputs!K253="","",IF(Inputs!K253&gt;DATE(BG253,4,1),DATE(BG253,4,1),DATE(BG253-1,4,1)))</f>
        <v/>
      </c>
      <c r="BX253" s="27" t="e">
        <f t="shared" si="76"/>
        <v>#N/A</v>
      </c>
      <c r="BY253" t="e">
        <f t="shared" si="77"/>
        <v>#N/A</v>
      </c>
    </row>
    <row r="254" spans="20:77">
      <c r="T254" s="5">
        <f>IF(Inputs!F258="",0,IF(Inputs!G258="Purchase",Inputs!H258,IF(Inputs!G258="Redemption",-Inputs!H258,IF(Inputs!G258="Dividend",0,0)))/Inputs!I258)</f>
        <v>0</v>
      </c>
      <c r="U254" s="5">
        <f>IF(Inputs!F258="",0,(datecg-Inputs!F258))</f>
        <v>0</v>
      </c>
      <c r="V254" s="5">
        <f>IF(Inputs!F258="",0,SUM($T$5:T254))</f>
        <v>0</v>
      </c>
      <c r="W254" s="5">
        <f>SUM($X$5:X253)</f>
        <v>24499.276089799783</v>
      </c>
      <c r="X254" s="5">
        <f t="shared" si="60"/>
        <v>0</v>
      </c>
      <c r="Y254" s="5">
        <f t="shared" si="61"/>
        <v>0</v>
      </c>
      <c r="Z254" s="5">
        <f t="shared" si="62"/>
        <v>0</v>
      </c>
      <c r="AA254" s="5">
        <f t="shared" si="63"/>
        <v>0</v>
      </c>
      <c r="AB254" s="5">
        <f t="shared" si="64"/>
        <v>0</v>
      </c>
      <c r="AC254" s="5">
        <f t="shared" si="65"/>
        <v>0</v>
      </c>
      <c r="AD254" s="94">
        <f>IF(U254&lt;=IF(Inputs!$C$22="",lockin,Inputs!$C$22),Inputs!$D$22,IF(U254&lt;=IF(Inputs!$C$23="",lockin,Inputs!$C$23),Inputs!$D$23,IF(U254&lt;=IF(Inputs!$C$24="",lockin,Inputs!$C$24),Inputs!$D$24,IF(U254&lt;=IF(Inputs!$C$25="",lockin,Inputs!$C$25),Inputs!$D$25,IF(U254&lt;=IF(Inputs!$C$26="",lockin,Inputs!$C$26),Inputs!$D$26,IF(U254&lt;=IF(Inputs!$C$27="",lockin,Inputs!$C$27),Inputs!$D$27,IF(U254&lt;=IF(Inputs!$C$28="",lockin,Inputs!$C$28),Inputs!$D$28,IF(U254&lt;=IF(Inputs!$C$29="",lockin,Inputs!$C$29),Inputs!$D$29,IF(U254&lt;=IF(Inputs!$C$30="",lockin,Inputs!$C$30),Inputs!$D$30,IF(U254&lt;=IF(Inputs!$C$31="",lockin,Inputs!$C$31),Inputs!$D$31,0%))))))))))</f>
        <v>1.4999999999999999E-2</v>
      </c>
      <c r="AE254" s="5">
        <f t="shared" si="66"/>
        <v>0</v>
      </c>
      <c r="AF254" s="5">
        <f>AB254*Inputs!I258</f>
        <v>0</v>
      </c>
      <c r="AG254" s="5">
        <f t="shared" si="67"/>
        <v>0</v>
      </c>
      <c r="AH254" s="5">
        <f t="shared" si="68"/>
        <v>0</v>
      </c>
      <c r="AI254" s="5">
        <f>AA254*Inputs!I258</f>
        <v>0</v>
      </c>
      <c r="AJ254" s="5">
        <f t="shared" si="69"/>
        <v>0</v>
      </c>
      <c r="AK254" s="5">
        <f t="shared" si="70"/>
        <v>0</v>
      </c>
      <c r="AL254" s="5">
        <f>AA254*Inputs!I258</f>
        <v>0</v>
      </c>
      <c r="AM254" s="5">
        <f t="shared" ca="1" si="71"/>
        <v>0</v>
      </c>
      <c r="AN254" s="5">
        <f t="shared" si="72"/>
        <v>0</v>
      </c>
      <c r="AO254" s="5">
        <f t="shared" ca="1" si="73"/>
        <v>0</v>
      </c>
      <c r="AP254" s="5"/>
      <c r="AQ254" s="5">
        <f>AA254*Inputs!I258</f>
        <v>0</v>
      </c>
      <c r="AR254" s="5">
        <f t="shared" si="74"/>
        <v>0</v>
      </c>
      <c r="AS254" s="5"/>
      <c r="AT254" s="5">
        <f t="shared" ca="1" si="75"/>
        <v>0</v>
      </c>
      <c r="BG254" s="20" t="str">
        <f>IF(Inputs!K254="","",YEAR(Inputs!K254))</f>
        <v/>
      </c>
      <c r="BH254" s="20" t="str">
        <f>IF(Inputs!K254="","",DAY(Inputs!K254))</f>
        <v/>
      </c>
      <c r="BI254" s="20" t="str">
        <f>IF(Inputs!K254="","",MONTH(Inputs!K254))</f>
        <v/>
      </c>
      <c r="BJ254" s="14" t="str">
        <f>IF(Inputs!K254="","",IF(Inputs!K254&gt;DATE(BG254,4,1),DATE(BG254,4,1),DATE(BG254-1,4,1)))</f>
        <v/>
      </c>
      <c r="BX254" s="27" t="e">
        <f t="shared" si="76"/>
        <v>#N/A</v>
      </c>
      <c r="BY254" t="e">
        <f t="shared" si="77"/>
        <v>#N/A</v>
      </c>
    </row>
    <row r="255" spans="20:77">
      <c r="T255" s="5">
        <f>IF(Inputs!F259="",0,IF(Inputs!G259="Purchase",Inputs!H259,IF(Inputs!G259="Redemption",-Inputs!H259,IF(Inputs!G259="Dividend",0,0)))/Inputs!I259)</f>
        <v>0</v>
      </c>
      <c r="U255" s="5">
        <f>IF(Inputs!F259="",0,(datecg-Inputs!F259))</f>
        <v>0</v>
      </c>
      <c r="V255" s="5">
        <f>IF(Inputs!F259="",0,SUM($T$5:T255))</f>
        <v>0</v>
      </c>
      <c r="W255" s="5">
        <f>SUM($X$5:X254)</f>
        <v>24499.276089799783</v>
      </c>
      <c r="X255" s="5">
        <f t="shared" si="60"/>
        <v>0</v>
      </c>
      <c r="Y255" s="5">
        <f t="shared" si="61"/>
        <v>0</v>
      </c>
      <c r="Z255" s="5">
        <f t="shared" si="62"/>
        <v>0</v>
      </c>
      <c r="AA255" s="5">
        <f t="shared" si="63"/>
        <v>0</v>
      </c>
      <c r="AB255" s="5">
        <f t="shared" si="64"/>
        <v>0</v>
      </c>
      <c r="AC255" s="5">
        <f t="shared" si="65"/>
        <v>0</v>
      </c>
      <c r="AD255" s="94">
        <f>IF(U255&lt;=IF(Inputs!$C$22="",lockin,Inputs!$C$22),Inputs!$D$22,IF(U255&lt;=IF(Inputs!$C$23="",lockin,Inputs!$C$23),Inputs!$D$23,IF(U255&lt;=IF(Inputs!$C$24="",lockin,Inputs!$C$24),Inputs!$D$24,IF(U255&lt;=IF(Inputs!$C$25="",lockin,Inputs!$C$25),Inputs!$D$25,IF(U255&lt;=IF(Inputs!$C$26="",lockin,Inputs!$C$26),Inputs!$D$26,IF(U255&lt;=IF(Inputs!$C$27="",lockin,Inputs!$C$27),Inputs!$D$27,IF(U255&lt;=IF(Inputs!$C$28="",lockin,Inputs!$C$28),Inputs!$D$28,IF(U255&lt;=IF(Inputs!$C$29="",lockin,Inputs!$C$29),Inputs!$D$29,IF(U255&lt;=IF(Inputs!$C$30="",lockin,Inputs!$C$30),Inputs!$D$30,IF(U255&lt;=IF(Inputs!$C$31="",lockin,Inputs!$C$31),Inputs!$D$31,0%))))))))))</f>
        <v>1.4999999999999999E-2</v>
      </c>
      <c r="AE255" s="5">
        <f t="shared" si="66"/>
        <v>0</v>
      </c>
      <c r="AF255" s="5">
        <f>AB255*Inputs!I259</f>
        <v>0</v>
      </c>
      <c r="AG255" s="5">
        <f t="shared" si="67"/>
        <v>0</v>
      </c>
      <c r="AH255" s="5">
        <f t="shared" si="68"/>
        <v>0</v>
      </c>
      <c r="AI255" s="5">
        <f>AA255*Inputs!I259</f>
        <v>0</v>
      </c>
      <c r="AJ255" s="5">
        <f t="shared" si="69"/>
        <v>0</v>
      </c>
      <c r="AK255" s="5">
        <f t="shared" si="70"/>
        <v>0</v>
      </c>
      <c r="AL255" s="5">
        <f>AA255*Inputs!I259</f>
        <v>0</v>
      </c>
      <c r="AM255" s="5">
        <f t="shared" ca="1" si="71"/>
        <v>0</v>
      </c>
      <c r="AN255" s="5">
        <f t="shared" si="72"/>
        <v>0</v>
      </c>
      <c r="AO255" s="5">
        <f t="shared" ca="1" si="73"/>
        <v>0</v>
      </c>
      <c r="AP255" s="5"/>
      <c r="AQ255" s="5">
        <f>AA255*Inputs!I259</f>
        <v>0</v>
      </c>
      <c r="AR255" s="5">
        <f t="shared" si="74"/>
        <v>0</v>
      </c>
      <c r="AS255" s="5"/>
      <c r="AT255" s="5">
        <f t="shared" ca="1" si="75"/>
        <v>0</v>
      </c>
      <c r="BG255" s="20" t="str">
        <f>IF(Inputs!K255="","",YEAR(Inputs!K255))</f>
        <v/>
      </c>
      <c r="BH255" s="20" t="str">
        <f>IF(Inputs!K255="","",DAY(Inputs!K255))</f>
        <v/>
      </c>
      <c r="BI255" s="20" t="str">
        <f>IF(Inputs!K255="","",MONTH(Inputs!K255))</f>
        <v/>
      </c>
      <c r="BJ255" s="14" t="str">
        <f>IF(Inputs!K255="","",IF(Inputs!K255&gt;DATE(BG255,4,1),DATE(BG255,4,1),DATE(BG255-1,4,1)))</f>
        <v/>
      </c>
      <c r="BX255" s="27" t="e">
        <f t="shared" si="76"/>
        <v>#N/A</v>
      </c>
      <c r="BY255" t="e">
        <f t="shared" si="77"/>
        <v>#N/A</v>
      </c>
    </row>
    <row r="256" spans="20:77">
      <c r="T256" s="5">
        <f>IF(Inputs!F260="",0,IF(Inputs!G260="Purchase",Inputs!H260,IF(Inputs!G260="Redemption",-Inputs!H260,IF(Inputs!G260="Dividend",0,0)))/Inputs!I260)</f>
        <v>0</v>
      </c>
      <c r="U256" s="5">
        <f>IF(Inputs!F260="",0,(datecg-Inputs!F260))</f>
        <v>0</v>
      </c>
      <c r="V256" s="5">
        <f>IF(Inputs!F260="",0,SUM($T$5:T256))</f>
        <v>0</v>
      </c>
      <c r="W256" s="5">
        <f>SUM($X$5:X255)</f>
        <v>24499.276089799783</v>
      </c>
      <c r="X256" s="5">
        <f t="shared" si="60"/>
        <v>0</v>
      </c>
      <c r="Y256" s="5">
        <f t="shared" si="61"/>
        <v>0</v>
      </c>
      <c r="Z256" s="5">
        <f t="shared" si="62"/>
        <v>0</v>
      </c>
      <c r="AA256" s="5">
        <f t="shared" si="63"/>
        <v>0</v>
      </c>
      <c r="AB256" s="5">
        <f t="shared" si="64"/>
        <v>0</v>
      </c>
      <c r="AC256" s="5">
        <f t="shared" si="65"/>
        <v>0</v>
      </c>
      <c r="AD256" s="94">
        <f>IF(U256&lt;=IF(Inputs!$C$22="",lockin,Inputs!$C$22),Inputs!$D$22,IF(U256&lt;=IF(Inputs!$C$23="",lockin,Inputs!$C$23),Inputs!$D$23,IF(U256&lt;=IF(Inputs!$C$24="",lockin,Inputs!$C$24),Inputs!$D$24,IF(U256&lt;=IF(Inputs!$C$25="",lockin,Inputs!$C$25),Inputs!$D$25,IF(U256&lt;=IF(Inputs!$C$26="",lockin,Inputs!$C$26),Inputs!$D$26,IF(U256&lt;=IF(Inputs!$C$27="",lockin,Inputs!$C$27),Inputs!$D$27,IF(U256&lt;=IF(Inputs!$C$28="",lockin,Inputs!$C$28),Inputs!$D$28,IF(U256&lt;=IF(Inputs!$C$29="",lockin,Inputs!$C$29),Inputs!$D$29,IF(U256&lt;=IF(Inputs!$C$30="",lockin,Inputs!$C$30),Inputs!$D$30,IF(U256&lt;=IF(Inputs!$C$31="",lockin,Inputs!$C$31),Inputs!$D$31,0%))))))))))</f>
        <v>1.4999999999999999E-2</v>
      </c>
      <c r="AE256" s="5">
        <f t="shared" si="66"/>
        <v>0</v>
      </c>
      <c r="AF256" s="5">
        <f>AB256*Inputs!I260</f>
        <v>0</v>
      </c>
      <c r="AG256" s="5">
        <f t="shared" si="67"/>
        <v>0</v>
      </c>
      <c r="AH256" s="5">
        <f t="shared" si="68"/>
        <v>0</v>
      </c>
      <c r="AI256" s="5">
        <f>AA256*Inputs!I260</f>
        <v>0</v>
      </c>
      <c r="AJ256" s="5">
        <f t="shared" si="69"/>
        <v>0</v>
      </c>
      <c r="AK256" s="5">
        <f t="shared" si="70"/>
        <v>0</v>
      </c>
      <c r="AL256" s="5">
        <f>AA256*Inputs!I260</f>
        <v>0</v>
      </c>
      <c r="AM256" s="5">
        <f t="shared" ca="1" si="71"/>
        <v>0</v>
      </c>
      <c r="AN256" s="5">
        <f t="shared" si="72"/>
        <v>0</v>
      </c>
      <c r="AO256" s="5">
        <f t="shared" ca="1" si="73"/>
        <v>0</v>
      </c>
      <c r="AP256" s="5"/>
      <c r="AQ256" s="5">
        <f>AA256*Inputs!I260</f>
        <v>0</v>
      </c>
      <c r="AR256" s="5">
        <f t="shared" si="74"/>
        <v>0</v>
      </c>
      <c r="AS256" s="5"/>
      <c r="AT256" s="5">
        <f t="shared" ca="1" si="75"/>
        <v>0</v>
      </c>
      <c r="BG256" s="20" t="str">
        <f>IF(Inputs!K256="","",YEAR(Inputs!K256))</f>
        <v/>
      </c>
      <c r="BH256" s="20" t="str">
        <f>IF(Inputs!K256="","",DAY(Inputs!K256))</f>
        <v/>
      </c>
      <c r="BI256" s="20" t="str">
        <f>IF(Inputs!K256="","",MONTH(Inputs!K256))</f>
        <v/>
      </c>
      <c r="BJ256" s="14" t="str">
        <f>IF(Inputs!K256="","",IF(Inputs!K256&gt;DATE(BG256,4,1),DATE(BG256,4,1),DATE(BG256-1,4,1)))</f>
        <v/>
      </c>
      <c r="BX256" s="27" t="e">
        <f t="shared" si="76"/>
        <v>#N/A</v>
      </c>
      <c r="BY256" t="e">
        <f t="shared" si="77"/>
        <v>#N/A</v>
      </c>
    </row>
    <row r="257" spans="20:77">
      <c r="T257" s="5">
        <f>IF(Inputs!F261="",0,IF(Inputs!G261="Purchase",Inputs!H261,IF(Inputs!G261="Redemption",-Inputs!H261,IF(Inputs!G261="Dividend",0,0)))/Inputs!I261)</f>
        <v>0</v>
      </c>
      <c r="U257" s="5">
        <f>IF(Inputs!F261="",0,(datecg-Inputs!F261))</f>
        <v>0</v>
      </c>
      <c r="V257" s="5">
        <f>IF(Inputs!F261="",0,SUM($T$5:T257))</f>
        <v>0</v>
      </c>
      <c r="W257" s="5">
        <f>SUM($X$5:X256)</f>
        <v>24499.276089799783</v>
      </c>
      <c r="X257" s="5">
        <f t="shared" si="60"/>
        <v>0</v>
      </c>
      <c r="Y257" s="5">
        <f t="shared" si="61"/>
        <v>0</v>
      </c>
      <c r="Z257" s="5">
        <f t="shared" si="62"/>
        <v>0</v>
      </c>
      <c r="AA257" s="5">
        <f t="shared" si="63"/>
        <v>0</v>
      </c>
      <c r="AB257" s="5">
        <f t="shared" si="64"/>
        <v>0</v>
      </c>
      <c r="AC257" s="5">
        <f t="shared" si="65"/>
        <v>0</v>
      </c>
      <c r="AD257" s="94">
        <f>IF(U257&lt;=IF(Inputs!$C$22="",lockin,Inputs!$C$22),Inputs!$D$22,IF(U257&lt;=IF(Inputs!$C$23="",lockin,Inputs!$C$23),Inputs!$D$23,IF(U257&lt;=IF(Inputs!$C$24="",lockin,Inputs!$C$24),Inputs!$D$24,IF(U257&lt;=IF(Inputs!$C$25="",lockin,Inputs!$C$25),Inputs!$D$25,IF(U257&lt;=IF(Inputs!$C$26="",lockin,Inputs!$C$26),Inputs!$D$26,IF(U257&lt;=IF(Inputs!$C$27="",lockin,Inputs!$C$27),Inputs!$D$27,IF(U257&lt;=IF(Inputs!$C$28="",lockin,Inputs!$C$28),Inputs!$D$28,IF(U257&lt;=IF(Inputs!$C$29="",lockin,Inputs!$C$29),Inputs!$D$29,IF(U257&lt;=IF(Inputs!$C$30="",lockin,Inputs!$C$30),Inputs!$D$30,IF(U257&lt;=IF(Inputs!$C$31="",lockin,Inputs!$C$31),Inputs!$D$31,0%))))))))))</f>
        <v>1.4999999999999999E-2</v>
      </c>
      <c r="AE257" s="5">
        <f t="shared" si="66"/>
        <v>0</v>
      </c>
      <c r="AF257" s="5">
        <f>AB257*Inputs!I261</f>
        <v>0</v>
      </c>
      <c r="AG257" s="5">
        <f t="shared" si="67"/>
        <v>0</v>
      </c>
      <c r="AH257" s="5">
        <f t="shared" si="68"/>
        <v>0</v>
      </c>
      <c r="AI257" s="5">
        <f>AA257*Inputs!I261</f>
        <v>0</v>
      </c>
      <c r="AJ257" s="5">
        <f t="shared" si="69"/>
        <v>0</v>
      </c>
      <c r="AK257" s="5">
        <f t="shared" si="70"/>
        <v>0</v>
      </c>
      <c r="AL257" s="5">
        <f>AA257*Inputs!I261</f>
        <v>0</v>
      </c>
      <c r="AM257" s="5">
        <f t="shared" ca="1" si="71"/>
        <v>0</v>
      </c>
      <c r="AN257" s="5">
        <f t="shared" si="72"/>
        <v>0</v>
      </c>
      <c r="AO257" s="5">
        <f t="shared" ca="1" si="73"/>
        <v>0</v>
      </c>
      <c r="AP257" s="5"/>
      <c r="AQ257" s="5">
        <f>AA257*Inputs!I261</f>
        <v>0</v>
      </c>
      <c r="AR257" s="5">
        <f t="shared" si="74"/>
        <v>0</v>
      </c>
      <c r="AS257" s="5"/>
      <c r="AT257" s="5">
        <f t="shared" ca="1" si="75"/>
        <v>0</v>
      </c>
      <c r="BG257" s="20" t="str">
        <f>IF(Inputs!K257="","",YEAR(Inputs!K257))</f>
        <v/>
      </c>
      <c r="BH257" s="20" t="str">
        <f>IF(Inputs!K257="","",DAY(Inputs!K257))</f>
        <v/>
      </c>
      <c r="BI257" s="20" t="str">
        <f>IF(Inputs!K257="","",MONTH(Inputs!K257))</f>
        <v/>
      </c>
      <c r="BJ257" s="14" t="str">
        <f>IF(Inputs!K257="","",IF(Inputs!K257&gt;DATE(BG257,4,1),DATE(BG257,4,1),DATE(BG257-1,4,1)))</f>
        <v/>
      </c>
      <c r="BX257" s="27" t="e">
        <f t="shared" si="76"/>
        <v>#N/A</v>
      </c>
      <c r="BY257" t="e">
        <f t="shared" si="77"/>
        <v>#N/A</v>
      </c>
    </row>
    <row r="258" spans="20:77">
      <c r="T258" s="5">
        <f>IF(Inputs!F262="",0,IF(Inputs!G262="Purchase",Inputs!H262,IF(Inputs!G262="Redemption",-Inputs!H262,IF(Inputs!G262="Dividend",0,0)))/Inputs!I262)</f>
        <v>0</v>
      </c>
      <c r="U258" s="5">
        <f>IF(Inputs!F262="",0,(datecg-Inputs!F262))</f>
        <v>0</v>
      </c>
      <c r="V258" s="5">
        <f>IF(Inputs!F262="",0,SUM($T$5:T258))</f>
        <v>0</v>
      </c>
      <c r="W258" s="5">
        <f>SUM($X$5:X257)</f>
        <v>24499.276089799783</v>
      </c>
      <c r="X258" s="5">
        <f t="shared" ref="X258:X321" si="78">IF(W258=units,0,IF(V258&lt;units,T258,units-W258))</f>
        <v>0</v>
      </c>
      <c r="Y258" s="5">
        <f t="shared" ref="Y258:Y321" si="79">IF(X258=0,0,IF(U258&gt;flock,X258,0))</f>
        <v>0</v>
      </c>
      <c r="Z258" s="5">
        <f t="shared" ref="Z258:Z321" si="80">IF(U258=0,0,IF(U258&gt;flock,T258,0))</f>
        <v>0</v>
      </c>
      <c r="AA258" s="5">
        <f t="shared" ref="AA258:AA321" si="81">IF(X258=0,0,IF(U258&gt;taxdur,X258,0))</f>
        <v>0</v>
      </c>
      <c r="AB258" s="5">
        <f t="shared" ref="AB258:AB321" si="82">IF(X258=0,0,IF(U258&lt;=taxdur,X258,0))</f>
        <v>0</v>
      </c>
      <c r="AC258" s="5">
        <f t="shared" ref="AC258:AC321" si="83">IF(X258=0,0,IF(U258&lt;=lockin,X258,0))</f>
        <v>0</v>
      </c>
      <c r="AD258" s="94">
        <f>IF(U258&lt;=IF(Inputs!$C$22="",lockin,Inputs!$C$22),Inputs!$D$22,IF(U258&lt;=IF(Inputs!$C$23="",lockin,Inputs!$C$23),Inputs!$D$23,IF(U258&lt;=IF(Inputs!$C$24="",lockin,Inputs!$C$24),Inputs!$D$24,IF(U258&lt;=IF(Inputs!$C$25="",lockin,Inputs!$C$25),Inputs!$D$25,IF(U258&lt;=IF(Inputs!$C$26="",lockin,Inputs!$C$26),Inputs!$D$26,IF(U258&lt;=IF(Inputs!$C$27="",lockin,Inputs!$C$27),Inputs!$D$27,IF(U258&lt;=IF(Inputs!$C$28="",lockin,Inputs!$C$28),Inputs!$D$28,IF(U258&lt;=IF(Inputs!$C$29="",lockin,Inputs!$C$29),Inputs!$D$29,IF(U258&lt;=IF(Inputs!$C$30="",lockin,Inputs!$C$30),Inputs!$D$30,IF(U258&lt;=IF(Inputs!$C$31="",lockin,Inputs!$C$31),Inputs!$D$31,0%))))))))))</f>
        <v>1.4999999999999999E-2</v>
      </c>
      <c r="AE258" s="5">
        <f t="shared" ref="AE258:AE321" si="84">IF(X258=0,0,IF(U258&gt;lockin,X258,0))</f>
        <v>0</v>
      </c>
      <c r="AF258" s="5">
        <f>AB258*Inputs!I262</f>
        <v>0</v>
      </c>
      <c r="AG258" s="5">
        <f t="shared" ref="AG258:AG321" si="85">IF(AC258&lt;&gt;0,AB258*navcg*(1-AD258),AB258*navcg)</f>
        <v>0</v>
      </c>
      <c r="AH258" s="5">
        <f t="shared" ref="AH258:AH321" si="86">IF(AG258=0,0,AG258-AF258)</f>
        <v>0</v>
      </c>
      <c r="AI258" s="5">
        <f>AA258*Inputs!I262</f>
        <v>0</v>
      </c>
      <c r="AJ258" s="5">
        <f t="shared" ref="AJ258:AJ321" si="87">IF(AC258&lt;&gt;0,AA258*navcg*(1-AD258),AA258*navcg)</f>
        <v>0</v>
      </c>
      <c r="AK258" s="5">
        <f t="shared" ref="AK258:AK321" si="88">IF(AJ258=0,0,AJ258-AI258)</f>
        <v>0</v>
      </c>
      <c r="AL258" s="5">
        <f>AA258*Inputs!I262</f>
        <v>0</v>
      </c>
      <c r="AM258" s="5">
        <f t="shared" ref="AM258:AM321" ca="1" si="89">IF(ISERROR(AL258*cii/BY258),0,AL258*cii/BY258)</f>
        <v>0</v>
      </c>
      <c r="AN258" s="5">
        <f t="shared" ref="AN258:AN321" si="90">IF(AC258&lt;&gt;0,AA258*navcg*(1-AD258),AA258*navcg)</f>
        <v>0</v>
      </c>
      <c r="AO258" s="5">
        <f t="shared" ref="AO258:AO321" ca="1" si="91">AN258-AM258</f>
        <v>0</v>
      </c>
      <c r="AP258" s="5"/>
      <c r="AQ258" s="5">
        <f>AA258*Inputs!I262</f>
        <v>0</v>
      </c>
      <c r="AR258" s="5">
        <f t="shared" ref="AR258:AR321" si="92">AA258*navcg</f>
        <v>0</v>
      </c>
      <c r="AS258" s="5"/>
      <c r="AT258" s="5">
        <f t="shared" ref="AT258:AT321" ca="1" si="93">AR258-AM258</f>
        <v>0</v>
      </c>
      <c r="BG258" s="20" t="str">
        <f>IF(Inputs!K258="","",YEAR(Inputs!K258))</f>
        <v/>
      </c>
      <c r="BH258" s="20" t="str">
        <f>IF(Inputs!K258="","",DAY(Inputs!K258))</f>
        <v/>
      </c>
      <c r="BI258" s="20" t="str">
        <f>IF(Inputs!K258="","",MONTH(Inputs!K258))</f>
        <v/>
      </c>
      <c r="BJ258" s="14" t="str">
        <f>IF(Inputs!K258="","",IF(Inputs!K258&gt;DATE(BG258,4,1),DATE(BG258,4,1),DATE(BG258-1,4,1)))</f>
        <v/>
      </c>
      <c r="BX258" s="27" t="e">
        <f t="shared" si="76"/>
        <v>#N/A</v>
      </c>
      <c r="BY258" t="e">
        <f t="shared" si="77"/>
        <v>#N/A</v>
      </c>
    </row>
    <row r="259" spans="20:77">
      <c r="T259" s="5">
        <f>IF(Inputs!F263="",0,IF(Inputs!G263="Purchase",Inputs!H263,IF(Inputs!G263="Redemption",-Inputs!H263,IF(Inputs!G263="Dividend",0,0)))/Inputs!I263)</f>
        <v>0</v>
      </c>
      <c r="U259" s="5">
        <f>IF(Inputs!F263="",0,(datecg-Inputs!F263))</f>
        <v>0</v>
      </c>
      <c r="V259" s="5">
        <f>IF(Inputs!F263="",0,SUM($T$5:T259))</f>
        <v>0</v>
      </c>
      <c r="W259" s="5">
        <f>SUM($X$5:X258)</f>
        <v>24499.276089799783</v>
      </c>
      <c r="X259" s="5">
        <f t="shared" si="78"/>
        <v>0</v>
      </c>
      <c r="Y259" s="5">
        <f t="shared" si="79"/>
        <v>0</v>
      </c>
      <c r="Z259" s="5">
        <f t="shared" si="80"/>
        <v>0</v>
      </c>
      <c r="AA259" s="5">
        <f t="shared" si="81"/>
        <v>0</v>
      </c>
      <c r="AB259" s="5">
        <f t="shared" si="82"/>
        <v>0</v>
      </c>
      <c r="AC259" s="5">
        <f t="shared" si="83"/>
        <v>0</v>
      </c>
      <c r="AD259" s="94">
        <f>IF(U259&lt;=IF(Inputs!$C$22="",lockin,Inputs!$C$22),Inputs!$D$22,IF(U259&lt;=IF(Inputs!$C$23="",lockin,Inputs!$C$23),Inputs!$D$23,IF(U259&lt;=IF(Inputs!$C$24="",lockin,Inputs!$C$24),Inputs!$D$24,IF(U259&lt;=IF(Inputs!$C$25="",lockin,Inputs!$C$25),Inputs!$D$25,IF(U259&lt;=IF(Inputs!$C$26="",lockin,Inputs!$C$26),Inputs!$D$26,IF(U259&lt;=IF(Inputs!$C$27="",lockin,Inputs!$C$27),Inputs!$D$27,IF(U259&lt;=IF(Inputs!$C$28="",lockin,Inputs!$C$28),Inputs!$D$28,IF(U259&lt;=IF(Inputs!$C$29="",lockin,Inputs!$C$29),Inputs!$D$29,IF(U259&lt;=IF(Inputs!$C$30="",lockin,Inputs!$C$30),Inputs!$D$30,IF(U259&lt;=IF(Inputs!$C$31="",lockin,Inputs!$C$31),Inputs!$D$31,0%))))))))))</f>
        <v>1.4999999999999999E-2</v>
      </c>
      <c r="AE259" s="5">
        <f t="shared" si="84"/>
        <v>0</v>
      </c>
      <c r="AF259" s="5">
        <f>AB259*Inputs!I263</f>
        <v>0</v>
      </c>
      <c r="AG259" s="5">
        <f t="shared" si="85"/>
        <v>0</v>
      </c>
      <c r="AH259" s="5">
        <f t="shared" si="86"/>
        <v>0</v>
      </c>
      <c r="AI259" s="5">
        <f>AA259*Inputs!I263</f>
        <v>0</v>
      </c>
      <c r="AJ259" s="5">
        <f t="shared" si="87"/>
        <v>0</v>
      </c>
      <c r="AK259" s="5">
        <f t="shared" si="88"/>
        <v>0</v>
      </c>
      <c r="AL259" s="5">
        <f>AA259*Inputs!I263</f>
        <v>0</v>
      </c>
      <c r="AM259" s="5">
        <f t="shared" ca="1" si="89"/>
        <v>0</v>
      </c>
      <c r="AN259" s="5">
        <f t="shared" si="90"/>
        <v>0</v>
      </c>
      <c r="AO259" s="5">
        <f t="shared" ca="1" si="91"/>
        <v>0</v>
      </c>
      <c r="AP259" s="5"/>
      <c r="AQ259" s="5">
        <f>AA259*Inputs!I263</f>
        <v>0</v>
      </c>
      <c r="AR259" s="5">
        <f t="shared" si="92"/>
        <v>0</v>
      </c>
      <c r="AS259" s="5"/>
      <c r="AT259" s="5">
        <f t="shared" ca="1" si="93"/>
        <v>0</v>
      </c>
      <c r="BG259" s="20" t="str">
        <f>IF(Inputs!K259="","",YEAR(Inputs!K259))</f>
        <v/>
      </c>
      <c r="BH259" s="20" t="str">
        <f>IF(Inputs!K259="","",DAY(Inputs!K259))</f>
        <v/>
      </c>
      <c r="BI259" s="20" t="str">
        <f>IF(Inputs!K259="","",MONTH(Inputs!K259))</f>
        <v/>
      </c>
      <c r="BJ259" s="14" t="str">
        <f>IF(Inputs!K259="","",IF(Inputs!K259&gt;DATE(BG259,4,1),DATE(BG259,4,1),DATE(BG259-1,4,1)))</f>
        <v/>
      </c>
      <c r="BX259" s="27" t="e">
        <f t="shared" si="76"/>
        <v>#N/A</v>
      </c>
      <c r="BY259" t="e">
        <f t="shared" si="77"/>
        <v>#N/A</v>
      </c>
    </row>
    <row r="260" spans="20:77">
      <c r="T260" s="5">
        <f>IF(Inputs!F264="",0,IF(Inputs!G264="Purchase",Inputs!H264,IF(Inputs!G264="Redemption",-Inputs!H264,IF(Inputs!G264="Dividend",0,0)))/Inputs!I264)</f>
        <v>0</v>
      </c>
      <c r="U260" s="5">
        <f>IF(Inputs!F264="",0,(datecg-Inputs!F264))</f>
        <v>0</v>
      </c>
      <c r="V260" s="5">
        <f>IF(Inputs!F264="",0,SUM($T$5:T260))</f>
        <v>0</v>
      </c>
      <c r="W260" s="5">
        <f>SUM($X$5:X259)</f>
        <v>24499.276089799783</v>
      </c>
      <c r="X260" s="5">
        <f t="shared" si="78"/>
        <v>0</v>
      </c>
      <c r="Y260" s="5">
        <f t="shared" si="79"/>
        <v>0</v>
      </c>
      <c r="Z260" s="5">
        <f t="shared" si="80"/>
        <v>0</v>
      </c>
      <c r="AA260" s="5">
        <f t="shared" si="81"/>
        <v>0</v>
      </c>
      <c r="AB260" s="5">
        <f t="shared" si="82"/>
        <v>0</v>
      </c>
      <c r="AC260" s="5">
        <f t="shared" si="83"/>
        <v>0</v>
      </c>
      <c r="AD260" s="94">
        <f>IF(U260&lt;=IF(Inputs!$C$22="",lockin,Inputs!$C$22),Inputs!$D$22,IF(U260&lt;=IF(Inputs!$C$23="",lockin,Inputs!$C$23),Inputs!$D$23,IF(U260&lt;=IF(Inputs!$C$24="",lockin,Inputs!$C$24),Inputs!$D$24,IF(U260&lt;=IF(Inputs!$C$25="",lockin,Inputs!$C$25),Inputs!$D$25,IF(U260&lt;=IF(Inputs!$C$26="",lockin,Inputs!$C$26),Inputs!$D$26,IF(U260&lt;=IF(Inputs!$C$27="",lockin,Inputs!$C$27),Inputs!$D$27,IF(U260&lt;=IF(Inputs!$C$28="",lockin,Inputs!$C$28),Inputs!$D$28,IF(U260&lt;=IF(Inputs!$C$29="",lockin,Inputs!$C$29),Inputs!$D$29,IF(U260&lt;=IF(Inputs!$C$30="",lockin,Inputs!$C$30),Inputs!$D$30,IF(U260&lt;=IF(Inputs!$C$31="",lockin,Inputs!$C$31),Inputs!$D$31,0%))))))))))</f>
        <v>1.4999999999999999E-2</v>
      </c>
      <c r="AE260" s="5">
        <f t="shared" si="84"/>
        <v>0</v>
      </c>
      <c r="AF260" s="5">
        <f>AB260*Inputs!I264</f>
        <v>0</v>
      </c>
      <c r="AG260" s="5">
        <f t="shared" si="85"/>
        <v>0</v>
      </c>
      <c r="AH260" s="5">
        <f t="shared" si="86"/>
        <v>0</v>
      </c>
      <c r="AI260" s="5">
        <f>AA260*Inputs!I264</f>
        <v>0</v>
      </c>
      <c r="AJ260" s="5">
        <f t="shared" si="87"/>
        <v>0</v>
      </c>
      <c r="AK260" s="5">
        <f t="shared" si="88"/>
        <v>0</v>
      </c>
      <c r="AL260" s="5">
        <f>AA260*Inputs!I264</f>
        <v>0</v>
      </c>
      <c r="AM260" s="5">
        <f t="shared" ca="1" si="89"/>
        <v>0</v>
      </c>
      <c r="AN260" s="5">
        <f t="shared" si="90"/>
        <v>0</v>
      </c>
      <c r="AO260" s="5">
        <f t="shared" ca="1" si="91"/>
        <v>0</v>
      </c>
      <c r="AP260" s="5"/>
      <c r="AQ260" s="5">
        <f>AA260*Inputs!I264</f>
        <v>0</v>
      </c>
      <c r="AR260" s="5">
        <f t="shared" si="92"/>
        <v>0</v>
      </c>
      <c r="AS260" s="5"/>
      <c r="AT260" s="5">
        <f t="shared" ca="1" si="93"/>
        <v>0</v>
      </c>
      <c r="BG260" s="20" t="str">
        <f>IF(Inputs!K260="","",YEAR(Inputs!K260))</f>
        <v/>
      </c>
      <c r="BH260" s="20" t="str">
        <f>IF(Inputs!K260="","",DAY(Inputs!K260))</f>
        <v/>
      </c>
      <c r="BI260" s="20" t="str">
        <f>IF(Inputs!K260="","",MONTH(Inputs!K260))</f>
        <v/>
      </c>
      <c r="BJ260" s="14" t="str">
        <f>IF(Inputs!K260="","",IF(Inputs!K260&gt;DATE(BG260,4,1),DATE(BG260,4,1),DATE(BG260-1,4,1)))</f>
        <v/>
      </c>
      <c r="BX260" s="27" t="e">
        <f t="shared" si="76"/>
        <v>#N/A</v>
      </c>
      <c r="BY260" t="e">
        <f t="shared" si="77"/>
        <v>#N/A</v>
      </c>
    </row>
    <row r="261" spans="20:77">
      <c r="T261" s="5">
        <f>IF(Inputs!F265="",0,IF(Inputs!G265="Purchase",Inputs!H265,IF(Inputs!G265="Redemption",-Inputs!H265,IF(Inputs!G265="Dividend",0,0)))/Inputs!I265)</f>
        <v>0</v>
      </c>
      <c r="U261" s="5">
        <f>IF(Inputs!F265="",0,(datecg-Inputs!F265))</f>
        <v>0</v>
      </c>
      <c r="V261" s="5">
        <f>IF(Inputs!F265="",0,SUM($T$5:T261))</f>
        <v>0</v>
      </c>
      <c r="W261" s="5">
        <f>SUM($X$5:X260)</f>
        <v>24499.276089799783</v>
      </c>
      <c r="X261" s="5">
        <f t="shared" si="78"/>
        <v>0</v>
      </c>
      <c r="Y261" s="5">
        <f t="shared" si="79"/>
        <v>0</v>
      </c>
      <c r="Z261" s="5">
        <f t="shared" si="80"/>
        <v>0</v>
      </c>
      <c r="AA261" s="5">
        <f t="shared" si="81"/>
        <v>0</v>
      </c>
      <c r="AB261" s="5">
        <f t="shared" si="82"/>
        <v>0</v>
      </c>
      <c r="AC261" s="5">
        <f t="shared" si="83"/>
        <v>0</v>
      </c>
      <c r="AD261" s="94">
        <f>IF(U261&lt;=IF(Inputs!$C$22="",lockin,Inputs!$C$22),Inputs!$D$22,IF(U261&lt;=IF(Inputs!$C$23="",lockin,Inputs!$C$23),Inputs!$D$23,IF(U261&lt;=IF(Inputs!$C$24="",lockin,Inputs!$C$24),Inputs!$D$24,IF(U261&lt;=IF(Inputs!$C$25="",lockin,Inputs!$C$25),Inputs!$D$25,IF(U261&lt;=IF(Inputs!$C$26="",lockin,Inputs!$C$26),Inputs!$D$26,IF(U261&lt;=IF(Inputs!$C$27="",lockin,Inputs!$C$27),Inputs!$D$27,IF(U261&lt;=IF(Inputs!$C$28="",lockin,Inputs!$C$28),Inputs!$D$28,IF(U261&lt;=IF(Inputs!$C$29="",lockin,Inputs!$C$29),Inputs!$D$29,IF(U261&lt;=IF(Inputs!$C$30="",lockin,Inputs!$C$30),Inputs!$D$30,IF(U261&lt;=IF(Inputs!$C$31="",lockin,Inputs!$C$31),Inputs!$D$31,0%))))))))))</f>
        <v>1.4999999999999999E-2</v>
      </c>
      <c r="AE261" s="5">
        <f t="shared" si="84"/>
        <v>0</v>
      </c>
      <c r="AF261" s="5">
        <f>AB261*Inputs!I265</f>
        <v>0</v>
      </c>
      <c r="AG261" s="5">
        <f t="shared" si="85"/>
        <v>0</v>
      </c>
      <c r="AH261" s="5">
        <f t="shared" si="86"/>
        <v>0</v>
      </c>
      <c r="AI261" s="5">
        <f>AA261*Inputs!I265</f>
        <v>0</v>
      </c>
      <c r="AJ261" s="5">
        <f t="shared" si="87"/>
        <v>0</v>
      </c>
      <c r="AK261" s="5">
        <f t="shared" si="88"/>
        <v>0</v>
      </c>
      <c r="AL261" s="5">
        <f>AA261*Inputs!I265</f>
        <v>0</v>
      </c>
      <c r="AM261" s="5">
        <f t="shared" ca="1" si="89"/>
        <v>0</v>
      </c>
      <c r="AN261" s="5">
        <f t="shared" si="90"/>
        <v>0</v>
      </c>
      <c r="AO261" s="5">
        <f t="shared" ca="1" si="91"/>
        <v>0</v>
      </c>
      <c r="AP261" s="5"/>
      <c r="AQ261" s="5">
        <f>AA261*Inputs!I265</f>
        <v>0</v>
      </c>
      <c r="AR261" s="5">
        <f t="shared" si="92"/>
        <v>0</v>
      </c>
      <c r="AS261" s="5"/>
      <c r="AT261" s="5">
        <f t="shared" ca="1" si="93"/>
        <v>0</v>
      </c>
      <c r="BG261" s="20" t="str">
        <f>IF(Inputs!K261="","",YEAR(Inputs!K261))</f>
        <v/>
      </c>
      <c r="BH261" s="20" t="str">
        <f>IF(Inputs!K261="","",DAY(Inputs!K261))</f>
        <v/>
      </c>
      <c r="BI261" s="20" t="str">
        <f>IF(Inputs!K261="","",MONTH(Inputs!K261))</f>
        <v/>
      </c>
      <c r="BJ261" s="14" t="str">
        <f>IF(Inputs!K261="","",IF(Inputs!K261&gt;DATE(BG261,4,1),DATE(BG261,4,1),DATE(BG261-1,4,1)))</f>
        <v/>
      </c>
      <c r="BX261" s="27" t="e">
        <f t="shared" ref="BX261:BX324" si="94">INDEX($J$5:$L$74,MATCH(BJ261,$J$5:$J$74,0),1)</f>
        <v>#N/A</v>
      </c>
      <c r="BY261" t="e">
        <f t="shared" ref="BY261:BY324" si="95">INDEX($J$5:$L$74,MATCH(BJ261,$J$5:$J$74,0),3)</f>
        <v>#N/A</v>
      </c>
    </row>
    <row r="262" spans="20:77">
      <c r="T262" s="5">
        <f>IF(Inputs!F266="",0,IF(Inputs!G266="Purchase",Inputs!H266,IF(Inputs!G266="Redemption",-Inputs!H266,IF(Inputs!G266="Dividend",0,0)))/Inputs!I266)</f>
        <v>0</v>
      </c>
      <c r="U262" s="5">
        <f>IF(Inputs!F266="",0,(datecg-Inputs!F266))</f>
        <v>0</v>
      </c>
      <c r="V262" s="5">
        <f>IF(Inputs!F266="",0,SUM($T$5:T262))</f>
        <v>0</v>
      </c>
      <c r="W262" s="5">
        <f>SUM($X$5:X261)</f>
        <v>24499.276089799783</v>
      </c>
      <c r="X262" s="5">
        <f t="shared" si="78"/>
        <v>0</v>
      </c>
      <c r="Y262" s="5">
        <f t="shared" si="79"/>
        <v>0</v>
      </c>
      <c r="Z262" s="5">
        <f t="shared" si="80"/>
        <v>0</v>
      </c>
      <c r="AA262" s="5">
        <f t="shared" si="81"/>
        <v>0</v>
      </c>
      <c r="AB262" s="5">
        <f t="shared" si="82"/>
        <v>0</v>
      </c>
      <c r="AC262" s="5">
        <f t="shared" si="83"/>
        <v>0</v>
      </c>
      <c r="AD262" s="94">
        <f>IF(U262&lt;=IF(Inputs!$C$22="",lockin,Inputs!$C$22),Inputs!$D$22,IF(U262&lt;=IF(Inputs!$C$23="",lockin,Inputs!$C$23),Inputs!$D$23,IF(U262&lt;=IF(Inputs!$C$24="",lockin,Inputs!$C$24),Inputs!$D$24,IF(U262&lt;=IF(Inputs!$C$25="",lockin,Inputs!$C$25),Inputs!$D$25,IF(U262&lt;=IF(Inputs!$C$26="",lockin,Inputs!$C$26),Inputs!$D$26,IF(U262&lt;=IF(Inputs!$C$27="",lockin,Inputs!$C$27),Inputs!$D$27,IF(U262&lt;=IF(Inputs!$C$28="",lockin,Inputs!$C$28),Inputs!$D$28,IF(U262&lt;=IF(Inputs!$C$29="",lockin,Inputs!$C$29),Inputs!$D$29,IF(U262&lt;=IF(Inputs!$C$30="",lockin,Inputs!$C$30),Inputs!$D$30,IF(U262&lt;=IF(Inputs!$C$31="",lockin,Inputs!$C$31),Inputs!$D$31,0%))))))))))</f>
        <v>1.4999999999999999E-2</v>
      </c>
      <c r="AE262" s="5">
        <f t="shared" si="84"/>
        <v>0</v>
      </c>
      <c r="AF262" s="5">
        <f>AB262*Inputs!I266</f>
        <v>0</v>
      </c>
      <c r="AG262" s="5">
        <f t="shared" si="85"/>
        <v>0</v>
      </c>
      <c r="AH262" s="5">
        <f t="shared" si="86"/>
        <v>0</v>
      </c>
      <c r="AI262" s="5">
        <f>AA262*Inputs!I266</f>
        <v>0</v>
      </c>
      <c r="AJ262" s="5">
        <f t="shared" si="87"/>
        <v>0</v>
      </c>
      <c r="AK262" s="5">
        <f t="shared" si="88"/>
        <v>0</v>
      </c>
      <c r="AL262" s="5">
        <f>AA262*Inputs!I266</f>
        <v>0</v>
      </c>
      <c r="AM262" s="5">
        <f t="shared" ca="1" si="89"/>
        <v>0</v>
      </c>
      <c r="AN262" s="5">
        <f t="shared" si="90"/>
        <v>0</v>
      </c>
      <c r="AO262" s="5">
        <f t="shared" ca="1" si="91"/>
        <v>0</v>
      </c>
      <c r="AP262" s="5"/>
      <c r="AQ262" s="5">
        <f>AA262*Inputs!I266</f>
        <v>0</v>
      </c>
      <c r="AR262" s="5">
        <f t="shared" si="92"/>
        <v>0</v>
      </c>
      <c r="AS262" s="5"/>
      <c r="AT262" s="5">
        <f t="shared" ca="1" si="93"/>
        <v>0</v>
      </c>
      <c r="BG262" s="20" t="str">
        <f>IF(Inputs!K262="","",YEAR(Inputs!K262))</f>
        <v/>
      </c>
      <c r="BH262" s="20" t="str">
        <f>IF(Inputs!K262="","",DAY(Inputs!K262))</f>
        <v/>
      </c>
      <c r="BI262" s="20" t="str">
        <f>IF(Inputs!K262="","",MONTH(Inputs!K262))</f>
        <v/>
      </c>
      <c r="BJ262" s="14" t="str">
        <f>IF(Inputs!K262="","",IF(Inputs!K262&gt;DATE(BG262,4,1),DATE(BG262,4,1),DATE(BG262-1,4,1)))</f>
        <v/>
      </c>
      <c r="BX262" s="27" t="e">
        <f t="shared" si="94"/>
        <v>#N/A</v>
      </c>
      <c r="BY262" t="e">
        <f t="shared" si="95"/>
        <v>#N/A</v>
      </c>
    </row>
    <row r="263" spans="20:77">
      <c r="T263" s="5">
        <f>IF(Inputs!F267="",0,IF(Inputs!G267="Purchase",Inputs!H267,IF(Inputs!G267="Redemption",-Inputs!H267,IF(Inputs!G267="Dividend",0,0)))/Inputs!I267)</f>
        <v>0</v>
      </c>
      <c r="U263" s="5">
        <f>IF(Inputs!F267="",0,(datecg-Inputs!F267))</f>
        <v>0</v>
      </c>
      <c r="V263" s="5">
        <f>IF(Inputs!F267="",0,SUM($T$5:T263))</f>
        <v>0</v>
      </c>
      <c r="W263" s="5">
        <f>SUM($X$5:X262)</f>
        <v>24499.276089799783</v>
      </c>
      <c r="X263" s="5">
        <f t="shared" si="78"/>
        <v>0</v>
      </c>
      <c r="Y263" s="5">
        <f t="shared" si="79"/>
        <v>0</v>
      </c>
      <c r="Z263" s="5">
        <f t="shared" si="80"/>
        <v>0</v>
      </c>
      <c r="AA263" s="5">
        <f t="shared" si="81"/>
        <v>0</v>
      </c>
      <c r="AB263" s="5">
        <f t="shared" si="82"/>
        <v>0</v>
      </c>
      <c r="AC263" s="5">
        <f t="shared" si="83"/>
        <v>0</v>
      </c>
      <c r="AD263" s="94">
        <f>IF(U263&lt;=IF(Inputs!$C$22="",lockin,Inputs!$C$22),Inputs!$D$22,IF(U263&lt;=IF(Inputs!$C$23="",lockin,Inputs!$C$23),Inputs!$D$23,IF(U263&lt;=IF(Inputs!$C$24="",lockin,Inputs!$C$24),Inputs!$D$24,IF(U263&lt;=IF(Inputs!$C$25="",lockin,Inputs!$C$25),Inputs!$D$25,IF(U263&lt;=IF(Inputs!$C$26="",lockin,Inputs!$C$26),Inputs!$D$26,IF(U263&lt;=IF(Inputs!$C$27="",lockin,Inputs!$C$27),Inputs!$D$27,IF(U263&lt;=IF(Inputs!$C$28="",lockin,Inputs!$C$28),Inputs!$D$28,IF(U263&lt;=IF(Inputs!$C$29="",lockin,Inputs!$C$29),Inputs!$D$29,IF(U263&lt;=IF(Inputs!$C$30="",lockin,Inputs!$C$30),Inputs!$D$30,IF(U263&lt;=IF(Inputs!$C$31="",lockin,Inputs!$C$31),Inputs!$D$31,0%))))))))))</f>
        <v>1.4999999999999999E-2</v>
      </c>
      <c r="AE263" s="5">
        <f t="shared" si="84"/>
        <v>0</v>
      </c>
      <c r="AF263" s="5">
        <f>AB263*Inputs!I267</f>
        <v>0</v>
      </c>
      <c r="AG263" s="5">
        <f t="shared" si="85"/>
        <v>0</v>
      </c>
      <c r="AH263" s="5">
        <f t="shared" si="86"/>
        <v>0</v>
      </c>
      <c r="AI263" s="5">
        <f>AA263*Inputs!I267</f>
        <v>0</v>
      </c>
      <c r="AJ263" s="5">
        <f t="shared" si="87"/>
        <v>0</v>
      </c>
      <c r="AK263" s="5">
        <f t="shared" si="88"/>
        <v>0</v>
      </c>
      <c r="AL263" s="5">
        <f>AA263*Inputs!I267</f>
        <v>0</v>
      </c>
      <c r="AM263" s="5">
        <f t="shared" ca="1" si="89"/>
        <v>0</v>
      </c>
      <c r="AN263" s="5">
        <f t="shared" si="90"/>
        <v>0</v>
      </c>
      <c r="AO263" s="5">
        <f t="shared" ca="1" si="91"/>
        <v>0</v>
      </c>
      <c r="AP263" s="5"/>
      <c r="AQ263" s="5">
        <f>AA263*Inputs!I267</f>
        <v>0</v>
      </c>
      <c r="AR263" s="5">
        <f t="shared" si="92"/>
        <v>0</v>
      </c>
      <c r="AS263" s="5"/>
      <c r="AT263" s="5">
        <f t="shared" ca="1" si="93"/>
        <v>0</v>
      </c>
      <c r="BG263" s="20" t="str">
        <f>IF(Inputs!K263="","",YEAR(Inputs!K263))</f>
        <v/>
      </c>
      <c r="BH263" s="20" t="str">
        <f>IF(Inputs!K263="","",DAY(Inputs!K263))</f>
        <v/>
      </c>
      <c r="BI263" s="20" t="str">
        <f>IF(Inputs!K263="","",MONTH(Inputs!K263))</f>
        <v/>
      </c>
      <c r="BJ263" s="14" t="str">
        <f>IF(Inputs!K263="","",IF(Inputs!K263&gt;DATE(BG263,4,1),DATE(BG263,4,1),DATE(BG263-1,4,1)))</f>
        <v/>
      </c>
      <c r="BX263" s="27" t="e">
        <f t="shared" si="94"/>
        <v>#N/A</v>
      </c>
      <c r="BY263" t="e">
        <f t="shared" si="95"/>
        <v>#N/A</v>
      </c>
    </row>
    <row r="264" spans="20:77">
      <c r="T264" s="5">
        <f>IF(Inputs!F268="",0,IF(Inputs!G268="Purchase",Inputs!H268,IF(Inputs!G268="Redemption",-Inputs!H268,IF(Inputs!G268="Dividend",0,0)))/Inputs!I268)</f>
        <v>0</v>
      </c>
      <c r="U264" s="5">
        <f>IF(Inputs!F268="",0,(datecg-Inputs!F268))</f>
        <v>0</v>
      </c>
      <c r="V264" s="5">
        <f>IF(Inputs!F268="",0,SUM($T$5:T264))</f>
        <v>0</v>
      </c>
      <c r="W264" s="5">
        <f>SUM($X$5:X263)</f>
        <v>24499.276089799783</v>
      </c>
      <c r="X264" s="5">
        <f t="shared" si="78"/>
        <v>0</v>
      </c>
      <c r="Y264" s="5">
        <f t="shared" si="79"/>
        <v>0</v>
      </c>
      <c r="Z264" s="5">
        <f t="shared" si="80"/>
        <v>0</v>
      </c>
      <c r="AA264" s="5">
        <f t="shared" si="81"/>
        <v>0</v>
      </c>
      <c r="AB264" s="5">
        <f t="shared" si="82"/>
        <v>0</v>
      </c>
      <c r="AC264" s="5">
        <f t="shared" si="83"/>
        <v>0</v>
      </c>
      <c r="AD264" s="94">
        <f>IF(U264&lt;=IF(Inputs!$C$22="",lockin,Inputs!$C$22),Inputs!$D$22,IF(U264&lt;=IF(Inputs!$C$23="",lockin,Inputs!$C$23),Inputs!$D$23,IF(U264&lt;=IF(Inputs!$C$24="",lockin,Inputs!$C$24),Inputs!$D$24,IF(U264&lt;=IF(Inputs!$C$25="",lockin,Inputs!$C$25),Inputs!$D$25,IF(U264&lt;=IF(Inputs!$C$26="",lockin,Inputs!$C$26),Inputs!$D$26,IF(U264&lt;=IF(Inputs!$C$27="",lockin,Inputs!$C$27),Inputs!$D$27,IF(U264&lt;=IF(Inputs!$C$28="",lockin,Inputs!$C$28),Inputs!$D$28,IF(U264&lt;=IF(Inputs!$C$29="",lockin,Inputs!$C$29),Inputs!$D$29,IF(U264&lt;=IF(Inputs!$C$30="",lockin,Inputs!$C$30),Inputs!$D$30,IF(U264&lt;=IF(Inputs!$C$31="",lockin,Inputs!$C$31),Inputs!$D$31,0%))))))))))</f>
        <v>1.4999999999999999E-2</v>
      </c>
      <c r="AE264" s="5">
        <f t="shared" si="84"/>
        <v>0</v>
      </c>
      <c r="AF264" s="5">
        <f>AB264*Inputs!I268</f>
        <v>0</v>
      </c>
      <c r="AG264" s="5">
        <f t="shared" si="85"/>
        <v>0</v>
      </c>
      <c r="AH264" s="5">
        <f t="shared" si="86"/>
        <v>0</v>
      </c>
      <c r="AI264" s="5">
        <f>AA264*Inputs!I268</f>
        <v>0</v>
      </c>
      <c r="AJ264" s="5">
        <f t="shared" si="87"/>
        <v>0</v>
      </c>
      <c r="AK264" s="5">
        <f t="shared" si="88"/>
        <v>0</v>
      </c>
      <c r="AL264" s="5">
        <f>AA264*Inputs!I268</f>
        <v>0</v>
      </c>
      <c r="AM264" s="5">
        <f t="shared" ca="1" si="89"/>
        <v>0</v>
      </c>
      <c r="AN264" s="5">
        <f t="shared" si="90"/>
        <v>0</v>
      </c>
      <c r="AO264" s="5">
        <f t="shared" ca="1" si="91"/>
        <v>0</v>
      </c>
      <c r="AP264" s="5"/>
      <c r="AQ264" s="5">
        <f>AA264*Inputs!I268</f>
        <v>0</v>
      </c>
      <c r="AR264" s="5">
        <f t="shared" si="92"/>
        <v>0</v>
      </c>
      <c r="AS264" s="5"/>
      <c r="AT264" s="5">
        <f t="shared" ca="1" si="93"/>
        <v>0</v>
      </c>
      <c r="BG264" s="20" t="str">
        <f>IF(Inputs!K264="","",YEAR(Inputs!K264))</f>
        <v/>
      </c>
      <c r="BH264" s="20" t="str">
        <f>IF(Inputs!K264="","",DAY(Inputs!K264))</f>
        <v/>
      </c>
      <c r="BI264" s="20" t="str">
        <f>IF(Inputs!K264="","",MONTH(Inputs!K264))</f>
        <v/>
      </c>
      <c r="BJ264" s="14" t="str">
        <f>IF(Inputs!K264="","",IF(Inputs!K264&gt;DATE(BG264,4,1),DATE(BG264,4,1),DATE(BG264-1,4,1)))</f>
        <v/>
      </c>
      <c r="BX264" s="27" t="e">
        <f t="shared" si="94"/>
        <v>#N/A</v>
      </c>
      <c r="BY264" t="e">
        <f t="shared" si="95"/>
        <v>#N/A</v>
      </c>
    </row>
    <row r="265" spans="20:77">
      <c r="T265" s="5">
        <f>IF(Inputs!F269="",0,IF(Inputs!G269="Purchase",Inputs!H269,IF(Inputs!G269="Redemption",-Inputs!H269,IF(Inputs!G269="Dividend",0,0)))/Inputs!I269)</f>
        <v>0</v>
      </c>
      <c r="U265" s="5">
        <f>IF(Inputs!F269="",0,(datecg-Inputs!F269))</f>
        <v>0</v>
      </c>
      <c r="V265" s="5">
        <f>IF(Inputs!F269="",0,SUM($T$5:T265))</f>
        <v>0</v>
      </c>
      <c r="W265" s="5">
        <f>SUM($X$5:X264)</f>
        <v>24499.276089799783</v>
      </c>
      <c r="X265" s="5">
        <f t="shared" si="78"/>
        <v>0</v>
      </c>
      <c r="Y265" s="5">
        <f t="shared" si="79"/>
        <v>0</v>
      </c>
      <c r="Z265" s="5">
        <f t="shared" si="80"/>
        <v>0</v>
      </c>
      <c r="AA265" s="5">
        <f t="shared" si="81"/>
        <v>0</v>
      </c>
      <c r="AB265" s="5">
        <f t="shared" si="82"/>
        <v>0</v>
      </c>
      <c r="AC265" s="5">
        <f t="shared" si="83"/>
        <v>0</v>
      </c>
      <c r="AD265" s="94">
        <f>IF(U265&lt;=IF(Inputs!$C$22="",lockin,Inputs!$C$22),Inputs!$D$22,IF(U265&lt;=IF(Inputs!$C$23="",lockin,Inputs!$C$23),Inputs!$D$23,IF(U265&lt;=IF(Inputs!$C$24="",lockin,Inputs!$C$24),Inputs!$D$24,IF(U265&lt;=IF(Inputs!$C$25="",lockin,Inputs!$C$25),Inputs!$D$25,IF(U265&lt;=IF(Inputs!$C$26="",lockin,Inputs!$C$26),Inputs!$D$26,IF(U265&lt;=IF(Inputs!$C$27="",lockin,Inputs!$C$27),Inputs!$D$27,IF(U265&lt;=IF(Inputs!$C$28="",lockin,Inputs!$C$28),Inputs!$D$28,IF(U265&lt;=IF(Inputs!$C$29="",lockin,Inputs!$C$29),Inputs!$D$29,IF(U265&lt;=IF(Inputs!$C$30="",lockin,Inputs!$C$30),Inputs!$D$30,IF(U265&lt;=IF(Inputs!$C$31="",lockin,Inputs!$C$31),Inputs!$D$31,0%))))))))))</f>
        <v>1.4999999999999999E-2</v>
      </c>
      <c r="AE265" s="5">
        <f t="shared" si="84"/>
        <v>0</v>
      </c>
      <c r="AF265" s="5">
        <f>AB265*Inputs!I269</f>
        <v>0</v>
      </c>
      <c r="AG265" s="5">
        <f t="shared" si="85"/>
        <v>0</v>
      </c>
      <c r="AH265" s="5">
        <f t="shared" si="86"/>
        <v>0</v>
      </c>
      <c r="AI265" s="5">
        <f>AA265*Inputs!I269</f>
        <v>0</v>
      </c>
      <c r="AJ265" s="5">
        <f t="shared" si="87"/>
        <v>0</v>
      </c>
      <c r="AK265" s="5">
        <f t="shared" si="88"/>
        <v>0</v>
      </c>
      <c r="AL265" s="5">
        <f>AA265*Inputs!I269</f>
        <v>0</v>
      </c>
      <c r="AM265" s="5">
        <f t="shared" ca="1" si="89"/>
        <v>0</v>
      </c>
      <c r="AN265" s="5">
        <f t="shared" si="90"/>
        <v>0</v>
      </c>
      <c r="AO265" s="5">
        <f t="shared" ca="1" si="91"/>
        <v>0</v>
      </c>
      <c r="AP265" s="5"/>
      <c r="AQ265" s="5">
        <f>AA265*Inputs!I269</f>
        <v>0</v>
      </c>
      <c r="AR265" s="5">
        <f t="shared" si="92"/>
        <v>0</v>
      </c>
      <c r="AS265" s="5"/>
      <c r="AT265" s="5">
        <f t="shared" ca="1" si="93"/>
        <v>0</v>
      </c>
      <c r="BG265" s="20" t="str">
        <f>IF(Inputs!K265="","",YEAR(Inputs!K265))</f>
        <v/>
      </c>
      <c r="BH265" s="20" t="str">
        <f>IF(Inputs!K265="","",DAY(Inputs!K265))</f>
        <v/>
      </c>
      <c r="BI265" s="20" t="str">
        <f>IF(Inputs!K265="","",MONTH(Inputs!K265))</f>
        <v/>
      </c>
      <c r="BJ265" s="14" t="str">
        <f>IF(Inputs!K265="","",IF(Inputs!K265&gt;DATE(BG265,4,1),DATE(BG265,4,1),DATE(BG265-1,4,1)))</f>
        <v/>
      </c>
      <c r="BX265" s="27" t="e">
        <f t="shared" si="94"/>
        <v>#N/A</v>
      </c>
      <c r="BY265" t="e">
        <f t="shared" si="95"/>
        <v>#N/A</v>
      </c>
    </row>
    <row r="266" spans="20:77">
      <c r="T266" s="5">
        <f>IF(Inputs!F270="",0,IF(Inputs!G270="Purchase",Inputs!H270,IF(Inputs!G270="Redemption",-Inputs!H270,IF(Inputs!G270="Dividend",0,0)))/Inputs!I270)</f>
        <v>0</v>
      </c>
      <c r="U266" s="5">
        <f>IF(Inputs!F270="",0,(datecg-Inputs!F270))</f>
        <v>0</v>
      </c>
      <c r="V266" s="5">
        <f>IF(Inputs!F270="",0,SUM($T$5:T266))</f>
        <v>0</v>
      </c>
      <c r="W266" s="5">
        <f>SUM($X$5:X265)</f>
        <v>24499.276089799783</v>
      </c>
      <c r="X266" s="5">
        <f t="shared" si="78"/>
        <v>0</v>
      </c>
      <c r="Y266" s="5">
        <f t="shared" si="79"/>
        <v>0</v>
      </c>
      <c r="Z266" s="5">
        <f t="shared" si="80"/>
        <v>0</v>
      </c>
      <c r="AA266" s="5">
        <f t="shared" si="81"/>
        <v>0</v>
      </c>
      <c r="AB266" s="5">
        <f t="shared" si="82"/>
        <v>0</v>
      </c>
      <c r="AC266" s="5">
        <f t="shared" si="83"/>
        <v>0</v>
      </c>
      <c r="AD266" s="94">
        <f>IF(U266&lt;=IF(Inputs!$C$22="",lockin,Inputs!$C$22),Inputs!$D$22,IF(U266&lt;=IF(Inputs!$C$23="",lockin,Inputs!$C$23),Inputs!$D$23,IF(U266&lt;=IF(Inputs!$C$24="",lockin,Inputs!$C$24),Inputs!$D$24,IF(U266&lt;=IF(Inputs!$C$25="",lockin,Inputs!$C$25),Inputs!$D$25,IF(U266&lt;=IF(Inputs!$C$26="",lockin,Inputs!$C$26),Inputs!$D$26,IF(U266&lt;=IF(Inputs!$C$27="",lockin,Inputs!$C$27),Inputs!$D$27,IF(U266&lt;=IF(Inputs!$C$28="",lockin,Inputs!$C$28),Inputs!$D$28,IF(U266&lt;=IF(Inputs!$C$29="",lockin,Inputs!$C$29),Inputs!$D$29,IF(U266&lt;=IF(Inputs!$C$30="",lockin,Inputs!$C$30),Inputs!$D$30,IF(U266&lt;=IF(Inputs!$C$31="",lockin,Inputs!$C$31),Inputs!$D$31,0%))))))))))</f>
        <v>1.4999999999999999E-2</v>
      </c>
      <c r="AE266" s="5">
        <f t="shared" si="84"/>
        <v>0</v>
      </c>
      <c r="AF266" s="5">
        <f>AB266*Inputs!I270</f>
        <v>0</v>
      </c>
      <c r="AG266" s="5">
        <f t="shared" si="85"/>
        <v>0</v>
      </c>
      <c r="AH266" s="5">
        <f t="shared" si="86"/>
        <v>0</v>
      </c>
      <c r="AI266" s="5">
        <f>AA266*Inputs!I270</f>
        <v>0</v>
      </c>
      <c r="AJ266" s="5">
        <f t="shared" si="87"/>
        <v>0</v>
      </c>
      <c r="AK266" s="5">
        <f t="shared" si="88"/>
        <v>0</v>
      </c>
      <c r="AL266" s="5">
        <f>AA266*Inputs!I270</f>
        <v>0</v>
      </c>
      <c r="AM266" s="5">
        <f t="shared" ca="1" si="89"/>
        <v>0</v>
      </c>
      <c r="AN266" s="5">
        <f t="shared" si="90"/>
        <v>0</v>
      </c>
      <c r="AO266" s="5">
        <f t="shared" ca="1" si="91"/>
        <v>0</v>
      </c>
      <c r="AP266" s="5"/>
      <c r="AQ266" s="5">
        <f>AA266*Inputs!I270</f>
        <v>0</v>
      </c>
      <c r="AR266" s="5">
        <f t="shared" si="92"/>
        <v>0</v>
      </c>
      <c r="AS266" s="5"/>
      <c r="AT266" s="5">
        <f t="shared" ca="1" si="93"/>
        <v>0</v>
      </c>
      <c r="BG266" s="20" t="str">
        <f>IF(Inputs!K266="","",YEAR(Inputs!K266))</f>
        <v/>
      </c>
      <c r="BH266" s="20" t="str">
        <f>IF(Inputs!K266="","",DAY(Inputs!K266))</f>
        <v/>
      </c>
      <c r="BI266" s="20" t="str">
        <f>IF(Inputs!K266="","",MONTH(Inputs!K266))</f>
        <v/>
      </c>
      <c r="BJ266" s="14" t="str">
        <f>IF(Inputs!K266="","",IF(Inputs!K266&gt;DATE(BG266,4,1),DATE(BG266,4,1),DATE(BG266-1,4,1)))</f>
        <v/>
      </c>
      <c r="BX266" s="27" t="e">
        <f t="shared" si="94"/>
        <v>#N/A</v>
      </c>
      <c r="BY266" t="e">
        <f t="shared" si="95"/>
        <v>#N/A</v>
      </c>
    </row>
    <row r="267" spans="20:77">
      <c r="T267" s="5">
        <f>IF(Inputs!F271="",0,IF(Inputs!G271="Purchase",Inputs!H271,IF(Inputs!G271="Redemption",-Inputs!H271,IF(Inputs!G271="Dividend",0,0)))/Inputs!I271)</f>
        <v>0</v>
      </c>
      <c r="U267" s="5">
        <f>IF(Inputs!F271="",0,(datecg-Inputs!F271))</f>
        <v>0</v>
      </c>
      <c r="V267" s="5">
        <f>IF(Inputs!F271="",0,SUM($T$5:T267))</f>
        <v>0</v>
      </c>
      <c r="W267" s="5">
        <f>SUM($X$5:X266)</f>
        <v>24499.276089799783</v>
      </c>
      <c r="X267" s="5">
        <f t="shared" si="78"/>
        <v>0</v>
      </c>
      <c r="Y267" s="5">
        <f t="shared" si="79"/>
        <v>0</v>
      </c>
      <c r="Z267" s="5">
        <f t="shared" si="80"/>
        <v>0</v>
      </c>
      <c r="AA267" s="5">
        <f t="shared" si="81"/>
        <v>0</v>
      </c>
      <c r="AB267" s="5">
        <f t="shared" si="82"/>
        <v>0</v>
      </c>
      <c r="AC267" s="5">
        <f t="shared" si="83"/>
        <v>0</v>
      </c>
      <c r="AD267" s="94">
        <f>IF(U267&lt;=IF(Inputs!$C$22="",lockin,Inputs!$C$22),Inputs!$D$22,IF(U267&lt;=IF(Inputs!$C$23="",lockin,Inputs!$C$23),Inputs!$D$23,IF(U267&lt;=IF(Inputs!$C$24="",lockin,Inputs!$C$24),Inputs!$D$24,IF(U267&lt;=IF(Inputs!$C$25="",lockin,Inputs!$C$25),Inputs!$D$25,IF(U267&lt;=IF(Inputs!$C$26="",lockin,Inputs!$C$26),Inputs!$D$26,IF(U267&lt;=IF(Inputs!$C$27="",lockin,Inputs!$C$27),Inputs!$D$27,IF(U267&lt;=IF(Inputs!$C$28="",lockin,Inputs!$C$28),Inputs!$D$28,IF(U267&lt;=IF(Inputs!$C$29="",lockin,Inputs!$C$29),Inputs!$D$29,IF(U267&lt;=IF(Inputs!$C$30="",lockin,Inputs!$C$30),Inputs!$D$30,IF(U267&lt;=IF(Inputs!$C$31="",lockin,Inputs!$C$31),Inputs!$D$31,0%))))))))))</f>
        <v>1.4999999999999999E-2</v>
      </c>
      <c r="AE267" s="5">
        <f t="shared" si="84"/>
        <v>0</v>
      </c>
      <c r="AF267" s="5">
        <f>AB267*Inputs!I271</f>
        <v>0</v>
      </c>
      <c r="AG267" s="5">
        <f t="shared" si="85"/>
        <v>0</v>
      </c>
      <c r="AH267" s="5">
        <f t="shared" si="86"/>
        <v>0</v>
      </c>
      <c r="AI267" s="5">
        <f>AA267*Inputs!I271</f>
        <v>0</v>
      </c>
      <c r="AJ267" s="5">
        <f t="shared" si="87"/>
        <v>0</v>
      </c>
      <c r="AK267" s="5">
        <f t="shared" si="88"/>
        <v>0</v>
      </c>
      <c r="AL267" s="5">
        <f>AA267*Inputs!I271</f>
        <v>0</v>
      </c>
      <c r="AM267" s="5">
        <f t="shared" ca="1" si="89"/>
        <v>0</v>
      </c>
      <c r="AN267" s="5">
        <f t="shared" si="90"/>
        <v>0</v>
      </c>
      <c r="AO267" s="5">
        <f t="shared" ca="1" si="91"/>
        <v>0</v>
      </c>
      <c r="AP267" s="5"/>
      <c r="AQ267" s="5">
        <f>AA267*Inputs!I271</f>
        <v>0</v>
      </c>
      <c r="AR267" s="5">
        <f t="shared" si="92"/>
        <v>0</v>
      </c>
      <c r="AS267" s="5"/>
      <c r="AT267" s="5">
        <f t="shared" ca="1" si="93"/>
        <v>0</v>
      </c>
      <c r="BG267" s="20" t="str">
        <f>IF(Inputs!K267="","",YEAR(Inputs!K267))</f>
        <v/>
      </c>
      <c r="BH267" s="20" t="str">
        <f>IF(Inputs!K267="","",DAY(Inputs!K267))</f>
        <v/>
      </c>
      <c r="BI267" s="20" t="str">
        <f>IF(Inputs!K267="","",MONTH(Inputs!K267))</f>
        <v/>
      </c>
      <c r="BJ267" s="14" t="str">
        <f>IF(Inputs!K267="","",IF(Inputs!K267&gt;DATE(BG267,4,1),DATE(BG267,4,1),DATE(BG267-1,4,1)))</f>
        <v/>
      </c>
      <c r="BX267" s="27" t="e">
        <f t="shared" si="94"/>
        <v>#N/A</v>
      </c>
      <c r="BY267" t="e">
        <f t="shared" si="95"/>
        <v>#N/A</v>
      </c>
    </row>
    <row r="268" spans="20:77">
      <c r="T268" s="5">
        <f>IF(Inputs!F272="",0,IF(Inputs!G272="Purchase",Inputs!H272,IF(Inputs!G272="Redemption",-Inputs!H272,IF(Inputs!G272="Dividend",0,0)))/Inputs!I272)</f>
        <v>0</v>
      </c>
      <c r="U268" s="5">
        <f>IF(Inputs!F272="",0,(datecg-Inputs!F272))</f>
        <v>0</v>
      </c>
      <c r="V268" s="5">
        <f>IF(Inputs!F272="",0,SUM($T$5:T268))</f>
        <v>0</v>
      </c>
      <c r="W268" s="5">
        <f>SUM($X$5:X267)</f>
        <v>24499.276089799783</v>
      </c>
      <c r="X268" s="5">
        <f t="shared" si="78"/>
        <v>0</v>
      </c>
      <c r="Y268" s="5">
        <f t="shared" si="79"/>
        <v>0</v>
      </c>
      <c r="Z268" s="5">
        <f t="shared" si="80"/>
        <v>0</v>
      </c>
      <c r="AA268" s="5">
        <f t="shared" si="81"/>
        <v>0</v>
      </c>
      <c r="AB268" s="5">
        <f t="shared" si="82"/>
        <v>0</v>
      </c>
      <c r="AC268" s="5">
        <f t="shared" si="83"/>
        <v>0</v>
      </c>
      <c r="AD268" s="94">
        <f>IF(U268&lt;=IF(Inputs!$C$22="",lockin,Inputs!$C$22),Inputs!$D$22,IF(U268&lt;=IF(Inputs!$C$23="",lockin,Inputs!$C$23),Inputs!$D$23,IF(U268&lt;=IF(Inputs!$C$24="",lockin,Inputs!$C$24),Inputs!$D$24,IF(U268&lt;=IF(Inputs!$C$25="",lockin,Inputs!$C$25),Inputs!$D$25,IF(U268&lt;=IF(Inputs!$C$26="",lockin,Inputs!$C$26),Inputs!$D$26,IF(U268&lt;=IF(Inputs!$C$27="",lockin,Inputs!$C$27),Inputs!$D$27,IF(U268&lt;=IF(Inputs!$C$28="",lockin,Inputs!$C$28),Inputs!$D$28,IF(U268&lt;=IF(Inputs!$C$29="",lockin,Inputs!$C$29),Inputs!$D$29,IF(U268&lt;=IF(Inputs!$C$30="",lockin,Inputs!$C$30),Inputs!$D$30,IF(U268&lt;=IF(Inputs!$C$31="",lockin,Inputs!$C$31),Inputs!$D$31,0%))))))))))</f>
        <v>1.4999999999999999E-2</v>
      </c>
      <c r="AE268" s="5">
        <f t="shared" si="84"/>
        <v>0</v>
      </c>
      <c r="AF268" s="5">
        <f>AB268*Inputs!I272</f>
        <v>0</v>
      </c>
      <c r="AG268" s="5">
        <f t="shared" si="85"/>
        <v>0</v>
      </c>
      <c r="AH268" s="5">
        <f t="shared" si="86"/>
        <v>0</v>
      </c>
      <c r="AI268" s="5">
        <f>AA268*Inputs!I272</f>
        <v>0</v>
      </c>
      <c r="AJ268" s="5">
        <f t="shared" si="87"/>
        <v>0</v>
      </c>
      <c r="AK268" s="5">
        <f t="shared" si="88"/>
        <v>0</v>
      </c>
      <c r="AL268" s="5">
        <f>AA268*Inputs!I272</f>
        <v>0</v>
      </c>
      <c r="AM268" s="5">
        <f t="shared" ca="1" si="89"/>
        <v>0</v>
      </c>
      <c r="AN268" s="5">
        <f t="shared" si="90"/>
        <v>0</v>
      </c>
      <c r="AO268" s="5">
        <f t="shared" ca="1" si="91"/>
        <v>0</v>
      </c>
      <c r="AP268" s="5"/>
      <c r="AQ268" s="5">
        <f>AA268*Inputs!I272</f>
        <v>0</v>
      </c>
      <c r="AR268" s="5">
        <f t="shared" si="92"/>
        <v>0</v>
      </c>
      <c r="AS268" s="5"/>
      <c r="AT268" s="5">
        <f t="shared" ca="1" si="93"/>
        <v>0</v>
      </c>
      <c r="BG268" s="20" t="str">
        <f>IF(Inputs!K268="","",YEAR(Inputs!K268))</f>
        <v/>
      </c>
      <c r="BH268" s="20" t="str">
        <f>IF(Inputs!K268="","",DAY(Inputs!K268))</f>
        <v/>
      </c>
      <c r="BI268" s="20" t="str">
        <f>IF(Inputs!K268="","",MONTH(Inputs!K268))</f>
        <v/>
      </c>
      <c r="BJ268" s="14" t="str">
        <f>IF(Inputs!K268="","",IF(Inputs!K268&gt;DATE(BG268,4,1),DATE(BG268,4,1),DATE(BG268-1,4,1)))</f>
        <v/>
      </c>
      <c r="BX268" s="27" t="e">
        <f t="shared" si="94"/>
        <v>#N/A</v>
      </c>
      <c r="BY268" t="e">
        <f t="shared" si="95"/>
        <v>#N/A</v>
      </c>
    </row>
    <row r="269" spans="20:77">
      <c r="T269" s="5">
        <f>IF(Inputs!F273="",0,IF(Inputs!G273="Purchase",Inputs!H273,IF(Inputs!G273="Redemption",-Inputs!H273,IF(Inputs!G273="Dividend",0,0)))/Inputs!I273)</f>
        <v>0</v>
      </c>
      <c r="U269" s="5">
        <f>IF(Inputs!F273="",0,(datecg-Inputs!F273))</f>
        <v>0</v>
      </c>
      <c r="V269" s="5">
        <f>IF(Inputs!F273="",0,SUM($T$5:T269))</f>
        <v>0</v>
      </c>
      <c r="W269" s="5">
        <f>SUM($X$5:X268)</f>
        <v>24499.276089799783</v>
      </c>
      <c r="X269" s="5">
        <f t="shared" si="78"/>
        <v>0</v>
      </c>
      <c r="Y269" s="5">
        <f t="shared" si="79"/>
        <v>0</v>
      </c>
      <c r="Z269" s="5">
        <f t="shared" si="80"/>
        <v>0</v>
      </c>
      <c r="AA269" s="5">
        <f t="shared" si="81"/>
        <v>0</v>
      </c>
      <c r="AB269" s="5">
        <f t="shared" si="82"/>
        <v>0</v>
      </c>
      <c r="AC269" s="5">
        <f t="shared" si="83"/>
        <v>0</v>
      </c>
      <c r="AD269" s="94">
        <f>IF(U269&lt;=IF(Inputs!$C$22="",lockin,Inputs!$C$22),Inputs!$D$22,IF(U269&lt;=IF(Inputs!$C$23="",lockin,Inputs!$C$23),Inputs!$D$23,IF(U269&lt;=IF(Inputs!$C$24="",lockin,Inputs!$C$24),Inputs!$D$24,IF(U269&lt;=IF(Inputs!$C$25="",lockin,Inputs!$C$25),Inputs!$D$25,IF(U269&lt;=IF(Inputs!$C$26="",lockin,Inputs!$C$26),Inputs!$D$26,IF(U269&lt;=IF(Inputs!$C$27="",lockin,Inputs!$C$27),Inputs!$D$27,IF(U269&lt;=IF(Inputs!$C$28="",lockin,Inputs!$C$28),Inputs!$D$28,IF(U269&lt;=IF(Inputs!$C$29="",lockin,Inputs!$C$29),Inputs!$D$29,IF(U269&lt;=IF(Inputs!$C$30="",lockin,Inputs!$C$30),Inputs!$D$30,IF(U269&lt;=IF(Inputs!$C$31="",lockin,Inputs!$C$31),Inputs!$D$31,0%))))))))))</f>
        <v>1.4999999999999999E-2</v>
      </c>
      <c r="AE269" s="5">
        <f t="shared" si="84"/>
        <v>0</v>
      </c>
      <c r="AF269" s="5">
        <f>AB269*Inputs!I273</f>
        <v>0</v>
      </c>
      <c r="AG269" s="5">
        <f t="shared" si="85"/>
        <v>0</v>
      </c>
      <c r="AH269" s="5">
        <f t="shared" si="86"/>
        <v>0</v>
      </c>
      <c r="AI269" s="5">
        <f>AA269*Inputs!I273</f>
        <v>0</v>
      </c>
      <c r="AJ269" s="5">
        <f t="shared" si="87"/>
        <v>0</v>
      </c>
      <c r="AK269" s="5">
        <f t="shared" si="88"/>
        <v>0</v>
      </c>
      <c r="AL269" s="5">
        <f>AA269*Inputs!I273</f>
        <v>0</v>
      </c>
      <c r="AM269" s="5">
        <f t="shared" ca="1" si="89"/>
        <v>0</v>
      </c>
      <c r="AN269" s="5">
        <f t="shared" si="90"/>
        <v>0</v>
      </c>
      <c r="AO269" s="5">
        <f t="shared" ca="1" si="91"/>
        <v>0</v>
      </c>
      <c r="AP269" s="5"/>
      <c r="AQ269" s="5">
        <f>AA269*Inputs!I273</f>
        <v>0</v>
      </c>
      <c r="AR269" s="5">
        <f t="shared" si="92"/>
        <v>0</v>
      </c>
      <c r="AS269" s="5"/>
      <c r="AT269" s="5">
        <f t="shared" ca="1" si="93"/>
        <v>0</v>
      </c>
      <c r="BG269" s="20" t="str">
        <f>IF(Inputs!K269="","",YEAR(Inputs!K269))</f>
        <v/>
      </c>
      <c r="BH269" s="20" t="str">
        <f>IF(Inputs!K269="","",DAY(Inputs!K269))</f>
        <v/>
      </c>
      <c r="BI269" s="20" t="str">
        <f>IF(Inputs!K269="","",MONTH(Inputs!K269))</f>
        <v/>
      </c>
      <c r="BJ269" s="14" t="str">
        <f>IF(Inputs!K269="","",IF(Inputs!K269&gt;DATE(BG269,4,1),DATE(BG269,4,1),DATE(BG269-1,4,1)))</f>
        <v/>
      </c>
      <c r="BX269" s="27" t="e">
        <f t="shared" si="94"/>
        <v>#N/A</v>
      </c>
      <c r="BY269" t="e">
        <f t="shared" si="95"/>
        <v>#N/A</v>
      </c>
    </row>
    <row r="270" spans="20:77">
      <c r="T270" s="5">
        <f>IF(Inputs!F274="",0,IF(Inputs!G274="Purchase",Inputs!H274,IF(Inputs!G274="Redemption",-Inputs!H274,IF(Inputs!G274="Dividend",0,0)))/Inputs!I274)</f>
        <v>0</v>
      </c>
      <c r="U270" s="5">
        <f>IF(Inputs!F274="",0,(datecg-Inputs!F274))</f>
        <v>0</v>
      </c>
      <c r="V270" s="5">
        <f>IF(Inputs!F274="",0,SUM($T$5:T270))</f>
        <v>0</v>
      </c>
      <c r="W270" s="5">
        <f>SUM($X$5:X269)</f>
        <v>24499.276089799783</v>
      </c>
      <c r="X270" s="5">
        <f t="shared" si="78"/>
        <v>0</v>
      </c>
      <c r="Y270" s="5">
        <f t="shared" si="79"/>
        <v>0</v>
      </c>
      <c r="Z270" s="5">
        <f t="shared" si="80"/>
        <v>0</v>
      </c>
      <c r="AA270" s="5">
        <f t="shared" si="81"/>
        <v>0</v>
      </c>
      <c r="AB270" s="5">
        <f t="shared" si="82"/>
        <v>0</v>
      </c>
      <c r="AC270" s="5">
        <f t="shared" si="83"/>
        <v>0</v>
      </c>
      <c r="AD270" s="94">
        <f>IF(U270&lt;=IF(Inputs!$C$22="",lockin,Inputs!$C$22),Inputs!$D$22,IF(U270&lt;=IF(Inputs!$C$23="",lockin,Inputs!$C$23),Inputs!$D$23,IF(U270&lt;=IF(Inputs!$C$24="",lockin,Inputs!$C$24),Inputs!$D$24,IF(U270&lt;=IF(Inputs!$C$25="",lockin,Inputs!$C$25),Inputs!$D$25,IF(U270&lt;=IF(Inputs!$C$26="",lockin,Inputs!$C$26),Inputs!$D$26,IF(U270&lt;=IF(Inputs!$C$27="",lockin,Inputs!$C$27),Inputs!$D$27,IF(U270&lt;=IF(Inputs!$C$28="",lockin,Inputs!$C$28),Inputs!$D$28,IF(U270&lt;=IF(Inputs!$C$29="",lockin,Inputs!$C$29),Inputs!$D$29,IF(U270&lt;=IF(Inputs!$C$30="",lockin,Inputs!$C$30),Inputs!$D$30,IF(U270&lt;=IF(Inputs!$C$31="",lockin,Inputs!$C$31),Inputs!$D$31,0%))))))))))</f>
        <v>1.4999999999999999E-2</v>
      </c>
      <c r="AE270" s="5">
        <f t="shared" si="84"/>
        <v>0</v>
      </c>
      <c r="AF270" s="5">
        <f>AB270*Inputs!I274</f>
        <v>0</v>
      </c>
      <c r="AG270" s="5">
        <f t="shared" si="85"/>
        <v>0</v>
      </c>
      <c r="AH270" s="5">
        <f t="shared" si="86"/>
        <v>0</v>
      </c>
      <c r="AI270" s="5">
        <f>AA270*Inputs!I274</f>
        <v>0</v>
      </c>
      <c r="AJ270" s="5">
        <f t="shared" si="87"/>
        <v>0</v>
      </c>
      <c r="AK270" s="5">
        <f t="shared" si="88"/>
        <v>0</v>
      </c>
      <c r="AL270" s="5">
        <f>AA270*Inputs!I274</f>
        <v>0</v>
      </c>
      <c r="AM270" s="5">
        <f t="shared" ca="1" si="89"/>
        <v>0</v>
      </c>
      <c r="AN270" s="5">
        <f t="shared" si="90"/>
        <v>0</v>
      </c>
      <c r="AO270" s="5">
        <f t="shared" ca="1" si="91"/>
        <v>0</v>
      </c>
      <c r="AP270" s="5"/>
      <c r="AQ270" s="5">
        <f>AA270*Inputs!I274</f>
        <v>0</v>
      </c>
      <c r="AR270" s="5">
        <f t="shared" si="92"/>
        <v>0</v>
      </c>
      <c r="AS270" s="5"/>
      <c r="AT270" s="5">
        <f t="shared" ca="1" si="93"/>
        <v>0</v>
      </c>
      <c r="BG270" s="20" t="str">
        <f>IF(Inputs!K270="","",YEAR(Inputs!K270))</f>
        <v/>
      </c>
      <c r="BH270" s="20" t="str">
        <f>IF(Inputs!K270="","",DAY(Inputs!K270))</f>
        <v/>
      </c>
      <c r="BI270" s="20" t="str">
        <f>IF(Inputs!K270="","",MONTH(Inputs!K270))</f>
        <v/>
      </c>
      <c r="BJ270" s="14" t="str">
        <f>IF(Inputs!K270="","",IF(Inputs!K270&gt;DATE(BG270,4,1),DATE(BG270,4,1),DATE(BG270-1,4,1)))</f>
        <v/>
      </c>
      <c r="BX270" s="27" t="e">
        <f t="shared" si="94"/>
        <v>#N/A</v>
      </c>
      <c r="BY270" t="e">
        <f t="shared" si="95"/>
        <v>#N/A</v>
      </c>
    </row>
    <row r="271" spans="20:77">
      <c r="T271" s="5">
        <f>IF(Inputs!F275="",0,IF(Inputs!G275="Purchase",Inputs!H275,IF(Inputs!G275="Redemption",-Inputs!H275,IF(Inputs!G275="Dividend",0,0)))/Inputs!I275)</f>
        <v>0</v>
      </c>
      <c r="U271" s="5">
        <f>IF(Inputs!F275="",0,(datecg-Inputs!F275))</f>
        <v>0</v>
      </c>
      <c r="V271" s="5">
        <f>IF(Inputs!F275="",0,SUM($T$5:T271))</f>
        <v>0</v>
      </c>
      <c r="W271" s="5">
        <f>SUM($X$5:X270)</f>
        <v>24499.276089799783</v>
      </c>
      <c r="X271" s="5">
        <f t="shared" si="78"/>
        <v>0</v>
      </c>
      <c r="Y271" s="5">
        <f t="shared" si="79"/>
        <v>0</v>
      </c>
      <c r="Z271" s="5">
        <f t="shared" si="80"/>
        <v>0</v>
      </c>
      <c r="AA271" s="5">
        <f t="shared" si="81"/>
        <v>0</v>
      </c>
      <c r="AB271" s="5">
        <f t="shared" si="82"/>
        <v>0</v>
      </c>
      <c r="AC271" s="5">
        <f t="shared" si="83"/>
        <v>0</v>
      </c>
      <c r="AD271" s="94">
        <f>IF(U271&lt;=IF(Inputs!$C$22="",lockin,Inputs!$C$22),Inputs!$D$22,IF(U271&lt;=IF(Inputs!$C$23="",lockin,Inputs!$C$23),Inputs!$D$23,IF(U271&lt;=IF(Inputs!$C$24="",lockin,Inputs!$C$24),Inputs!$D$24,IF(U271&lt;=IF(Inputs!$C$25="",lockin,Inputs!$C$25),Inputs!$D$25,IF(U271&lt;=IF(Inputs!$C$26="",lockin,Inputs!$C$26),Inputs!$D$26,IF(U271&lt;=IF(Inputs!$C$27="",lockin,Inputs!$C$27),Inputs!$D$27,IF(U271&lt;=IF(Inputs!$C$28="",lockin,Inputs!$C$28),Inputs!$D$28,IF(U271&lt;=IF(Inputs!$C$29="",lockin,Inputs!$C$29),Inputs!$D$29,IF(U271&lt;=IF(Inputs!$C$30="",lockin,Inputs!$C$30),Inputs!$D$30,IF(U271&lt;=IF(Inputs!$C$31="",lockin,Inputs!$C$31),Inputs!$D$31,0%))))))))))</f>
        <v>1.4999999999999999E-2</v>
      </c>
      <c r="AE271" s="5">
        <f t="shared" si="84"/>
        <v>0</v>
      </c>
      <c r="AF271" s="5">
        <f>AB271*Inputs!I275</f>
        <v>0</v>
      </c>
      <c r="AG271" s="5">
        <f t="shared" si="85"/>
        <v>0</v>
      </c>
      <c r="AH271" s="5">
        <f t="shared" si="86"/>
        <v>0</v>
      </c>
      <c r="AI271" s="5">
        <f>AA271*Inputs!I275</f>
        <v>0</v>
      </c>
      <c r="AJ271" s="5">
        <f t="shared" si="87"/>
        <v>0</v>
      </c>
      <c r="AK271" s="5">
        <f t="shared" si="88"/>
        <v>0</v>
      </c>
      <c r="AL271" s="5">
        <f>AA271*Inputs!I275</f>
        <v>0</v>
      </c>
      <c r="AM271" s="5">
        <f t="shared" ca="1" si="89"/>
        <v>0</v>
      </c>
      <c r="AN271" s="5">
        <f t="shared" si="90"/>
        <v>0</v>
      </c>
      <c r="AO271" s="5">
        <f t="shared" ca="1" si="91"/>
        <v>0</v>
      </c>
      <c r="AP271" s="5"/>
      <c r="AQ271" s="5">
        <f>AA271*Inputs!I275</f>
        <v>0</v>
      </c>
      <c r="AR271" s="5">
        <f t="shared" si="92"/>
        <v>0</v>
      </c>
      <c r="AS271" s="5"/>
      <c r="AT271" s="5">
        <f t="shared" ca="1" si="93"/>
        <v>0</v>
      </c>
      <c r="BG271" s="20" t="str">
        <f>IF(Inputs!K271="","",YEAR(Inputs!K271))</f>
        <v/>
      </c>
      <c r="BH271" s="20" t="str">
        <f>IF(Inputs!K271="","",DAY(Inputs!K271))</f>
        <v/>
      </c>
      <c r="BI271" s="20" t="str">
        <f>IF(Inputs!K271="","",MONTH(Inputs!K271))</f>
        <v/>
      </c>
      <c r="BJ271" s="14" t="str">
        <f>IF(Inputs!K271="","",IF(Inputs!K271&gt;DATE(BG271,4,1),DATE(BG271,4,1),DATE(BG271-1,4,1)))</f>
        <v/>
      </c>
      <c r="BX271" s="27" t="e">
        <f t="shared" si="94"/>
        <v>#N/A</v>
      </c>
      <c r="BY271" t="e">
        <f t="shared" si="95"/>
        <v>#N/A</v>
      </c>
    </row>
    <row r="272" spans="20:77">
      <c r="T272" s="5">
        <f>IF(Inputs!F276="",0,IF(Inputs!G276="Purchase",Inputs!H276,IF(Inputs!G276="Redemption",-Inputs!H276,IF(Inputs!G276="Dividend",0,0)))/Inputs!I276)</f>
        <v>0</v>
      </c>
      <c r="U272" s="5">
        <f>IF(Inputs!F276="",0,(datecg-Inputs!F276))</f>
        <v>0</v>
      </c>
      <c r="V272" s="5">
        <f>IF(Inputs!F276="",0,SUM($T$5:T272))</f>
        <v>0</v>
      </c>
      <c r="W272" s="5">
        <f>SUM($X$5:X271)</f>
        <v>24499.276089799783</v>
      </c>
      <c r="X272" s="5">
        <f t="shared" si="78"/>
        <v>0</v>
      </c>
      <c r="Y272" s="5">
        <f t="shared" si="79"/>
        <v>0</v>
      </c>
      <c r="Z272" s="5">
        <f t="shared" si="80"/>
        <v>0</v>
      </c>
      <c r="AA272" s="5">
        <f t="shared" si="81"/>
        <v>0</v>
      </c>
      <c r="AB272" s="5">
        <f t="shared" si="82"/>
        <v>0</v>
      </c>
      <c r="AC272" s="5">
        <f t="shared" si="83"/>
        <v>0</v>
      </c>
      <c r="AD272" s="94">
        <f>IF(U272&lt;=IF(Inputs!$C$22="",lockin,Inputs!$C$22),Inputs!$D$22,IF(U272&lt;=IF(Inputs!$C$23="",lockin,Inputs!$C$23),Inputs!$D$23,IF(U272&lt;=IF(Inputs!$C$24="",lockin,Inputs!$C$24),Inputs!$D$24,IF(U272&lt;=IF(Inputs!$C$25="",lockin,Inputs!$C$25),Inputs!$D$25,IF(U272&lt;=IF(Inputs!$C$26="",lockin,Inputs!$C$26),Inputs!$D$26,IF(U272&lt;=IF(Inputs!$C$27="",lockin,Inputs!$C$27),Inputs!$D$27,IF(U272&lt;=IF(Inputs!$C$28="",lockin,Inputs!$C$28),Inputs!$D$28,IF(U272&lt;=IF(Inputs!$C$29="",lockin,Inputs!$C$29),Inputs!$D$29,IF(U272&lt;=IF(Inputs!$C$30="",lockin,Inputs!$C$30),Inputs!$D$30,IF(U272&lt;=IF(Inputs!$C$31="",lockin,Inputs!$C$31),Inputs!$D$31,0%))))))))))</f>
        <v>1.4999999999999999E-2</v>
      </c>
      <c r="AE272" s="5">
        <f t="shared" si="84"/>
        <v>0</v>
      </c>
      <c r="AF272" s="5">
        <f>AB272*Inputs!I276</f>
        <v>0</v>
      </c>
      <c r="AG272" s="5">
        <f t="shared" si="85"/>
        <v>0</v>
      </c>
      <c r="AH272" s="5">
        <f t="shared" si="86"/>
        <v>0</v>
      </c>
      <c r="AI272" s="5">
        <f>AA272*Inputs!I276</f>
        <v>0</v>
      </c>
      <c r="AJ272" s="5">
        <f t="shared" si="87"/>
        <v>0</v>
      </c>
      <c r="AK272" s="5">
        <f t="shared" si="88"/>
        <v>0</v>
      </c>
      <c r="AL272" s="5">
        <f>AA272*Inputs!I276</f>
        <v>0</v>
      </c>
      <c r="AM272" s="5">
        <f t="shared" ca="1" si="89"/>
        <v>0</v>
      </c>
      <c r="AN272" s="5">
        <f t="shared" si="90"/>
        <v>0</v>
      </c>
      <c r="AO272" s="5">
        <f t="shared" ca="1" si="91"/>
        <v>0</v>
      </c>
      <c r="AP272" s="5"/>
      <c r="AQ272" s="5">
        <f>AA272*Inputs!I276</f>
        <v>0</v>
      </c>
      <c r="AR272" s="5">
        <f t="shared" si="92"/>
        <v>0</v>
      </c>
      <c r="AS272" s="5"/>
      <c r="AT272" s="5">
        <f t="shared" ca="1" si="93"/>
        <v>0</v>
      </c>
      <c r="BG272" s="20" t="str">
        <f>IF(Inputs!K272="","",YEAR(Inputs!K272))</f>
        <v/>
      </c>
      <c r="BH272" s="20" t="str">
        <f>IF(Inputs!K272="","",DAY(Inputs!K272))</f>
        <v/>
      </c>
      <c r="BI272" s="20" t="str">
        <f>IF(Inputs!K272="","",MONTH(Inputs!K272))</f>
        <v/>
      </c>
      <c r="BJ272" s="14" t="str">
        <f>IF(Inputs!K272="","",IF(Inputs!K272&gt;DATE(BG272,4,1),DATE(BG272,4,1),DATE(BG272-1,4,1)))</f>
        <v/>
      </c>
      <c r="BX272" s="27" t="e">
        <f t="shared" si="94"/>
        <v>#N/A</v>
      </c>
      <c r="BY272" t="e">
        <f t="shared" si="95"/>
        <v>#N/A</v>
      </c>
    </row>
    <row r="273" spans="20:77">
      <c r="T273" s="5">
        <f>IF(Inputs!F277="",0,IF(Inputs!G277="Purchase",Inputs!H277,IF(Inputs!G277="Redemption",-Inputs!H277,IF(Inputs!G277="Dividend",0,0)))/Inputs!I277)</f>
        <v>0</v>
      </c>
      <c r="U273" s="5">
        <f>IF(Inputs!F277="",0,(datecg-Inputs!F277))</f>
        <v>0</v>
      </c>
      <c r="V273" s="5">
        <f>IF(Inputs!F277="",0,SUM($T$5:T273))</f>
        <v>0</v>
      </c>
      <c r="W273" s="5">
        <f>SUM($X$5:X272)</f>
        <v>24499.276089799783</v>
      </c>
      <c r="X273" s="5">
        <f t="shared" si="78"/>
        <v>0</v>
      </c>
      <c r="Y273" s="5">
        <f t="shared" si="79"/>
        <v>0</v>
      </c>
      <c r="Z273" s="5">
        <f t="shared" si="80"/>
        <v>0</v>
      </c>
      <c r="AA273" s="5">
        <f t="shared" si="81"/>
        <v>0</v>
      </c>
      <c r="AB273" s="5">
        <f t="shared" si="82"/>
        <v>0</v>
      </c>
      <c r="AC273" s="5">
        <f t="shared" si="83"/>
        <v>0</v>
      </c>
      <c r="AD273" s="94">
        <f>IF(U273&lt;=IF(Inputs!$C$22="",lockin,Inputs!$C$22),Inputs!$D$22,IF(U273&lt;=IF(Inputs!$C$23="",lockin,Inputs!$C$23),Inputs!$D$23,IF(U273&lt;=IF(Inputs!$C$24="",lockin,Inputs!$C$24),Inputs!$D$24,IF(U273&lt;=IF(Inputs!$C$25="",lockin,Inputs!$C$25),Inputs!$D$25,IF(U273&lt;=IF(Inputs!$C$26="",lockin,Inputs!$C$26),Inputs!$D$26,IF(U273&lt;=IF(Inputs!$C$27="",lockin,Inputs!$C$27),Inputs!$D$27,IF(U273&lt;=IF(Inputs!$C$28="",lockin,Inputs!$C$28),Inputs!$D$28,IF(U273&lt;=IF(Inputs!$C$29="",lockin,Inputs!$C$29),Inputs!$D$29,IF(U273&lt;=IF(Inputs!$C$30="",lockin,Inputs!$C$30),Inputs!$D$30,IF(U273&lt;=IF(Inputs!$C$31="",lockin,Inputs!$C$31),Inputs!$D$31,0%))))))))))</f>
        <v>1.4999999999999999E-2</v>
      </c>
      <c r="AE273" s="5">
        <f t="shared" si="84"/>
        <v>0</v>
      </c>
      <c r="AF273" s="5">
        <f>AB273*Inputs!I277</f>
        <v>0</v>
      </c>
      <c r="AG273" s="5">
        <f t="shared" si="85"/>
        <v>0</v>
      </c>
      <c r="AH273" s="5">
        <f t="shared" si="86"/>
        <v>0</v>
      </c>
      <c r="AI273" s="5">
        <f>AA273*Inputs!I277</f>
        <v>0</v>
      </c>
      <c r="AJ273" s="5">
        <f t="shared" si="87"/>
        <v>0</v>
      </c>
      <c r="AK273" s="5">
        <f t="shared" si="88"/>
        <v>0</v>
      </c>
      <c r="AL273" s="5">
        <f>AA273*Inputs!I277</f>
        <v>0</v>
      </c>
      <c r="AM273" s="5">
        <f t="shared" ca="1" si="89"/>
        <v>0</v>
      </c>
      <c r="AN273" s="5">
        <f t="shared" si="90"/>
        <v>0</v>
      </c>
      <c r="AO273" s="5">
        <f t="shared" ca="1" si="91"/>
        <v>0</v>
      </c>
      <c r="AP273" s="5"/>
      <c r="AQ273" s="5">
        <f>AA273*Inputs!I277</f>
        <v>0</v>
      </c>
      <c r="AR273" s="5">
        <f t="shared" si="92"/>
        <v>0</v>
      </c>
      <c r="AS273" s="5"/>
      <c r="AT273" s="5">
        <f t="shared" ca="1" si="93"/>
        <v>0</v>
      </c>
      <c r="BG273" s="20" t="str">
        <f>IF(Inputs!K273="","",YEAR(Inputs!K273))</f>
        <v/>
      </c>
      <c r="BH273" s="20" t="str">
        <f>IF(Inputs!K273="","",DAY(Inputs!K273))</f>
        <v/>
      </c>
      <c r="BI273" s="20" t="str">
        <f>IF(Inputs!K273="","",MONTH(Inputs!K273))</f>
        <v/>
      </c>
      <c r="BJ273" s="14" t="str">
        <f>IF(Inputs!K273="","",IF(Inputs!K273&gt;DATE(BG273,4,1),DATE(BG273,4,1),DATE(BG273-1,4,1)))</f>
        <v/>
      </c>
      <c r="BX273" s="27" t="e">
        <f t="shared" si="94"/>
        <v>#N/A</v>
      </c>
      <c r="BY273" t="e">
        <f t="shared" si="95"/>
        <v>#N/A</v>
      </c>
    </row>
    <row r="274" spans="20:77">
      <c r="T274" s="5">
        <f>IF(Inputs!F278="",0,IF(Inputs!G278="Purchase",Inputs!H278,IF(Inputs!G278="Redemption",-Inputs!H278,IF(Inputs!G278="Dividend",0,0)))/Inputs!I278)</f>
        <v>0</v>
      </c>
      <c r="U274" s="5">
        <f>IF(Inputs!F278="",0,(datecg-Inputs!F278))</f>
        <v>0</v>
      </c>
      <c r="V274" s="5">
        <f>IF(Inputs!F278="",0,SUM($T$5:T274))</f>
        <v>0</v>
      </c>
      <c r="W274" s="5">
        <f>SUM($X$5:X273)</f>
        <v>24499.276089799783</v>
      </c>
      <c r="X274" s="5">
        <f t="shared" si="78"/>
        <v>0</v>
      </c>
      <c r="Y274" s="5">
        <f t="shared" si="79"/>
        <v>0</v>
      </c>
      <c r="Z274" s="5">
        <f t="shared" si="80"/>
        <v>0</v>
      </c>
      <c r="AA274" s="5">
        <f t="shared" si="81"/>
        <v>0</v>
      </c>
      <c r="AB274" s="5">
        <f t="shared" si="82"/>
        <v>0</v>
      </c>
      <c r="AC274" s="5">
        <f t="shared" si="83"/>
        <v>0</v>
      </c>
      <c r="AD274" s="94">
        <f>IF(U274&lt;=IF(Inputs!$C$22="",lockin,Inputs!$C$22),Inputs!$D$22,IF(U274&lt;=IF(Inputs!$C$23="",lockin,Inputs!$C$23),Inputs!$D$23,IF(U274&lt;=IF(Inputs!$C$24="",lockin,Inputs!$C$24),Inputs!$D$24,IF(U274&lt;=IF(Inputs!$C$25="",lockin,Inputs!$C$25),Inputs!$D$25,IF(U274&lt;=IF(Inputs!$C$26="",lockin,Inputs!$C$26),Inputs!$D$26,IF(U274&lt;=IF(Inputs!$C$27="",lockin,Inputs!$C$27),Inputs!$D$27,IF(U274&lt;=IF(Inputs!$C$28="",lockin,Inputs!$C$28),Inputs!$D$28,IF(U274&lt;=IF(Inputs!$C$29="",lockin,Inputs!$C$29),Inputs!$D$29,IF(U274&lt;=IF(Inputs!$C$30="",lockin,Inputs!$C$30),Inputs!$D$30,IF(U274&lt;=IF(Inputs!$C$31="",lockin,Inputs!$C$31),Inputs!$D$31,0%))))))))))</f>
        <v>1.4999999999999999E-2</v>
      </c>
      <c r="AE274" s="5">
        <f t="shared" si="84"/>
        <v>0</v>
      </c>
      <c r="AF274" s="5">
        <f>AB274*Inputs!I278</f>
        <v>0</v>
      </c>
      <c r="AG274" s="5">
        <f t="shared" si="85"/>
        <v>0</v>
      </c>
      <c r="AH274" s="5">
        <f t="shared" si="86"/>
        <v>0</v>
      </c>
      <c r="AI274" s="5">
        <f>AA274*Inputs!I278</f>
        <v>0</v>
      </c>
      <c r="AJ274" s="5">
        <f t="shared" si="87"/>
        <v>0</v>
      </c>
      <c r="AK274" s="5">
        <f t="shared" si="88"/>
        <v>0</v>
      </c>
      <c r="AL274" s="5">
        <f>AA274*Inputs!I278</f>
        <v>0</v>
      </c>
      <c r="AM274" s="5">
        <f t="shared" ca="1" si="89"/>
        <v>0</v>
      </c>
      <c r="AN274" s="5">
        <f t="shared" si="90"/>
        <v>0</v>
      </c>
      <c r="AO274" s="5">
        <f t="shared" ca="1" si="91"/>
        <v>0</v>
      </c>
      <c r="AP274" s="5"/>
      <c r="AQ274" s="5">
        <f>AA274*Inputs!I278</f>
        <v>0</v>
      </c>
      <c r="AR274" s="5">
        <f t="shared" si="92"/>
        <v>0</v>
      </c>
      <c r="AS274" s="5"/>
      <c r="AT274" s="5">
        <f t="shared" ca="1" si="93"/>
        <v>0</v>
      </c>
      <c r="BG274" s="20" t="str">
        <f>IF(Inputs!K274="","",YEAR(Inputs!K274))</f>
        <v/>
      </c>
      <c r="BH274" s="20" t="str">
        <f>IF(Inputs!K274="","",DAY(Inputs!K274))</f>
        <v/>
      </c>
      <c r="BI274" s="20" t="str">
        <f>IF(Inputs!K274="","",MONTH(Inputs!K274))</f>
        <v/>
      </c>
      <c r="BJ274" s="14" t="str">
        <f>IF(Inputs!K274="","",IF(Inputs!K274&gt;DATE(BG274,4,1),DATE(BG274,4,1),DATE(BG274-1,4,1)))</f>
        <v/>
      </c>
      <c r="BX274" s="27" t="e">
        <f t="shared" si="94"/>
        <v>#N/A</v>
      </c>
      <c r="BY274" t="e">
        <f t="shared" si="95"/>
        <v>#N/A</v>
      </c>
    </row>
    <row r="275" spans="20:77">
      <c r="T275" s="5">
        <f>IF(Inputs!F279="",0,IF(Inputs!G279="Purchase",Inputs!H279,IF(Inputs!G279="Redemption",-Inputs!H279,IF(Inputs!G279="Dividend",0,0)))/Inputs!I279)</f>
        <v>0</v>
      </c>
      <c r="U275" s="5">
        <f>IF(Inputs!F279="",0,(datecg-Inputs!F279))</f>
        <v>0</v>
      </c>
      <c r="V275" s="5">
        <f>IF(Inputs!F279="",0,SUM($T$5:T275))</f>
        <v>0</v>
      </c>
      <c r="W275" s="5">
        <f>SUM($X$5:X274)</f>
        <v>24499.276089799783</v>
      </c>
      <c r="X275" s="5">
        <f t="shared" si="78"/>
        <v>0</v>
      </c>
      <c r="Y275" s="5">
        <f t="shared" si="79"/>
        <v>0</v>
      </c>
      <c r="Z275" s="5">
        <f t="shared" si="80"/>
        <v>0</v>
      </c>
      <c r="AA275" s="5">
        <f t="shared" si="81"/>
        <v>0</v>
      </c>
      <c r="AB275" s="5">
        <f t="shared" si="82"/>
        <v>0</v>
      </c>
      <c r="AC275" s="5">
        <f t="shared" si="83"/>
        <v>0</v>
      </c>
      <c r="AD275" s="94">
        <f>IF(U275&lt;=IF(Inputs!$C$22="",lockin,Inputs!$C$22),Inputs!$D$22,IF(U275&lt;=IF(Inputs!$C$23="",lockin,Inputs!$C$23),Inputs!$D$23,IF(U275&lt;=IF(Inputs!$C$24="",lockin,Inputs!$C$24),Inputs!$D$24,IF(U275&lt;=IF(Inputs!$C$25="",lockin,Inputs!$C$25),Inputs!$D$25,IF(U275&lt;=IF(Inputs!$C$26="",lockin,Inputs!$C$26),Inputs!$D$26,IF(U275&lt;=IF(Inputs!$C$27="",lockin,Inputs!$C$27),Inputs!$D$27,IF(U275&lt;=IF(Inputs!$C$28="",lockin,Inputs!$C$28),Inputs!$D$28,IF(U275&lt;=IF(Inputs!$C$29="",lockin,Inputs!$C$29),Inputs!$D$29,IF(U275&lt;=IF(Inputs!$C$30="",lockin,Inputs!$C$30),Inputs!$D$30,IF(U275&lt;=IF(Inputs!$C$31="",lockin,Inputs!$C$31),Inputs!$D$31,0%))))))))))</f>
        <v>1.4999999999999999E-2</v>
      </c>
      <c r="AE275" s="5">
        <f t="shared" si="84"/>
        <v>0</v>
      </c>
      <c r="AF275" s="5">
        <f>AB275*Inputs!I279</f>
        <v>0</v>
      </c>
      <c r="AG275" s="5">
        <f t="shared" si="85"/>
        <v>0</v>
      </c>
      <c r="AH275" s="5">
        <f t="shared" si="86"/>
        <v>0</v>
      </c>
      <c r="AI275" s="5">
        <f>AA275*Inputs!I279</f>
        <v>0</v>
      </c>
      <c r="AJ275" s="5">
        <f t="shared" si="87"/>
        <v>0</v>
      </c>
      <c r="AK275" s="5">
        <f t="shared" si="88"/>
        <v>0</v>
      </c>
      <c r="AL275" s="5">
        <f>AA275*Inputs!I279</f>
        <v>0</v>
      </c>
      <c r="AM275" s="5">
        <f t="shared" ca="1" si="89"/>
        <v>0</v>
      </c>
      <c r="AN275" s="5">
        <f t="shared" si="90"/>
        <v>0</v>
      </c>
      <c r="AO275" s="5">
        <f t="shared" ca="1" si="91"/>
        <v>0</v>
      </c>
      <c r="AP275" s="5"/>
      <c r="AQ275" s="5">
        <f>AA275*Inputs!I279</f>
        <v>0</v>
      </c>
      <c r="AR275" s="5">
        <f t="shared" si="92"/>
        <v>0</v>
      </c>
      <c r="AS275" s="5"/>
      <c r="AT275" s="5">
        <f t="shared" ca="1" si="93"/>
        <v>0</v>
      </c>
      <c r="BG275" s="20" t="str">
        <f>IF(Inputs!K275="","",YEAR(Inputs!K275))</f>
        <v/>
      </c>
      <c r="BH275" s="20" t="str">
        <f>IF(Inputs!K275="","",DAY(Inputs!K275))</f>
        <v/>
      </c>
      <c r="BI275" s="20" t="str">
        <f>IF(Inputs!K275="","",MONTH(Inputs!K275))</f>
        <v/>
      </c>
      <c r="BJ275" s="14" t="str">
        <f>IF(Inputs!K275="","",IF(Inputs!K275&gt;DATE(BG275,4,1),DATE(BG275,4,1),DATE(BG275-1,4,1)))</f>
        <v/>
      </c>
      <c r="BX275" s="27" t="e">
        <f t="shared" si="94"/>
        <v>#N/A</v>
      </c>
      <c r="BY275" t="e">
        <f t="shared" si="95"/>
        <v>#N/A</v>
      </c>
    </row>
    <row r="276" spans="20:77">
      <c r="T276" s="5">
        <f>IF(Inputs!F280="",0,IF(Inputs!G280="Purchase",Inputs!H280,IF(Inputs!G280="Redemption",-Inputs!H280,IF(Inputs!G280="Dividend",0,0)))/Inputs!I280)</f>
        <v>0</v>
      </c>
      <c r="U276" s="5">
        <f>IF(Inputs!F280="",0,(datecg-Inputs!F280))</f>
        <v>0</v>
      </c>
      <c r="V276" s="5">
        <f>IF(Inputs!F280="",0,SUM($T$5:T276))</f>
        <v>0</v>
      </c>
      <c r="W276" s="5">
        <f>SUM($X$5:X275)</f>
        <v>24499.276089799783</v>
      </c>
      <c r="X276" s="5">
        <f t="shared" si="78"/>
        <v>0</v>
      </c>
      <c r="Y276" s="5">
        <f t="shared" si="79"/>
        <v>0</v>
      </c>
      <c r="Z276" s="5">
        <f t="shared" si="80"/>
        <v>0</v>
      </c>
      <c r="AA276" s="5">
        <f t="shared" si="81"/>
        <v>0</v>
      </c>
      <c r="AB276" s="5">
        <f t="shared" si="82"/>
        <v>0</v>
      </c>
      <c r="AC276" s="5">
        <f t="shared" si="83"/>
        <v>0</v>
      </c>
      <c r="AD276" s="94">
        <f>IF(U276&lt;=IF(Inputs!$C$22="",lockin,Inputs!$C$22),Inputs!$D$22,IF(U276&lt;=IF(Inputs!$C$23="",lockin,Inputs!$C$23),Inputs!$D$23,IF(U276&lt;=IF(Inputs!$C$24="",lockin,Inputs!$C$24),Inputs!$D$24,IF(U276&lt;=IF(Inputs!$C$25="",lockin,Inputs!$C$25),Inputs!$D$25,IF(U276&lt;=IF(Inputs!$C$26="",lockin,Inputs!$C$26),Inputs!$D$26,IF(U276&lt;=IF(Inputs!$C$27="",lockin,Inputs!$C$27),Inputs!$D$27,IF(U276&lt;=IF(Inputs!$C$28="",lockin,Inputs!$C$28),Inputs!$D$28,IF(U276&lt;=IF(Inputs!$C$29="",lockin,Inputs!$C$29),Inputs!$D$29,IF(U276&lt;=IF(Inputs!$C$30="",lockin,Inputs!$C$30),Inputs!$D$30,IF(U276&lt;=IF(Inputs!$C$31="",lockin,Inputs!$C$31),Inputs!$D$31,0%))))))))))</f>
        <v>1.4999999999999999E-2</v>
      </c>
      <c r="AE276" s="5">
        <f t="shared" si="84"/>
        <v>0</v>
      </c>
      <c r="AF276" s="5">
        <f>AB276*Inputs!I280</f>
        <v>0</v>
      </c>
      <c r="AG276" s="5">
        <f t="shared" si="85"/>
        <v>0</v>
      </c>
      <c r="AH276" s="5">
        <f t="shared" si="86"/>
        <v>0</v>
      </c>
      <c r="AI276" s="5">
        <f>AA276*Inputs!I280</f>
        <v>0</v>
      </c>
      <c r="AJ276" s="5">
        <f t="shared" si="87"/>
        <v>0</v>
      </c>
      <c r="AK276" s="5">
        <f t="shared" si="88"/>
        <v>0</v>
      </c>
      <c r="AL276" s="5">
        <f>AA276*Inputs!I280</f>
        <v>0</v>
      </c>
      <c r="AM276" s="5">
        <f t="shared" ca="1" si="89"/>
        <v>0</v>
      </c>
      <c r="AN276" s="5">
        <f t="shared" si="90"/>
        <v>0</v>
      </c>
      <c r="AO276" s="5">
        <f t="shared" ca="1" si="91"/>
        <v>0</v>
      </c>
      <c r="AP276" s="5"/>
      <c r="AQ276" s="5">
        <f>AA276*Inputs!I280</f>
        <v>0</v>
      </c>
      <c r="AR276" s="5">
        <f t="shared" si="92"/>
        <v>0</v>
      </c>
      <c r="AS276" s="5"/>
      <c r="AT276" s="5">
        <f t="shared" ca="1" si="93"/>
        <v>0</v>
      </c>
      <c r="BG276" s="20" t="str">
        <f>IF(Inputs!K276="","",YEAR(Inputs!K276))</f>
        <v/>
      </c>
      <c r="BH276" s="20" t="str">
        <f>IF(Inputs!K276="","",DAY(Inputs!K276))</f>
        <v/>
      </c>
      <c r="BI276" s="20" t="str">
        <f>IF(Inputs!K276="","",MONTH(Inputs!K276))</f>
        <v/>
      </c>
      <c r="BJ276" s="14" t="str">
        <f>IF(Inputs!K276="","",IF(Inputs!K276&gt;DATE(BG276,4,1),DATE(BG276,4,1),DATE(BG276-1,4,1)))</f>
        <v/>
      </c>
      <c r="BX276" s="27" t="e">
        <f t="shared" si="94"/>
        <v>#N/A</v>
      </c>
      <c r="BY276" t="e">
        <f t="shared" si="95"/>
        <v>#N/A</v>
      </c>
    </row>
    <row r="277" spans="20:77">
      <c r="T277" s="5">
        <f>IF(Inputs!F281="",0,IF(Inputs!G281="Purchase",Inputs!H281,IF(Inputs!G281="Redemption",-Inputs!H281,IF(Inputs!G281="Dividend",0,0)))/Inputs!I281)</f>
        <v>0</v>
      </c>
      <c r="U277" s="5">
        <f>IF(Inputs!F281="",0,(datecg-Inputs!F281))</f>
        <v>0</v>
      </c>
      <c r="V277" s="5">
        <f>IF(Inputs!F281="",0,SUM($T$5:T277))</f>
        <v>0</v>
      </c>
      <c r="W277" s="5">
        <f>SUM($X$5:X276)</f>
        <v>24499.276089799783</v>
      </c>
      <c r="X277" s="5">
        <f t="shared" si="78"/>
        <v>0</v>
      </c>
      <c r="Y277" s="5">
        <f t="shared" si="79"/>
        <v>0</v>
      </c>
      <c r="Z277" s="5">
        <f t="shared" si="80"/>
        <v>0</v>
      </c>
      <c r="AA277" s="5">
        <f t="shared" si="81"/>
        <v>0</v>
      </c>
      <c r="AB277" s="5">
        <f t="shared" si="82"/>
        <v>0</v>
      </c>
      <c r="AC277" s="5">
        <f t="shared" si="83"/>
        <v>0</v>
      </c>
      <c r="AD277" s="94">
        <f>IF(U277&lt;=IF(Inputs!$C$22="",lockin,Inputs!$C$22),Inputs!$D$22,IF(U277&lt;=IF(Inputs!$C$23="",lockin,Inputs!$C$23),Inputs!$D$23,IF(U277&lt;=IF(Inputs!$C$24="",lockin,Inputs!$C$24),Inputs!$D$24,IF(U277&lt;=IF(Inputs!$C$25="",lockin,Inputs!$C$25),Inputs!$D$25,IF(U277&lt;=IF(Inputs!$C$26="",lockin,Inputs!$C$26),Inputs!$D$26,IF(U277&lt;=IF(Inputs!$C$27="",lockin,Inputs!$C$27),Inputs!$D$27,IF(U277&lt;=IF(Inputs!$C$28="",lockin,Inputs!$C$28),Inputs!$D$28,IF(U277&lt;=IF(Inputs!$C$29="",lockin,Inputs!$C$29),Inputs!$D$29,IF(U277&lt;=IF(Inputs!$C$30="",lockin,Inputs!$C$30),Inputs!$D$30,IF(U277&lt;=IF(Inputs!$C$31="",lockin,Inputs!$C$31),Inputs!$D$31,0%))))))))))</f>
        <v>1.4999999999999999E-2</v>
      </c>
      <c r="AE277" s="5">
        <f t="shared" si="84"/>
        <v>0</v>
      </c>
      <c r="AF277" s="5">
        <f>AB277*Inputs!I281</f>
        <v>0</v>
      </c>
      <c r="AG277" s="5">
        <f t="shared" si="85"/>
        <v>0</v>
      </c>
      <c r="AH277" s="5">
        <f t="shared" si="86"/>
        <v>0</v>
      </c>
      <c r="AI277" s="5">
        <f>AA277*Inputs!I281</f>
        <v>0</v>
      </c>
      <c r="AJ277" s="5">
        <f t="shared" si="87"/>
        <v>0</v>
      </c>
      <c r="AK277" s="5">
        <f t="shared" si="88"/>
        <v>0</v>
      </c>
      <c r="AL277" s="5">
        <f>AA277*Inputs!I281</f>
        <v>0</v>
      </c>
      <c r="AM277" s="5">
        <f t="shared" ca="1" si="89"/>
        <v>0</v>
      </c>
      <c r="AN277" s="5">
        <f t="shared" si="90"/>
        <v>0</v>
      </c>
      <c r="AO277" s="5">
        <f t="shared" ca="1" si="91"/>
        <v>0</v>
      </c>
      <c r="AP277" s="5"/>
      <c r="AQ277" s="5">
        <f>AA277*Inputs!I281</f>
        <v>0</v>
      </c>
      <c r="AR277" s="5">
        <f t="shared" si="92"/>
        <v>0</v>
      </c>
      <c r="AS277" s="5"/>
      <c r="AT277" s="5">
        <f t="shared" ca="1" si="93"/>
        <v>0</v>
      </c>
      <c r="BG277" s="20" t="str">
        <f>IF(Inputs!K277="","",YEAR(Inputs!K277))</f>
        <v/>
      </c>
      <c r="BH277" s="20" t="str">
        <f>IF(Inputs!K277="","",DAY(Inputs!K277))</f>
        <v/>
      </c>
      <c r="BI277" s="20" t="str">
        <f>IF(Inputs!K277="","",MONTH(Inputs!K277))</f>
        <v/>
      </c>
      <c r="BJ277" s="14" t="str">
        <f>IF(Inputs!K277="","",IF(Inputs!K277&gt;DATE(BG277,4,1),DATE(BG277,4,1),DATE(BG277-1,4,1)))</f>
        <v/>
      </c>
      <c r="BX277" s="27" t="e">
        <f t="shared" si="94"/>
        <v>#N/A</v>
      </c>
      <c r="BY277" t="e">
        <f t="shared" si="95"/>
        <v>#N/A</v>
      </c>
    </row>
    <row r="278" spans="20:77">
      <c r="T278" s="5">
        <f>IF(Inputs!F282="",0,IF(Inputs!G282="Purchase",Inputs!H282,IF(Inputs!G282="Redemption",-Inputs!H282,IF(Inputs!G282="Dividend",0,0)))/Inputs!I282)</f>
        <v>0</v>
      </c>
      <c r="U278" s="5">
        <f>IF(Inputs!F282="",0,(datecg-Inputs!F282))</f>
        <v>0</v>
      </c>
      <c r="V278" s="5">
        <f>IF(Inputs!F282="",0,SUM($T$5:T278))</f>
        <v>0</v>
      </c>
      <c r="W278" s="5">
        <f>SUM($X$5:X277)</f>
        <v>24499.276089799783</v>
      </c>
      <c r="X278" s="5">
        <f t="shared" si="78"/>
        <v>0</v>
      </c>
      <c r="Y278" s="5">
        <f t="shared" si="79"/>
        <v>0</v>
      </c>
      <c r="Z278" s="5">
        <f t="shared" si="80"/>
        <v>0</v>
      </c>
      <c r="AA278" s="5">
        <f t="shared" si="81"/>
        <v>0</v>
      </c>
      <c r="AB278" s="5">
        <f t="shared" si="82"/>
        <v>0</v>
      </c>
      <c r="AC278" s="5">
        <f t="shared" si="83"/>
        <v>0</v>
      </c>
      <c r="AD278" s="94">
        <f>IF(U278&lt;=IF(Inputs!$C$22="",lockin,Inputs!$C$22),Inputs!$D$22,IF(U278&lt;=IF(Inputs!$C$23="",lockin,Inputs!$C$23),Inputs!$D$23,IF(U278&lt;=IF(Inputs!$C$24="",lockin,Inputs!$C$24),Inputs!$D$24,IF(U278&lt;=IF(Inputs!$C$25="",lockin,Inputs!$C$25),Inputs!$D$25,IF(U278&lt;=IF(Inputs!$C$26="",lockin,Inputs!$C$26),Inputs!$D$26,IF(U278&lt;=IF(Inputs!$C$27="",lockin,Inputs!$C$27),Inputs!$D$27,IF(U278&lt;=IF(Inputs!$C$28="",lockin,Inputs!$C$28),Inputs!$D$28,IF(U278&lt;=IF(Inputs!$C$29="",lockin,Inputs!$C$29),Inputs!$D$29,IF(U278&lt;=IF(Inputs!$C$30="",lockin,Inputs!$C$30),Inputs!$D$30,IF(U278&lt;=IF(Inputs!$C$31="",lockin,Inputs!$C$31),Inputs!$D$31,0%))))))))))</f>
        <v>1.4999999999999999E-2</v>
      </c>
      <c r="AE278" s="5">
        <f t="shared" si="84"/>
        <v>0</v>
      </c>
      <c r="AF278" s="5">
        <f>AB278*Inputs!I282</f>
        <v>0</v>
      </c>
      <c r="AG278" s="5">
        <f t="shared" si="85"/>
        <v>0</v>
      </c>
      <c r="AH278" s="5">
        <f t="shared" si="86"/>
        <v>0</v>
      </c>
      <c r="AI278" s="5">
        <f>AA278*Inputs!I282</f>
        <v>0</v>
      </c>
      <c r="AJ278" s="5">
        <f t="shared" si="87"/>
        <v>0</v>
      </c>
      <c r="AK278" s="5">
        <f t="shared" si="88"/>
        <v>0</v>
      </c>
      <c r="AL278" s="5">
        <f>AA278*Inputs!I282</f>
        <v>0</v>
      </c>
      <c r="AM278" s="5">
        <f t="shared" ca="1" si="89"/>
        <v>0</v>
      </c>
      <c r="AN278" s="5">
        <f t="shared" si="90"/>
        <v>0</v>
      </c>
      <c r="AO278" s="5">
        <f t="shared" ca="1" si="91"/>
        <v>0</v>
      </c>
      <c r="AP278" s="5"/>
      <c r="AQ278" s="5">
        <f>AA278*Inputs!I282</f>
        <v>0</v>
      </c>
      <c r="AR278" s="5">
        <f t="shared" si="92"/>
        <v>0</v>
      </c>
      <c r="AS278" s="5"/>
      <c r="AT278" s="5">
        <f t="shared" ca="1" si="93"/>
        <v>0</v>
      </c>
      <c r="BG278" s="20" t="str">
        <f>IF(Inputs!K278="","",YEAR(Inputs!K278))</f>
        <v/>
      </c>
      <c r="BH278" s="20" t="str">
        <f>IF(Inputs!K278="","",DAY(Inputs!K278))</f>
        <v/>
      </c>
      <c r="BI278" s="20" t="str">
        <f>IF(Inputs!K278="","",MONTH(Inputs!K278))</f>
        <v/>
      </c>
      <c r="BJ278" s="14" t="str">
        <f>IF(Inputs!K278="","",IF(Inputs!K278&gt;DATE(BG278,4,1),DATE(BG278,4,1),DATE(BG278-1,4,1)))</f>
        <v/>
      </c>
      <c r="BX278" s="27" t="e">
        <f t="shared" si="94"/>
        <v>#N/A</v>
      </c>
      <c r="BY278" t="e">
        <f t="shared" si="95"/>
        <v>#N/A</v>
      </c>
    </row>
    <row r="279" spans="20:77">
      <c r="T279" s="5">
        <f>IF(Inputs!F283="",0,IF(Inputs!G283="Purchase",Inputs!H283,IF(Inputs!G283="Redemption",-Inputs!H283,IF(Inputs!G283="Dividend",0,0)))/Inputs!I283)</f>
        <v>0</v>
      </c>
      <c r="U279" s="5">
        <f>IF(Inputs!F283="",0,(datecg-Inputs!F283))</f>
        <v>0</v>
      </c>
      <c r="V279" s="5">
        <f>IF(Inputs!F283="",0,SUM($T$5:T279))</f>
        <v>0</v>
      </c>
      <c r="W279" s="5">
        <f>SUM($X$5:X278)</f>
        <v>24499.276089799783</v>
      </c>
      <c r="X279" s="5">
        <f t="shared" si="78"/>
        <v>0</v>
      </c>
      <c r="Y279" s="5">
        <f t="shared" si="79"/>
        <v>0</v>
      </c>
      <c r="Z279" s="5">
        <f t="shared" si="80"/>
        <v>0</v>
      </c>
      <c r="AA279" s="5">
        <f t="shared" si="81"/>
        <v>0</v>
      </c>
      <c r="AB279" s="5">
        <f t="shared" si="82"/>
        <v>0</v>
      </c>
      <c r="AC279" s="5">
        <f t="shared" si="83"/>
        <v>0</v>
      </c>
      <c r="AD279" s="94">
        <f>IF(U279&lt;=IF(Inputs!$C$22="",lockin,Inputs!$C$22),Inputs!$D$22,IF(U279&lt;=IF(Inputs!$C$23="",lockin,Inputs!$C$23),Inputs!$D$23,IF(U279&lt;=IF(Inputs!$C$24="",lockin,Inputs!$C$24),Inputs!$D$24,IF(U279&lt;=IF(Inputs!$C$25="",lockin,Inputs!$C$25),Inputs!$D$25,IF(U279&lt;=IF(Inputs!$C$26="",lockin,Inputs!$C$26),Inputs!$D$26,IF(U279&lt;=IF(Inputs!$C$27="",lockin,Inputs!$C$27),Inputs!$D$27,IF(U279&lt;=IF(Inputs!$C$28="",lockin,Inputs!$C$28),Inputs!$D$28,IF(U279&lt;=IF(Inputs!$C$29="",lockin,Inputs!$C$29),Inputs!$D$29,IF(U279&lt;=IF(Inputs!$C$30="",lockin,Inputs!$C$30),Inputs!$D$30,IF(U279&lt;=IF(Inputs!$C$31="",lockin,Inputs!$C$31),Inputs!$D$31,0%))))))))))</f>
        <v>1.4999999999999999E-2</v>
      </c>
      <c r="AE279" s="5">
        <f t="shared" si="84"/>
        <v>0</v>
      </c>
      <c r="AF279" s="5">
        <f>AB279*Inputs!I283</f>
        <v>0</v>
      </c>
      <c r="AG279" s="5">
        <f t="shared" si="85"/>
        <v>0</v>
      </c>
      <c r="AH279" s="5">
        <f t="shared" si="86"/>
        <v>0</v>
      </c>
      <c r="AI279" s="5">
        <f>AA279*Inputs!I283</f>
        <v>0</v>
      </c>
      <c r="AJ279" s="5">
        <f t="shared" si="87"/>
        <v>0</v>
      </c>
      <c r="AK279" s="5">
        <f t="shared" si="88"/>
        <v>0</v>
      </c>
      <c r="AL279" s="5">
        <f>AA279*Inputs!I283</f>
        <v>0</v>
      </c>
      <c r="AM279" s="5">
        <f t="shared" ca="1" si="89"/>
        <v>0</v>
      </c>
      <c r="AN279" s="5">
        <f t="shared" si="90"/>
        <v>0</v>
      </c>
      <c r="AO279" s="5">
        <f t="shared" ca="1" si="91"/>
        <v>0</v>
      </c>
      <c r="AP279" s="5"/>
      <c r="AQ279" s="5">
        <f>AA279*Inputs!I283</f>
        <v>0</v>
      </c>
      <c r="AR279" s="5">
        <f t="shared" si="92"/>
        <v>0</v>
      </c>
      <c r="AS279" s="5"/>
      <c r="AT279" s="5">
        <f t="shared" ca="1" si="93"/>
        <v>0</v>
      </c>
      <c r="BG279" s="20" t="str">
        <f>IF(Inputs!K279="","",YEAR(Inputs!K279))</f>
        <v/>
      </c>
      <c r="BH279" s="20" t="str">
        <f>IF(Inputs!K279="","",DAY(Inputs!K279))</f>
        <v/>
      </c>
      <c r="BI279" s="20" t="str">
        <f>IF(Inputs!K279="","",MONTH(Inputs!K279))</f>
        <v/>
      </c>
      <c r="BJ279" s="14" t="str">
        <f>IF(Inputs!K279="","",IF(Inputs!K279&gt;DATE(BG279,4,1),DATE(BG279,4,1),DATE(BG279-1,4,1)))</f>
        <v/>
      </c>
      <c r="BX279" s="27" t="e">
        <f t="shared" si="94"/>
        <v>#N/A</v>
      </c>
      <c r="BY279" t="e">
        <f t="shared" si="95"/>
        <v>#N/A</v>
      </c>
    </row>
    <row r="280" spans="20:77">
      <c r="T280" s="5">
        <f>IF(Inputs!F284="",0,IF(Inputs!G284="Purchase",Inputs!H284,IF(Inputs!G284="Redemption",-Inputs!H284,IF(Inputs!G284="Dividend",0,0)))/Inputs!I284)</f>
        <v>0</v>
      </c>
      <c r="U280" s="5">
        <f>IF(Inputs!F284="",0,(datecg-Inputs!F284))</f>
        <v>0</v>
      </c>
      <c r="V280" s="5">
        <f>IF(Inputs!F284="",0,SUM($T$5:T280))</f>
        <v>0</v>
      </c>
      <c r="W280" s="5">
        <f>SUM($X$5:X279)</f>
        <v>24499.276089799783</v>
      </c>
      <c r="X280" s="5">
        <f t="shared" si="78"/>
        <v>0</v>
      </c>
      <c r="Y280" s="5">
        <f t="shared" si="79"/>
        <v>0</v>
      </c>
      <c r="Z280" s="5">
        <f t="shared" si="80"/>
        <v>0</v>
      </c>
      <c r="AA280" s="5">
        <f t="shared" si="81"/>
        <v>0</v>
      </c>
      <c r="AB280" s="5">
        <f t="shared" si="82"/>
        <v>0</v>
      </c>
      <c r="AC280" s="5">
        <f t="shared" si="83"/>
        <v>0</v>
      </c>
      <c r="AD280" s="94">
        <f>IF(U280&lt;=IF(Inputs!$C$22="",lockin,Inputs!$C$22),Inputs!$D$22,IF(U280&lt;=IF(Inputs!$C$23="",lockin,Inputs!$C$23),Inputs!$D$23,IF(U280&lt;=IF(Inputs!$C$24="",lockin,Inputs!$C$24),Inputs!$D$24,IF(U280&lt;=IF(Inputs!$C$25="",lockin,Inputs!$C$25),Inputs!$D$25,IF(U280&lt;=IF(Inputs!$C$26="",lockin,Inputs!$C$26),Inputs!$D$26,IF(U280&lt;=IF(Inputs!$C$27="",lockin,Inputs!$C$27),Inputs!$D$27,IF(U280&lt;=IF(Inputs!$C$28="",lockin,Inputs!$C$28),Inputs!$D$28,IF(U280&lt;=IF(Inputs!$C$29="",lockin,Inputs!$C$29),Inputs!$D$29,IF(U280&lt;=IF(Inputs!$C$30="",lockin,Inputs!$C$30),Inputs!$D$30,IF(U280&lt;=IF(Inputs!$C$31="",lockin,Inputs!$C$31),Inputs!$D$31,0%))))))))))</f>
        <v>1.4999999999999999E-2</v>
      </c>
      <c r="AE280" s="5">
        <f t="shared" si="84"/>
        <v>0</v>
      </c>
      <c r="AF280" s="5">
        <f>AB280*Inputs!I284</f>
        <v>0</v>
      </c>
      <c r="AG280" s="5">
        <f t="shared" si="85"/>
        <v>0</v>
      </c>
      <c r="AH280" s="5">
        <f t="shared" si="86"/>
        <v>0</v>
      </c>
      <c r="AI280" s="5">
        <f>AA280*Inputs!I284</f>
        <v>0</v>
      </c>
      <c r="AJ280" s="5">
        <f t="shared" si="87"/>
        <v>0</v>
      </c>
      <c r="AK280" s="5">
        <f t="shared" si="88"/>
        <v>0</v>
      </c>
      <c r="AL280" s="5">
        <f>AA280*Inputs!I284</f>
        <v>0</v>
      </c>
      <c r="AM280" s="5">
        <f t="shared" ca="1" si="89"/>
        <v>0</v>
      </c>
      <c r="AN280" s="5">
        <f t="shared" si="90"/>
        <v>0</v>
      </c>
      <c r="AO280" s="5">
        <f t="shared" ca="1" si="91"/>
        <v>0</v>
      </c>
      <c r="AP280" s="5"/>
      <c r="AQ280" s="5">
        <f>AA280*Inputs!I284</f>
        <v>0</v>
      </c>
      <c r="AR280" s="5">
        <f t="shared" si="92"/>
        <v>0</v>
      </c>
      <c r="AS280" s="5"/>
      <c r="AT280" s="5">
        <f t="shared" ca="1" si="93"/>
        <v>0</v>
      </c>
      <c r="BG280" s="20" t="str">
        <f>IF(Inputs!K280="","",YEAR(Inputs!K280))</f>
        <v/>
      </c>
      <c r="BH280" s="20" t="str">
        <f>IF(Inputs!K280="","",DAY(Inputs!K280))</f>
        <v/>
      </c>
      <c r="BI280" s="20" t="str">
        <f>IF(Inputs!K280="","",MONTH(Inputs!K280))</f>
        <v/>
      </c>
      <c r="BJ280" s="14" t="str">
        <f>IF(Inputs!K280="","",IF(Inputs!K280&gt;DATE(BG280,4,1),DATE(BG280,4,1),DATE(BG280-1,4,1)))</f>
        <v/>
      </c>
      <c r="BX280" s="27" t="e">
        <f t="shared" si="94"/>
        <v>#N/A</v>
      </c>
      <c r="BY280" t="e">
        <f t="shared" si="95"/>
        <v>#N/A</v>
      </c>
    </row>
    <row r="281" spans="20:77">
      <c r="T281" s="5">
        <f>IF(Inputs!F285="",0,IF(Inputs!G285="Purchase",Inputs!H285,IF(Inputs!G285="Redemption",-Inputs!H285,IF(Inputs!G285="Dividend",0,0)))/Inputs!I285)</f>
        <v>0</v>
      </c>
      <c r="U281" s="5">
        <f>IF(Inputs!F285="",0,(datecg-Inputs!F285))</f>
        <v>0</v>
      </c>
      <c r="V281" s="5">
        <f>IF(Inputs!F285="",0,SUM($T$5:T281))</f>
        <v>0</v>
      </c>
      <c r="W281" s="5">
        <f>SUM($X$5:X280)</f>
        <v>24499.276089799783</v>
      </c>
      <c r="X281" s="5">
        <f t="shared" si="78"/>
        <v>0</v>
      </c>
      <c r="Y281" s="5">
        <f t="shared" si="79"/>
        <v>0</v>
      </c>
      <c r="Z281" s="5">
        <f t="shared" si="80"/>
        <v>0</v>
      </c>
      <c r="AA281" s="5">
        <f t="shared" si="81"/>
        <v>0</v>
      </c>
      <c r="AB281" s="5">
        <f t="shared" si="82"/>
        <v>0</v>
      </c>
      <c r="AC281" s="5">
        <f t="shared" si="83"/>
        <v>0</v>
      </c>
      <c r="AD281" s="94">
        <f>IF(U281&lt;=IF(Inputs!$C$22="",lockin,Inputs!$C$22),Inputs!$D$22,IF(U281&lt;=IF(Inputs!$C$23="",lockin,Inputs!$C$23),Inputs!$D$23,IF(U281&lt;=IF(Inputs!$C$24="",lockin,Inputs!$C$24),Inputs!$D$24,IF(U281&lt;=IF(Inputs!$C$25="",lockin,Inputs!$C$25),Inputs!$D$25,IF(U281&lt;=IF(Inputs!$C$26="",lockin,Inputs!$C$26),Inputs!$D$26,IF(U281&lt;=IF(Inputs!$C$27="",lockin,Inputs!$C$27),Inputs!$D$27,IF(U281&lt;=IF(Inputs!$C$28="",lockin,Inputs!$C$28),Inputs!$D$28,IF(U281&lt;=IF(Inputs!$C$29="",lockin,Inputs!$C$29),Inputs!$D$29,IF(U281&lt;=IF(Inputs!$C$30="",lockin,Inputs!$C$30),Inputs!$D$30,IF(U281&lt;=IF(Inputs!$C$31="",lockin,Inputs!$C$31),Inputs!$D$31,0%))))))))))</f>
        <v>1.4999999999999999E-2</v>
      </c>
      <c r="AE281" s="5">
        <f t="shared" si="84"/>
        <v>0</v>
      </c>
      <c r="AF281" s="5">
        <f>AB281*Inputs!I285</f>
        <v>0</v>
      </c>
      <c r="AG281" s="5">
        <f t="shared" si="85"/>
        <v>0</v>
      </c>
      <c r="AH281" s="5">
        <f t="shared" si="86"/>
        <v>0</v>
      </c>
      <c r="AI281" s="5">
        <f>AA281*Inputs!I285</f>
        <v>0</v>
      </c>
      <c r="AJ281" s="5">
        <f t="shared" si="87"/>
        <v>0</v>
      </c>
      <c r="AK281" s="5">
        <f t="shared" si="88"/>
        <v>0</v>
      </c>
      <c r="AL281" s="5">
        <f>AA281*Inputs!I285</f>
        <v>0</v>
      </c>
      <c r="AM281" s="5">
        <f t="shared" ca="1" si="89"/>
        <v>0</v>
      </c>
      <c r="AN281" s="5">
        <f t="shared" si="90"/>
        <v>0</v>
      </c>
      <c r="AO281" s="5">
        <f t="shared" ca="1" si="91"/>
        <v>0</v>
      </c>
      <c r="AP281" s="5"/>
      <c r="AQ281" s="5">
        <f>AA281*Inputs!I285</f>
        <v>0</v>
      </c>
      <c r="AR281" s="5">
        <f t="shared" si="92"/>
        <v>0</v>
      </c>
      <c r="AS281" s="5"/>
      <c r="AT281" s="5">
        <f t="shared" ca="1" si="93"/>
        <v>0</v>
      </c>
      <c r="BG281" s="20" t="str">
        <f>IF(Inputs!K281="","",YEAR(Inputs!K281))</f>
        <v/>
      </c>
      <c r="BH281" s="20" t="str">
        <f>IF(Inputs!K281="","",DAY(Inputs!K281))</f>
        <v/>
      </c>
      <c r="BI281" s="20" t="str">
        <f>IF(Inputs!K281="","",MONTH(Inputs!K281))</f>
        <v/>
      </c>
      <c r="BJ281" s="14" t="str">
        <f>IF(Inputs!K281="","",IF(Inputs!K281&gt;DATE(BG281,4,1),DATE(BG281,4,1),DATE(BG281-1,4,1)))</f>
        <v/>
      </c>
      <c r="BX281" s="27" t="e">
        <f t="shared" si="94"/>
        <v>#N/A</v>
      </c>
      <c r="BY281" t="e">
        <f t="shared" si="95"/>
        <v>#N/A</v>
      </c>
    </row>
    <row r="282" spans="20:77">
      <c r="T282" s="5">
        <f>IF(Inputs!F286="",0,IF(Inputs!G286="Purchase",Inputs!H286,IF(Inputs!G286="Redemption",-Inputs!H286,IF(Inputs!G286="Dividend",0,0)))/Inputs!I286)</f>
        <v>0</v>
      </c>
      <c r="U282" s="5">
        <f>IF(Inputs!F286="",0,(datecg-Inputs!F286))</f>
        <v>0</v>
      </c>
      <c r="V282" s="5">
        <f>IF(Inputs!F286="",0,SUM($T$5:T282))</f>
        <v>0</v>
      </c>
      <c r="W282" s="5">
        <f>SUM($X$5:X281)</f>
        <v>24499.276089799783</v>
      </c>
      <c r="X282" s="5">
        <f t="shared" si="78"/>
        <v>0</v>
      </c>
      <c r="Y282" s="5">
        <f t="shared" si="79"/>
        <v>0</v>
      </c>
      <c r="Z282" s="5">
        <f t="shared" si="80"/>
        <v>0</v>
      </c>
      <c r="AA282" s="5">
        <f t="shared" si="81"/>
        <v>0</v>
      </c>
      <c r="AB282" s="5">
        <f t="shared" si="82"/>
        <v>0</v>
      </c>
      <c r="AC282" s="5">
        <f t="shared" si="83"/>
        <v>0</v>
      </c>
      <c r="AD282" s="94">
        <f>IF(U282&lt;=IF(Inputs!$C$22="",lockin,Inputs!$C$22),Inputs!$D$22,IF(U282&lt;=IF(Inputs!$C$23="",lockin,Inputs!$C$23),Inputs!$D$23,IF(U282&lt;=IF(Inputs!$C$24="",lockin,Inputs!$C$24),Inputs!$D$24,IF(U282&lt;=IF(Inputs!$C$25="",lockin,Inputs!$C$25),Inputs!$D$25,IF(U282&lt;=IF(Inputs!$C$26="",lockin,Inputs!$C$26),Inputs!$D$26,IF(U282&lt;=IF(Inputs!$C$27="",lockin,Inputs!$C$27),Inputs!$D$27,IF(U282&lt;=IF(Inputs!$C$28="",lockin,Inputs!$C$28),Inputs!$D$28,IF(U282&lt;=IF(Inputs!$C$29="",lockin,Inputs!$C$29),Inputs!$D$29,IF(U282&lt;=IF(Inputs!$C$30="",lockin,Inputs!$C$30),Inputs!$D$30,IF(U282&lt;=IF(Inputs!$C$31="",lockin,Inputs!$C$31),Inputs!$D$31,0%))))))))))</f>
        <v>1.4999999999999999E-2</v>
      </c>
      <c r="AE282" s="5">
        <f t="shared" si="84"/>
        <v>0</v>
      </c>
      <c r="AF282" s="5">
        <f>AB282*Inputs!I286</f>
        <v>0</v>
      </c>
      <c r="AG282" s="5">
        <f t="shared" si="85"/>
        <v>0</v>
      </c>
      <c r="AH282" s="5">
        <f t="shared" si="86"/>
        <v>0</v>
      </c>
      <c r="AI282" s="5">
        <f>AA282*Inputs!I286</f>
        <v>0</v>
      </c>
      <c r="AJ282" s="5">
        <f t="shared" si="87"/>
        <v>0</v>
      </c>
      <c r="AK282" s="5">
        <f t="shared" si="88"/>
        <v>0</v>
      </c>
      <c r="AL282" s="5">
        <f>AA282*Inputs!I286</f>
        <v>0</v>
      </c>
      <c r="AM282" s="5">
        <f t="shared" ca="1" si="89"/>
        <v>0</v>
      </c>
      <c r="AN282" s="5">
        <f t="shared" si="90"/>
        <v>0</v>
      </c>
      <c r="AO282" s="5">
        <f t="shared" ca="1" si="91"/>
        <v>0</v>
      </c>
      <c r="AP282" s="5"/>
      <c r="AQ282" s="5">
        <f>AA282*Inputs!I286</f>
        <v>0</v>
      </c>
      <c r="AR282" s="5">
        <f t="shared" si="92"/>
        <v>0</v>
      </c>
      <c r="AS282" s="5"/>
      <c r="AT282" s="5">
        <f t="shared" ca="1" si="93"/>
        <v>0</v>
      </c>
      <c r="BG282" s="20" t="str">
        <f>IF(Inputs!K282="","",YEAR(Inputs!K282))</f>
        <v/>
      </c>
      <c r="BH282" s="20" t="str">
        <f>IF(Inputs!K282="","",DAY(Inputs!K282))</f>
        <v/>
      </c>
      <c r="BI282" s="20" t="str">
        <f>IF(Inputs!K282="","",MONTH(Inputs!K282))</f>
        <v/>
      </c>
      <c r="BJ282" s="14" t="str">
        <f>IF(Inputs!K282="","",IF(Inputs!K282&gt;DATE(BG282,4,1),DATE(BG282,4,1),DATE(BG282-1,4,1)))</f>
        <v/>
      </c>
      <c r="BX282" s="27" t="e">
        <f t="shared" si="94"/>
        <v>#N/A</v>
      </c>
      <c r="BY282" t="e">
        <f t="shared" si="95"/>
        <v>#N/A</v>
      </c>
    </row>
    <row r="283" spans="20:77">
      <c r="T283" s="5">
        <f>IF(Inputs!F287="",0,IF(Inputs!G287="Purchase",Inputs!H287,IF(Inputs!G287="Redemption",-Inputs!H287,IF(Inputs!G287="Dividend",0,0)))/Inputs!I287)</f>
        <v>0</v>
      </c>
      <c r="U283" s="5">
        <f>IF(Inputs!F287="",0,(datecg-Inputs!F287))</f>
        <v>0</v>
      </c>
      <c r="V283" s="5">
        <f>IF(Inputs!F287="",0,SUM($T$5:T283))</f>
        <v>0</v>
      </c>
      <c r="W283" s="5">
        <f>SUM($X$5:X282)</f>
        <v>24499.276089799783</v>
      </c>
      <c r="X283" s="5">
        <f t="shared" si="78"/>
        <v>0</v>
      </c>
      <c r="Y283" s="5">
        <f t="shared" si="79"/>
        <v>0</v>
      </c>
      <c r="Z283" s="5">
        <f t="shared" si="80"/>
        <v>0</v>
      </c>
      <c r="AA283" s="5">
        <f t="shared" si="81"/>
        <v>0</v>
      </c>
      <c r="AB283" s="5">
        <f t="shared" si="82"/>
        <v>0</v>
      </c>
      <c r="AC283" s="5">
        <f t="shared" si="83"/>
        <v>0</v>
      </c>
      <c r="AD283" s="94">
        <f>IF(U283&lt;=IF(Inputs!$C$22="",lockin,Inputs!$C$22),Inputs!$D$22,IF(U283&lt;=IF(Inputs!$C$23="",lockin,Inputs!$C$23),Inputs!$D$23,IF(U283&lt;=IF(Inputs!$C$24="",lockin,Inputs!$C$24),Inputs!$D$24,IF(U283&lt;=IF(Inputs!$C$25="",lockin,Inputs!$C$25),Inputs!$D$25,IF(U283&lt;=IF(Inputs!$C$26="",lockin,Inputs!$C$26),Inputs!$D$26,IF(U283&lt;=IF(Inputs!$C$27="",lockin,Inputs!$C$27),Inputs!$D$27,IF(U283&lt;=IF(Inputs!$C$28="",lockin,Inputs!$C$28),Inputs!$D$28,IF(U283&lt;=IF(Inputs!$C$29="",lockin,Inputs!$C$29),Inputs!$D$29,IF(U283&lt;=IF(Inputs!$C$30="",lockin,Inputs!$C$30),Inputs!$D$30,IF(U283&lt;=IF(Inputs!$C$31="",lockin,Inputs!$C$31),Inputs!$D$31,0%))))))))))</f>
        <v>1.4999999999999999E-2</v>
      </c>
      <c r="AE283" s="5">
        <f t="shared" si="84"/>
        <v>0</v>
      </c>
      <c r="AF283" s="5">
        <f>AB283*Inputs!I287</f>
        <v>0</v>
      </c>
      <c r="AG283" s="5">
        <f t="shared" si="85"/>
        <v>0</v>
      </c>
      <c r="AH283" s="5">
        <f t="shared" si="86"/>
        <v>0</v>
      </c>
      <c r="AI283" s="5">
        <f>AA283*Inputs!I287</f>
        <v>0</v>
      </c>
      <c r="AJ283" s="5">
        <f t="shared" si="87"/>
        <v>0</v>
      </c>
      <c r="AK283" s="5">
        <f t="shared" si="88"/>
        <v>0</v>
      </c>
      <c r="AL283" s="5">
        <f>AA283*Inputs!I287</f>
        <v>0</v>
      </c>
      <c r="AM283" s="5">
        <f t="shared" ca="1" si="89"/>
        <v>0</v>
      </c>
      <c r="AN283" s="5">
        <f t="shared" si="90"/>
        <v>0</v>
      </c>
      <c r="AO283" s="5">
        <f t="shared" ca="1" si="91"/>
        <v>0</v>
      </c>
      <c r="AP283" s="5"/>
      <c r="AQ283" s="5">
        <f>AA283*Inputs!I287</f>
        <v>0</v>
      </c>
      <c r="AR283" s="5">
        <f t="shared" si="92"/>
        <v>0</v>
      </c>
      <c r="AS283" s="5"/>
      <c r="AT283" s="5">
        <f t="shared" ca="1" si="93"/>
        <v>0</v>
      </c>
      <c r="BG283" s="20" t="str">
        <f>IF(Inputs!K283="","",YEAR(Inputs!K283))</f>
        <v/>
      </c>
      <c r="BH283" s="20" t="str">
        <f>IF(Inputs!K283="","",DAY(Inputs!K283))</f>
        <v/>
      </c>
      <c r="BI283" s="20" t="str">
        <f>IF(Inputs!K283="","",MONTH(Inputs!K283))</f>
        <v/>
      </c>
      <c r="BJ283" s="14" t="str">
        <f>IF(Inputs!K283="","",IF(Inputs!K283&gt;DATE(BG283,4,1),DATE(BG283,4,1),DATE(BG283-1,4,1)))</f>
        <v/>
      </c>
      <c r="BX283" s="27" t="e">
        <f t="shared" si="94"/>
        <v>#N/A</v>
      </c>
      <c r="BY283" t="e">
        <f t="shared" si="95"/>
        <v>#N/A</v>
      </c>
    </row>
    <row r="284" spans="20:77">
      <c r="T284" s="5">
        <f>IF(Inputs!F288="",0,IF(Inputs!G288="Purchase",Inputs!H288,IF(Inputs!G288="Redemption",-Inputs!H288,IF(Inputs!G288="Dividend",0,0)))/Inputs!I288)</f>
        <v>0</v>
      </c>
      <c r="U284" s="5">
        <f>IF(Inputs!F288="",0,(datecg-Inputs!F288))</f>
        <v>0</v>
      </c>
      <c r="V284" s="5">
        <f>IF(Inputs!F288="",0,SUM($T$5:T284))</f>
        <v>0</v>
      </c>
      <c r="W284" s="5">
        <f>SUM($X$5:X283)</f>
        <v>24499.276089799783</v>
      </c>
      <c r="X284" s="5">
        <f t="shared" si="78"/>
        <v>0</v>
      </c>
      <c r="Y284" s="5">
        <f t="shared" si="79"/>
        <v>0</v>
      </c>
      <c r="Z284" s="5">
        <f t="shared" si="80"/>
        <v>0</v>
      </c>
      <c r="AA284" s="5">
        <f t="shared" si="81"/>
        <v>0</v>
      </c>
      <c r="AB284" s="5">
        <f t="shared" si="82"/>
        <v>0</v>
      </c>
      <c r="AC284" s="5">
        <f t="shared" si="83"/>
        <v>0</v>
      </c>
      <c r="AD284" s="94">
        <f>IF(U284&lt;=IF(Inputs!$C$22="",lockin,Inputs!$C$22),Inputs!$D$22,IF(U284&lt;=IF(Inputs!$C$23="",lockin,Inputs!$C$23),Inputs!$D$23,IF(U284&lt;=IF(Inputs!$C$24="",lockin,Inputs!$C$24),Inputs!$D$24,IF(U284&lt;=IF(Inputs!$C$25="",lockin,Inputs!$C$25),Inputs!$D$25,IF(U284&lt;=IF(Inputs!$C$26="",lockin,Inputs!$C$26),Inputs!$D$26,IF(U284&lt;=IF(Inputs!$C$27="",lockin,Inputs!$C$27),Inputs!$D$27,IF(U284&lt;=IF(Inputs!$C$28="",lockin,Inputs!$C$28),Inputs!$D$28,IF(U284&lt;=IF(Inputs!$C$29="",lockin,Inputs!$C$29),Inputs!$D$29,IF(U284&lt;=IF(Inputs!$C$30="",lockin,Inputs!$C$30),Inputs!$D$30,IF(U284&lt;=IF(Inputs!$C$31="",lockin,Inputs!$C$31),Inputs!$D$31,0%))))))))))</f>
        <v>1.4999999999999999E-2</v>
      </c>
      <c r="AE284" s="5">
        <f t="shared" si="84"/>
        <v>0</v>
      </c>
      <c r="AF284" s="5">
        <f>AB284*Inputs!I288</f>
        <v>0</v>
      </c>
      <c r="AG284" s="5">
        <f t="shared" si="85"/>
        <v>0</v>
      </c>
      <c r="AH284" s="5">
        <f t="shared" si="86"/>
        <v>0</v>
      </c>
      <c r="AI284" s="5">
        <f>AA284*Inputs!I288</f>
        <v>0</v>
      </c>
      <c r="AJ284" s="5">
        <f t="shared" si="87"/>
        <v>0</v>
      </c>
      <c r="AK284" s="5">
        <f t="shared" si="88"/>
        <v>0</v>
      </c>
      <c r="AL284" s="5">
        <f>AA284*Inputs!I288</f>
        <v>0</v>
      </c>
      <c r="AM284" s="5">
        <f t="shared" ca="1" si="89"/>
        <v>0</v>
      </c>
      <c r="AN284" s="5">
        <f t="shared" si="90"/>
        <v>0</v>
      </c>
      <c r="AO284" s="5">
        <f t="shared" ca="1" si="91"/>
        <v>0</v>
      </c>
      <c r="AP284" s="5"/>
      <c r="AQ284" s="5">
        <f>AA284*Inputs!I288</f>
        <v>0</v>
      </c>
      <c r="AR284" s="5">
        <f t="shared" si="92"/>
        <v>0</v>
      </c>
      <c r="AS284" s="5"/>
      <c r="AT284" s="5">
        <f t="shared" ca="1" si="93"/>
        <v>0</v>
      </c>
      <c r="BG284" s="20" t="str">
        <f>IF(Inputs!K284="","",YEAR(Inputs!K284))</f>
        <v/>
      </c>
      <c r="BH284" s="20" t="str">
        <f>IF(Inputs!K284="","",DAY(Inputs!K284))</f>
        <v/>
      </c>
      <c r="BI284" s="20" t="str">
        <f>IF(Inputs!K284="","",MONTH(Inputs!K284))</f>
        <v/>
      </c>
      <c r="BJ284" s="14" t="str">
        <f>IF(Inputs!K284="","",IF(Inputs!K284&gt;DATE(BG284,4,1),DATE(BG284,4,1),DATE(BG284-1,4,1)))</f>
        <v/>
      </c>
      <c r="BX284" s="27" t="e">
        <f t="shared" si="94"/>
        <v>#N/A</v>
      </c>
      <c r="BY284" t="e">
        <f t="shared" si="95"/>
        <v>#N/A</v>
      </c>
    </row>
    <row r="285" spans="20:77">
      <c r="T285" s="5">
        <f>IF(Inputs!F289="",0,IF(Inputs!G289="Purchase",Inputs!H289,IF(Inputs!G289="Redemption",-Inputs!H289,IF(Inputs!G289="Dividend",0,0)))/Inputs!I289)</f>
        <v>0</v>
      </c>
      <c r="U285" s="5">
        <f>IF(Inputs!F289="",0,(datecg-Inputs!F289))</f>
        <v>0</v>
      </c>
      <c r="V285" s="5">
        <f>IF(Inputs!F289="",0,SUM($T$5:T285))</f>
        <v>0</v>
      </c>
      <c r="W285" s="5">
        <f>SUM($X$5:X284)</f>
        <v>24499.276089799783</v>
      </c>
      <c r="X285" s="5">
        <f t="shared" si="78"/>
        <v>0</v>
      </c>
      <c r="Y285" s="5">
        <f t="shared" si="79"/>
        <v>0</v>
      </c>
      <c r="Z285" s="5">
        <f t="shared" si="80"/>
        <v>0</v>
      </c>
      <c r="AA285" s="5">
        <f t="shared" si="81"/>
        <v>0</v>
      </c>
      <c r="AB285" s="5">
        <f t="shared" si="82"/>
        <v>0</v>
      </c>
      <c r="AC285" s="5">
        <f t="shared" si="83"/>
        <v>0</v>
      </c>
      <c r="AD285" s="94">
        <f>IF(U285&lt;=IF(Inputs!$C$22="",lockin,Inputs!$C$22),Inputs!$D$22,IF(U285&lt;=IF(Inputs!$C$23="",lockin,Inputs!$C$23),Inputs!$D$23,IF(U285&lt;=IF(Inputs!$C$24="",lockin,Inputs!$C$24),Inputs!$D$24,IF(U285&lt;=IF(Inputs!$C$25="",lockin,Inputs!$C$25),Inputs!$D$25,IF(U285&lt;=IF(Inputs!$C$26="",lockin,Inputs!$C$26),Inputs!$D$26,IF(U285&lt;=IF(Inputs!$C$27="",lockin,Inputs!$C$27),Inputs!$D$27,IF(U285&lt;=IF(Inputs!$C$28="",lockin,Inputs!$C$28),Inputs!$D$28,IF(U285&lt;=IF(Inputs!$C$29="",lockin,Inputs!$C$29),Inputs!$D$29,IF(U285&lt;=IF(Inputs!$C$30="",lockin,Inputs!$C$30),Inputs!$D$30,IF(U285&lt;=IF(Inputs!$C$31="",lockin,Inputs!$C$31),Inputs!$D$31,0%))))))))))</f>
        <v>1.4999999999999999E-2</v>
      </c>
      <c r="AE285" s="5">
        <f t="shared" si="84"/>
        <v>0</v>
      </c>
      <c r="AF285" s="5">
        <f>AB285*Inputs!I289</f>
        <v>0</v>
      </c>
      <c r="AG285" s="5">
        <f t="shared" si="85"/>
        <v>0</v>
      </c>
      <c r="AH285" s="5">
        <f t="shared" si="86"/>
        <v>0</v>
      </c>
      <c r="AI285" s="5">
        <f>AA285*Inputs!I289</f>
        <v>0</v>
      </c>
      <c r="AJ285" s="5">
        <f t="shared" si="87"/>
        <v>0</v>
      </c>
      <c r="AK285" s="5">
        <f t="shared" si="88"/>
        <v>0</v>
      </c>
      <c r="AL285" s="5">
        <f>AA285*Inputs!I289</f>
        <v>0</v>
      </c>
      <c r="AM285" s="5">
        <f t="shared" ca="1" si="89"/>
        <v>0</v>
      </c>
      <c r="AN285" s="5">
        <f t="shared" si="90"/>
        <v>0</v>
      </c>
      <c r="AO285" s="5">
        <f t="shared" ca="1" si="91"/>
        <v>0</v>
      </c>
      <c r="AP285" s="5"/>
      <c r="AQ285" s="5">
        <f>AA285*Inputs!I289</f>
        <v>0</v>
      </c>
      <c r="AR285" s="5">
        <f t="shared" si="92"/>
        <v>0</v>
      </c>
      <c r="AS285" s="5"/>
      <c r="AT285" s="5">
        <f t="shared" ca="1" si="93"/>
        <v>0</v>
      </c>
      <c r="BG285" s="20" t="str">
        <f>IF(Inputs!K285="","",YEAR(Inputs!K285))</f>
        <v/>
      </c>
      <c r="BH285" s="20" t="str">
        <f>IF(Inputs!K285="","",DAY(Inputs!K285))</f>
        <v/>
      </c>
      <c r="BI285" s="20" t="str">
        <f>IF(Inputs!K285="","",MONTH(Inputs!K285))</f>
        <v/>
      </c>
      <c r="BJ285" s="14" t="str">
        <f>IF(Inputs!K285="","",IF(Inputs!K285&gt;DATE(BG285,4,1),DATE(BG285,4,1),DATE(BG285-1,4,1)))</f>
        <v/>
      </c>
      <c r="BX285" s="27" t="e">
        <f t="shared" si="94"/>
        <v>#N/A</v>
      </c>
      <c r="BY285" t="e">
        <f t="shared" si="95"/>
        <v>#N/A</v>
      </c>
    </row>
    <row r="286" spans="20:77">
      <c r="T286" s="5">
        <f>IF(Inputs!F290="",0,IF(Inputs!G290="Purchase",Inputs!H290,IF(Inputs!G290="Redemption",-Inputs!H290,IF(Inputs!G290="Dividend",0,0)))/Inputs!I290)</f>
        <v>0</v>
      </c>
      <c r="U286" s="5">
        <f>IF(Inputs!F290="",0,(datecg-Inputs!F290))</f>
        <v>0</v>
      </c>
      <c r="V286" s="5">
        <f>IF(Inputs!F290="",0,SUM($T$5:T286))</f>
        <v>0</v>
      </c>
      <c r="W286" s="5">
        <f>SUM($X$5:X285)</f>
        <v>24499.276089799783</v>
      </c>
      <c r="X286" s="5">
        <f t="shared" si="78"/>
        <v>0</v>
      </c>
      <c r="Y286" s="5">
        <f t="shared" si="79"/>
        <v>0</v>
      </c>
      <c r="Z286" s="5">
        <f t="shared" si="80"/>
        <v>0</v>
      </c>
      <c r="AA286" s="5">
        <f t="shared" si="81"/>
        <v>0</v>
      </c>
      <c r="AB286" s="5">
        <f t="shared" si="82"/>
        <v>0</v>
      </c>
      <c r="AC286" s="5">
        <f t="shared" si="83"/>
        <v>0</v>
      </c>
      <c r="AD286" s="94">
        <f>IF(U286&lt;=IF(Inputs!$C$22="",lockin,Inputs!$C$22),Inputs!$D$22,IF(U286&lt;=IF(Inputs!$C$23="",lockin,Inputs!$C$23),Inputs!$D$23,IF(U286&lt;=IF(Inputs!$C$24="",lockin,Inputs!$C$24),Inputs!$D$24,IF(U286&lt;=IF(Inputs!$C$25="",lockin,Inputs!$C$25),Inputs!$D$25,IF(U286&lt;=IF(Inputs!$C$26="",lockin,Inputs!$C$26),Inputs!$D$26,IF(U286&lt;=IF(Inputs!$C$27="",lockin,Inputs!$C$27),Inputs!$D$27,IF(U286&lt;=IF(Inputs!$C$28="",lockin,Inputs!$C$28),Inputs!$D$28,IF(U286&lt;=IF(Inputs!$C$29="",lockin,Inputs!$C$29),Inputs!$D$29,IF(U286&lt;=IF(Inputs!$C$30="",lockin,Inputs!$C$30),Inputs!$D$30,IF(U286&lt;=IF(Inputs!$C$31="",lockin,Inputs!$C$31),Inputs!$D$31,0%))))))))))</f>
        <v>1.4999999999999999E-2</v>
      </c>
      <c r="AE286" s="5">
        <f t="shared" si="84"/>
        <v>0</v>
      </c>
      <c r="AF286" s="5">
        <f>AB286*Inputs!I290</f>
        <v>0</v>
      </c>
      <c r="AG286" s="5">
        <f t="shared" si="85"/>
        <v>0</v>
      </c>
      <c r="AH286" s="5">
        <f t="shared" si="86"/>
        <v>0</v>
      </c>
      <c r="AI286" s="5">
        <f>AA286*Inputs!I290</f>
        <v>0</v>
      </c>
      <c r="AJ286" s="5">
        <f t="shared" si="87"/>
        <v>0</v>
      </c>
      <c r="AK286" s="5">
        <f t="shared" si="88"/>
        <v>0</v>
      </c>
      <c r="AL286" s="5">
        <f>AA286*Inputs!I290</f>
        <v>0</v>
      </c>
      <c r="AM286" s="5">
        <f t="shared" ca="1" si="89"/>
        <v>0</v>
      </c>
      <c r="AN286" s="5">
        <f t="shared" si="90"/>
        <v>0</v>
      </c>
      <c r="AO286" s="5">
        <f t="shared" ca="1" si="91"/>
        <v>0</v>
      </c>
      <c r="AP286" s="5"/>
      <c r="AQ286" s="5">
        <f>AA286*Inputs!I290</f>
        <v>0</v>
      </c>
      <c r="AR286" s="5">
        <f t="shared" si="92"/>
        <v>0</v>
      </c>
      <c r="AS286" s="5"/>
      <c r="AT286" s="5">
        <f t="shared" ca="1" si="93"/>
        <v>0</v>
      </c>
      <c r="BG286" s="20" t="str">
        <f>IF(Inputs!K286="","",YEAR(Inputs!K286))</f>
        <v/>
      </c>
      <c r="BH286" s="20" t="str">
        <f>IF(Inputs!K286="","",DAY(Inputs!K286))</f>
        <v/>
      </c>
      <c r="BI286" s="20" t="str">
        <f>IF(Inputs!K286="","",MONTH(Inputs!K286))</f>
        <v/>
      </c>
      <c r="BJ286" s="14" t="str">
        <f>IF(Inputs!K286="","",IF(Inputs!K286&gt;DATE(BG286,4,1),DATE(BG286,4,1),DATE(BG286-1,4,1)))</f>
        <v/>
      </c>
      <c r="BX286" s="27" t="e">
        <f t="shared" si="94"/>
        <v>#N/A</v>
      </c>
      <c r="BY286" t="e">
        <f t="shared" si="95"/>
        <v>#N/A</v>
      </c>
    </row>
    <row r="287" spans="20:77">
      <c r="T287" s="5">
        <f>IF(Inputs!F291="",0,IF(Inputs!G291="Purchase",Inputs!H291,IF(Inputs!G291="Redemption",-Inputs!H291,IF(Inputs!G291="Dividend",0,0)))/Inputs!I291)</f>
        <v>0</v>
      </c>
      <c r="U287" s="5">
        <f>IF(Inputs!F291="",0,(datecg-Inputs!F291))</f>
        <v>0</v>
      </c>
      <c r="V287" s="5">
        <f>IF(Inputs!F291="",0,SUM($T$5:T287))</f>
        <v>0</v>
      </c>
      <c r="W287" s="5">
        <f>SUM($X$5:X286)</f>
        <v>24499.276089799783</v>
      </c>
      <c r="X287" s="5">
        <f t="shared" si="78"/>
        <v>0</v>
      </c>
      <c r="Y287" s="5">
        <f t="shared" si="79"/>
        <v>0</v>
      </c>
      <c r="Z287" s="5">
        <f t="shared" si="80"/>
        <v>0</v>
      </c>
      <c r="AA287" s="5">
        <f t="shared" si="81"/>
        <v>0</v>
      </c>
      <c r="AB287" s="5">
        <f t="shared" si="82"/>
        <v>0</v>
      </c>
      <c r="AC287" s="5">
        <f t="shared" si="83"/>
        <v>0</v>
      </c>
      <c r="AD287" s="94">
        <f>IF(U287&lt;=IF(Inputs!$C$22="",lockin,Inputs!$C$22),Inputs!$D$22,IF(U287&lt;=IF(Inputs!$C$23="",lockin,Inputs!$C$23),Inputs!$D$23,IF(U287&lt;=IF(Inputs!$C$24="",lockin,Inputs!$C$24),Inputs!$D$24,IF(U287&lt;=IF(Inputs!$C$25="",lockin,Inputs!$C$25),Inputs!$D$25,IF(U287&lt;=IF(Inputs!$C$26="",lockin,Inputs!$C$26),Inputs!$D$26,IF(U287&lt;=IF(Inputs!$C$27="",lockin,Inputs!$C$27),Inputs!$D$27,IF(U287&lt;=IF(Inputs!$C$28="",lockin,Inputs!$C$28),Inputs!$D$28,IF(U287&lt;=IF(Inputs!$C$29="",lockin,Inputs!$C$29),Inputs!$D$29,IF(U287&lt;=IF(Inputs!$C$30="",lockin,Inputs!$C$30),Inputs!$D$30,IF(U287&lt;=IF(Inputs!$C$31="",lockin,Inputs!$C$31),Inputs!$D$31,0%))))))))))</f>
        <v>1.4999999999999999E-2</v>
      </c>
      <c r="AE287" s="5">
        <f t="shared" si="84"/>
        <v>0</v>
      </c>
      <c r="AF287" s="5">
        <f>AB287*Inputs!I291</f>
        <v>0</v>
      </c>
      <c r="AG287" s="5">
        <f t="shared" si="85"/>
        <v>0</v>
      </c>
      <c r="AH287" s="5">
        <f t="shared" si="86"/>
        <v>0</v>
      </c>
      <c r="AI287" s="5">
        <f>AA287*Inputs!I291</f>
        <v>0</v>
      </c>
      <c r="AJ287" s="5">
        <f t="shared" si="87"/>
        <v>0</v>
      </c>
      <c r="AK287" s="5">
        <f t="shared" si="88"/>
        <v>0</v>
      </c>
      <c r="AL287" s="5">
        <f>AA287*Inputs!I291</f>
        <v>0</v>
      </c>
      <c r="AM287" s="5">
        <f t="shared" ca="1" si="89"/>
        <v>0</v>
      </c>
      <c r="AN287" s="5">
        <f t="shared" si="90"/>
        <v>0</v>
      </c>
      <c r="AO287" s="5">
        <f t="shared" ca="1" si="91"/>
        <v>0</v>
      </c>
      <c r="AP287" s="5"/>
      <c r="AQ287" s="5">
        <f>AA287*Inputs!I291</f>
        <v>0</v>
      </c>
      <c r="AR287" s="5">
        <f t="shared" si="92"/>
        <v>0</v>
      </c>
      <c r="AS287" s="5"/>
      <c r="AT287" s="5">
        <f t="shared" ca="1" si="93"/>
        <v>0</v>
      </c>
      <c r="BG287" s="20" t="str">
        <f>IF(Inputs!K287="","",YEAR(Inputs!K287))</f>
        <v/>
      </c>
      <c r="BH287" s="20" t="str">
        <f>IF(Inputs!K287="","",DAY(Inputs!K287))</f>
        <v/>
      </c>
      <c r="BI287" s="20" t="str">
        <f>IF(Inputs!K287="","",MONTH(Inputs!K287))</f>
        <v/>
      </c>
      <c r="BJ287" s="14" t="str">
        <f>IF(Inputs!K287="","",IF(Inputs!K287&gt;DATE(BG287,4,1),DATE(BG287,4,1),DATE(BG287-1,4,1)))</f>
        <v/>
      </c>
      <c r="BX287" s="27" t="e">
        <f t="shared" si="94"/>
        <v>#N/A</v>
      </c>
      <c r="BY287" t="e">
        <f t="shared" si="95"/>
        <v>#N/A</v>
      </c>
    </row>
    <row r="288" spans="20:77">
      <c r="T288" s="5">
        <f>IF(Inputs!F292="",0,IF(Inputs!G292="Purchase",Inputs!H292,IF(Inputs!G292="Redemption",-Inputs!H292,IF(Inputs!G292="Dividend",0,0)))/Inputs!I292)</f>
        <v>0</v>
      </c>
      <c r="U288" s="5">
        <f>IF(Inputs!F292="",0,(datecg-Inputs!F292))</f>
        <v>0</v>
      </c>
      <c r="V288" s="5">
        <f>IF(Inputs!F292="",0,SUM($T$5:T288))</f>
        <v>0</v>
      </c>
      <c r="W288" s="5">
        <f>SUM($X$5:X287)</f>
        <v>24499.276089799783</v>
      </c>
      <c r="X288" s="5">
        <f t="shared" si="78"/>
        <v>0</v>
      </c>
      <c r="Y288" s="5">
        <f t="shared" si="79"/>
        <v>0</v>
      </c>
      <c r="Z288" s="5">
        <f t="shared" si="80"/>
        <v>0</v>
      </c>
      <c r="AA288" s="5">
        <f t="shared" si="81"/>
        <v>0</v>
      </c>
      <c r="AB288" s="5">
        <f t="shared" si="82"/>
        <v>0</v>
      </c>
      <c r="AC288" s="5">
        <f t="shared" si="83"/>
        <v>0</v>
      </c>
      <c r="AD288" s="94">
        <f>IF(U288&lt;=IF(Inputs!$C$22="",lockin,Inputs!$C$22),Inputs!$D$22,IF(U288&lt;=IF(Inputs!$C$23="",lockin,Inputs!$C$23),Inputs!$D$23,IF(U288&lt;=IF(Inputs!$C$24="",lockin,Inputs!$C$24),Inputs!$D$24,IF(U288&lt;=IF(Inputs!$C$25="",lockin,Inputs!$C$25),Inputs!$D$25,IF(U288&lt;=IF(Inputs!$C$26="",lockin,Inputs!$C$26),Inputs!$D$26,IF(U288&lt;=IF(Inputs!$C$27="",lockin,Inputs!$C$27),Inputs!$D$27,IF(U288&lt;=IF(Inputs!$C$28="",lockin,Inputs!$C$28),Inputs!$D$28,IF(U288&lt;=IF(Inputs!$C$29="",lockin,Inputs!$C$29),Inputs!$D$29,IF(U288&lt;=IF(Inputs!$C$30="",lockin,Inputs!$C$30),Inputs!$D$30,IF(U288&lt;=IF(Inputs!$C$31="",lockin,Inputs!$C$31),Inputs!$D$31,0%))))))))))</f>
        <v>1.4999999999999999E-2</v>
      </c>
      <c r="AE288" s="5">
        <f t="shared" si="84"/>
        <v>0</v>
      </c>
      <c r="AF288" s="5">
        <f>AB288*Inputs!I292</f>
        <v>0</v>
      </c>
      <c r="AG288" s="5">
        <f t="shared" si="85"/>
        <v>0</v>
      </c>
      <c r="AH288" s="5">
        <f t="shared" si="86"/>
        <v>0</v>
      </c>
      <c r="AI288" s="5">
        <f>AA288*Inputs!I292</f>
        <v>0</v>
      </c>
      <c r="AJ288" s="5">
        <f t="shared" si="87"/>
        <v>0</v>
      </c>
      <c r="AK288" s="5">
        <f t="shared" si="88"/>
        <v>0</v>
      </c>
      <c r="AL288" s="5">
        <f>AA288*Inputs!I292</f>
        <v>0</v>
      </c>
      <c r="AM288" s="5">
        <f t="shared" ca="1" si="89"/>
        <v>0</v>
      </c>
      <c r="AN288" s="5">
        <f t="shared" si="90"/>
        <v>0</v>
      </c>
      <c r="AO288" s="5">
        <f t="shared" ca="1" si="91"/>
        <v>0</v>
      </c>
      <c r="AP288" s="5"/>
      <c r="AQ288" s="5">
        <f>AA288*Inputs!I292</f>
        <v>0</v>
      </c>
      <c r="AR288" s="5">
        <f t="shared" si="92"/>
        <v>0</v>
      </c>
      <c r="AS288" s="5"/>
      <c r="AT288" s="5">
        <f t="shared" ca="1" si="93"/>
        <v>0</v>
      </c>
      <c r="BG288" s="20" t="str">
        <f>IF(Inputs!K288="","",YEAR(Inputs!K288))</f>
        <v/>
      </c>
      <c r="BH288" s="20" t="str">
        <f>IF(Inputs!K288="","",DAY(Inputs!K288))</f>
        <v/>
      </c>
      <c r="BI288" s="20" t="str">
        <f>IF(Inputs!K288="","",MONTH(Inputs!K288))</f>
        <v/>
      </c>
      <c r="BJ288" s="14" t="str">
        <f>IF(Inputs!K288="","",IF(Inputs!K288&gt;DATE(BG288,4,1),DATE(BG288,4,1),DATE(BG288-1,4,1)))</f>
        <v/>
      </c>
      <c r="BX288" s="27" t="e">
        <f t="shared" si="94"/>
        <v>#N/A</v>
      </c>
      <c r="BY288" t="e">
        <f t="shared" si="95"/>
        <v>#N/A</v>
      </c>
    </row>
    <row r="289" spans="20:77">
      <c r="T289" s="5">
        <f>IF(Inputs!F293="",0,IF(Inputs!G293="Purchase",Inputs!H293,IF(Inputs!G293="Redemption",-Inputs!H293,IF(Inputs!G293="Dividend",0,0)))/Inputs!I293)</f>
        <v>0</v>
      </c>
      <c r="U289" s="5">
        <f>IF(Inputs!F293="",0,(datecg-Inputs!F293))</f>
        <v>0</v>
      </c>
      <c r="V289" s="5">
        <f>IF(Inputs!F293="",0,SUM($T$5:T289))</f>
        <v>0</v>
      </c>
      <c r="W289" s="5">
        <f>SUM($X$5:X288)</f>
        <v>24499.276089799783</v>
      </c>
      <c r="X289" s="5">
        <f t="shared" si="78"/>
        <v>0</v>
      </c>
      <c r="Y289" s="5">
        <f t="shared" si="79"/>
        <v>0</v>
      </c>
      <c r="Z289" s="5">
        <f t="shared" si="80"/>
        <v>0</v>
      </c>
      <c r="AA289" s="5">
        <f t="shared" si="81"/>
        <v>0</v>
      </c>
      <c r="AB289" s="5">
        <f t="shared" si="82"/>
        <v>0</v>
      </c>
      <c r="AC289" s="5">
        <f t="shared" si="83"/>
        <v>0</v>
      </c>
      <c r="AD289" s="94">
        <f>IF(U289&lt;=IF(Inputs!$C$22="",lockin,Inputs!$C$22),Inputs!$D$22,IF(U289&lt;=IF(Inputs!$C$23="",lockin,Inputs!$C$23),Inputs!$D$23,IF(U289&lt;=IF(Inputs!$C$24="",lockin,Inputs!$C$24),Inputs!$D$24,IF(U289&lt;=IF(Inputs!$C$25="",lockin,Inputs!$C$25),Inputs!$D$25,IF(U289&lt;=IF(Inputs!$C$26="",lockin,Inputs!$C$26),Inputs!$D$26,IF(U289&lt;=IF(Inputs!$C$27="",lockin,Inputs!$C$27),Inputs!$D$27,IF(U289&lt;=IF(Inputs!$C$28="",lockin,Inputs!$C$28),Inputs!$D$28,IF(U289&lt;=IF(Inputs!$C$29="",lockin,Inputs!$C$29),Inputs!$D$29,IF(U289&lt;=IF(Inputs!$C$30="",lockin,Inputs!$C$30),Inputs!$D$30,IF(U289&lt;=IF(Inputs!$C$31="",lockin,Inputs!$C$31),Inputs!$D$31,0%))))))))))</f>
        <v>1.4999999999999999E-2</v>
      </c>
      <c r="AE289" s="5">
        <f t="shared" si="84"/>
        <v>0</v>
      </c>
      <c r="AF289" s="5">
        <f>AB289*Inputs!I293</f>
        <v>0</v>
      </c>
      <c r="AG289" s="5">
        <f t="shared" si="85"/>
        <v>0</v>
      </c>
      <c r="AH289" s="5">
        <f t="shared" si="86"/>
        <v>0</v>
      </c>
      <c r="AI289" s="5">
        <f>AA289*Inputs!I293</f>
        <v>0</v>
      </c>
      <c r="AJ289" s="5">
        <f t="shared" si="87"/>
        <v>0</v>
      </c>
      <c r="AK289" s="5">
        <f t="shared" si="88"/>
        <v>0</v>
      </c>
      <c r="AL289" s="5">
        <f>AA289*Inputs!I293</f>
        <v>0</v>
      </c>
      <c r="AM289" s="5">
        <f t="shared" ca="1" si="89"/>
        <v>0</v>
      </c>
      <c r="AN289" s="5">
        <f t="shared" si="90"/>
        <v>0</v>
      </c>
      <c r="AO289" s="5">
        <f t="shared" ca="1" si="91"/>
        <v>0</v>
      </c>
      <c r="AP289" s="5"/>
      <c r="AQ289" s="5">
        <f>AA289*Inputs!I293</f>
        <v>0</v>
      </c>
      <c r="AR289" s="5">
        <f t="shared" si="92"/>
        <v>0</v>
      </c>
      <c r="AS289" s="5"/>
      <c r="AT289" s="5">
        <f t="shared" ca="1" si="93"/>
        <v>0</v>
      </c>
      <c r="BG289" s="20" t="str">
        <f>IF(Inputs!K289="","",YEAR(Inputs!K289))</f>
        <v/>
      </c>
      <c r="BH289" s="20" t="str">
        <f>IF(Inputs!K289="","",DAY(Inputs!K289))</f>
        <v/>
      </c>
      <c r="BI289" s="20" t="str">
        <f>IF(Inputs!K289="","",MONTH(Inputs!K289))</f>
        <v/>
      </c>
      <c r="BJ289" s="14" t="str">
        <f>IF(Inputs!K289="","",IF(Inputs!K289&gt;DATE(BG289,4,1),DATE(BG289,4,1),DATE(BG289-1,4,1)))</f>
        <v/>
      </c>
      <c r="BX289" s="27" t="e">
        <f t="shared" si="94"/>
        <v>#N/A</v>
      </c>
      <c r="BY289" t="e">
        <f t="shared" si="95"/>
        <v>#N/A</v>
      </c>
    </row>
    <row r="290" spans="20:77">
      <c r="T290" s="5">
        <f>IF(Inputs!F294="",0,IF(Inputs!G294="Purchase",Inputs!H294,IF(Inputs!G294="Redemption",-Inputs!H294,IF(Inputs!G294="Dividend",0,0)))/Inputs!I294)</f>
        <v>0</v>
      </c>
      <c r="U290" s="5">
        <f>IF(Inputs!F294="",0,(datecg-Inputs!F294))</f>
        <v>0</v>
      </c>
      <c r="V290" s="5">
        <f>IF(Inputs!F294="",0,SUM($T$5:T290))</f>
        <v>0</v>
      </c>
      <c r="W290" s="5">
        <f>SUM($X$5:X289)</f>
        <v>24499.276089799783</v>
      </c>
      <c r="X290" s="5">
        <f t="shared" si="78"/>
        <v>0</v>
      </c>
      <c r="Y290" s="5">
        <f t="shared" si="79"/>
        <v>0</v>
      </c>
      <c r="Z290" s="5">
        <f t="shared" si="80"/>
        <v>0</v>
      </c>
      <c r="AA290" s="5">
        <f t="shared" si="81"/>
        <v>0</v>
      </c>
      <c r="AB290" s="5">
        <f t="shared" si="82"/>
        <v>0</v>
      </c>
      <c r="AC290" s="5">
        <f t="shared" si="83"/>
        <v>0</v>
      </c>
      <c r="AD290" s="94">
        <f>IF(U290&lt;=IF(Inputs!$C$22="",lockin,Inputs!$C$22),Inputs!$D$22,IF(U290&lt;=IF(Inputs!$C$23="",lockin,Inputs!$C$23),Inputs!$D$23,IF(U290&lt;=IF(Inputs!$C$24="",lockin,Inputs!$C$24),Inputs!$D$24,IF(U290&lt;=IF(Inputs!$C$25="",lockin,Inputs!$C$25),Inputs!$D$25,IF(U290&lt;=IF(Inputs!$C$26="",lockin,Inputs!$C$26),Inputs!$D$26,IF(U290&lt;=IF(Inputs!$C$27="",lockin,Inputs!$C$27),Inputs!$D$27,IF(U290&lt;=IF(Inputs!$C$28="",lockin,Inputs!$C$28),Inputs!$D$28,IF(U290&lt;=IF(Inputs!$C$29="",lockin,Inputs!$C$29),Inputs!$D$29,IF(U290&lt;=IF(Inputs!$C$30="",lockin,Inputs!$C$30),Inputs!$D$30,IF(U290&lt;=IF(Inputs!$C$31="",lockin,Inputs!$C$31),Inputs!$D$31,0%))))))))))</f>
        <v>1.4999999999999999E-2</v>
      </c>
      <c r="AE290" s="5">
        <f t="shared" si="84"/>
        <v>0</v>
      </c>
      <c r="AF290" s="5">
        <f>AB290*Inputs!I294</f>
        <v>0</v>
      </c>
      <c r="AG290" s="5">
        <f t="shared" si="85"/>
        <v>0</v>
      </c>
      <c r="AH290" s="5">
        <f t="shared" si="86"/>
        <v>0</v>
      </c>
      <c r="AI290" s="5">
        <f>AA290*Inputs!I294</f>
        <v>0</v>
      </c>
      <c r="AJ290" s="5">
        <f t="shared" si="87"/>
        <v>0</v>
      </c>
      <c r="AK290" s="5">
        <f t="shared" si="88"/>
        <v>0</v>
      </c>
      <c r="AL290" s="5">
        <f>AA290*Inputs!I294</f>
        <v>0</v>
      </c>
      <c r="AM290" s="5">
        <f t="shared" ca="1" si="89"/>
        <v>0</v>
      </c>
      <c r="AN290" s="5">
        <f t="shared" si="90"/>
        <v>0</v>
      </c>
      <c r="AO290" s="5">
        <f t="shared" ca="1" si="91"/>
        <v>0</v>
      </c>
      <c r="AP290" s="5"/>
      <c r="AQ290" s="5">
        <f>AA290*Inputs!I294</f>
        <v>0</v>
      </c>
      <c r="AR290" s="5">
        <f t="shared" si="92"/>
        <v>0</v>
      </c>
      <c r="AS290" s="5"/>
      <c r="AT290" s="5">
        <f t="shared" ca="1" si="93"/>
        <v>0</v>
      </c>
      <c r="BG290" s="20" t="str">
        <f>IF(Inputs!K290="","",YEAR(Inputs!K290))</f>
        <v/>
      </c>
      <c r="BH290" s="20" t="str">
        <f>IF(Inputs!K290="","",DAY(Inputs!K290))</f>
        <v/>
      </c>
      <c r="BI290" s="20" t="str">
        <f>IF(Inputs!K290="","",MONTH(Inputs!K290))</f>
        <v/>
      </c>
      <c r="BJ290" s="14" t="str">
        <f>IF(Inputs!K290="","",IF(Inputs!K290&gt;DATE(BG290,4,1),DATE(BG290,4,1),DATE(BG290-1,4,1)))</f>
        <v/>
      </c>
      <c r="BX290" s="27" t="e">
        <f t="shared" si="94"/>
        <v>#N/A</v>
      </c>
      <c r="BY290" t="e">
        <f t="shared" si="95"/>
        <v>#N/A</v>
      </c>
    </row>
    <row r="291" spans="20:77">
      <c r="T291" s="5">
        <f>IF(Inputs!F295="",0,IF(Inputs!G295="Purchase",Inputs!H295,IF(Inputs!G295="Redemption",-Inputs!H295,IF(Inputs!G295="Dividend",0,0)))/Inputs!I295)</f>
        <v>0</v>
      </c>
      <c r="U291" s="5">
        <f>IF(Inputs!F295="",0,(datecg-Inputs!F295))</f>
        <v>0</v>
      </c>
      <c r="V291" s="5">
        <f>IF(Inputs!F295="",0,SUM($T$5:T291))</f>
        <v>0</v>
      </c>
      <c r="W291" s="5">
        <f>SUM($X$5:X290)</f>
        <v>24499.276089799783</v>
      </c>
      <c r="X291" s="5">
        <f t="shared" si="78"/>
        <v>0</v>
      </c>
      <c r="Y291" s="5">
        <f t="shared" si="79"/>
        <v>0</v>
      </c>
      <c r="Z291" s="5">
        <f t="shared" si="80"/>
        <v>0</v>
      </c>
      <c r="AA291" s="5">
        <f t="shared" si="81"/>
        <v>0</v>
      </c>
      <c r="AB291" s="5">
        <f t="shared" si="82"/>
        <v>0</v>
      </c>
      <c r="AC291" s="5">
        <f t="shared" si="83"/>
        <v>0</v>
      </c>
      <c r="AD291" s="94">
        <f>IF(U291&lt;=IF(Inputs!$C$22="",lockin,Inputs!$C$22),Inputs!$D$22,IF(U291&lt;=IF(Inputs!$C$23="",lockin,Inputs!$C$23),Inputs!$D$23,IF(U291&lt;=IF(Inputs!$C$24="",lockin,Inputs!$C$24),Inputs!$D$24,IF(U291&lt;=IF(Inputs!$C$25="",lockin,Inputs!$C$25),Inputs!$D$25,IF(U291&lt;=IF(Inputs!$C$26="",lockin,Inputs!$C$26),Inputs!$D$26,IF(U291&lt;=IF(Inputs!$C$27="",lockin,Inputs!$C$27),Inputs!$D$27,IF(U291&lt;=IF(Inputs!$C$28="",lockin,Inputs!$C$28),Inputs!$D$28,IF(U291&lt;=IF(Inputs!$C$29="",lockin,Inputs!$C$29),Inputs!$D$29,IF(U291&lt;=IF(Inputs!$C$30="",lockin,Inputs!$C$30),Inputs!$D$30,IF(U291&lt;=IF(Inputs!$C$31="",lockin,Inputs!$C$31),Inputs!$D$31,0%))))))))))</f>
        <v>1.4999999999999999E-2</v>
      </c>
      <c r="AE291" s="5">
        <f t="shared" si="84"/>
        <v>0</v>
      </c>
      <c r="AF291" s="5">
        <f>AB291*Inputs!I295</f>
        <v>0</v>
      </c>
      <c r="AG291" s="5">
        <f t="shared" si="85"/>
        <v>0</v>
      </c>
      <c r="AH291" s="5">
        <f t="shared" si="86"/>
        <v>0</v>
      </c>
      <c r="AI291" s="5">
        <f>AA291*Inputs!I295</f>
        <v>0</v>
      </c>
      <c r="AJ291" s="5">
        <f t="shared" si="87"/>
        <v>0</v>
      </c>
      <c r="AK291" s="5">
        <f t="shared" si="88"/>
        <v>0</v>
      </c>
      <c r="AL291" s="5">
        <f>AA291*Inputs!I295</f>
        <v>0</v>
      </c>
      <c r="AM291" s="5">
        <f t="shared" ca="1" si="89"/>
        <v>0</v>
      </c>
      <c r="AN291" s="5">
        <f t="shared" si="90"/>
        <v>0</v>
      </c>
      <c r="AO291" s="5">
        <f t="shared" ca="1" si="91"/>
        <v>0</v>
      </c>
      <c r="AP291" s="5"/>
      <c r="AQ291" s="5">
        <f>AA291*Inputs!I295</f>
        <v>0</v>
      </c>
      <c r="AR291" s="5">
        <f t="shared" si="92"/>
        <v>0</v>
      </c>
      <c r="AS291" s="5"/>
      <c r="AT291" s="5">
        <f t="shared" ca="1" si="93"/>
        <v>0</v>
      </c>
      <c r="BG291" s="20" t="str">
        <f>IF(Inputs!K291="","",YEAR(Inputs!K291))</f>
        <v/>
      </c>
      <c r="BH291" s="20" t="str">
        <f>IF(Inputs!K291="","",DAY(Inputs!K291))</f>
        <v/>
      </c>
      <c r="BI291" s="20" t="str">
        <f>IF(Inputs!K291="","",MONTH(Inputs!K291))</f>
        <v/>
      </c>
      <c r="BJ291" s="14" t="str">
        <f>IF(Inputs!K291="","",IF(Inputs!K291&gt;DATE(BG291,4,1),DATE(BG291,4,1),DATE(BG291-1,4,1)))</f>
        <v/>
      </c>
      <c r="BX291" s="27" t="e">
        <f t="shared" si="94"/>
        <v>#N/A</v>
      </c>
      <c r="BY291" t="e">
        <f t="shared" si="95"/>
        <v>#N/A</v>
      </c>
    </row>
    <row r="292" spans="20:77">
      <c r="T292" s="5">
        <f>IF(Inputs!F296="",0,IF(Inputs!G296="Purchase",Inputs!H296,IF(Inputs!G296="Redemption",-Inputs!H296,IF(Inputs!G296="Dividend",0,0)))/Inputs!I296)</f>
        <v>0</v>
      </c>
      <c r="U292" s="5">
        <f>IF(Inputs!F296="",0,(datecg-Inputs!F296))</f>
        <v>0</v>
      </c>
      <c r="V292" s="5">
        <f>IF(Inputs!F296="",0,SUM($T$5:T292))</f>
        <v>0</v>
      </c>
      <c r="W292" s="5">
        <f>SUM($X$5:X291)</f>
        <v>24499.276089799783</v>
      </c>
      <c r="X292" s="5">
        <f t="shared" si="78"/>
        <v>0</v>
      </c>
      <c r="Y292" s="5">
        <f t="shared" si="79"/>
        <v>0</v>
      </c>
      <c r="Z292" s="5">
        <f t="shared" si="80"/>
        <v>0</v>
      </c>
      <c r="AA292" s="5">
        <f t="shared" si="81"/>
        <v>0</v>
      </c>
      <c r="AB292" s="5">
        <f t="shared" si="82"/>
        <v>0</v>
      </c>
      <c r="AC292" s="5">
        <f t="shared" si="83"/>
        <v>0</v>
      </c>
      <c r="AD292" s="94">
        <f>IF(U292&lt;=IF(Inputs!$C$22="",lockin,Inputs!$C$22),Inputs!$D$22,IF(U292&lt;=IF(Inputs!$C$23="",lockin,Inputs!$C$23),Inputs!$D$23,IF(U292&lt;=IF(Inputs!$C$24="",lockin,Inputs!$C$24),Inputs!$D$24,IF(U292&lt;=IF(Inputs!$C$25="",lockin,Inputs!$C$25),Inputs!$D$25,IF(U292&lt;=IF(Inputs!$C$26="",lockin,Inputs!$C$26),Inputs!$D$26,IF(U292&lt;=IF(Inputs!$C$27="",lockin,Inputs!$C$27),Inputs!$D$27,IF(U292&lt;=IF(Inputs!$C$28="",lockin,Inputs!$C$28),Inputs!$D$28,IF(U292&lt;=IF(Inputs!$C$29="",lockin,Inputs!$C$29),Inputs!$D$29,IF(U292&lt;=IF(Inputs!$C$30="",lockin,Inputs!$C$30),Inputs!$D$30,IF(U292&lt;=IF(Inputs!$C$31="",lockin,Inputs!$C$31),Inputs!$D$31,0%))))))))))</f>
        <v>1.4999999999999999E-2</v>
      </c>
      <c r="AE292" s="5">
        <f t="shared" si="84"/>
        <v>0</v>
      </c>
      <c r="AF292" s="5">
        <f>AB292*Inputs!I296</f>
        <v>0</v>
      </c>
      <c r="AG292" s="5">
        <f t="shared" si="85"/>
        <v>0</v>
      </c>
      <c r="AH292" s="5">
        <f t="shared" si="86"/>
        <v>0</v>
      </c>
      <c r="AI292" s="5">
        <f>AA292*Inputs!I296</f>
        <v>0</v>
      </c>
      <c r="AJ292" s="5">
        <f t="shared" si="87"/>
        <v>0</v>
      </c>
      <c r="AK292" s="5">
        <f t="shared" si="88"/>
        <v>0</v>
      </c>
      <c r="AL292" s="5">
        <f>AA292*Inputs!I296</f>
        <v>0</v>
      </c>
      <c r="AM292" s="5">
        <f t="shared" ca="1" si="89"/>
        <v>0</v>
      </c>
      <c r="AN292" s="5">
        <f t="shared" si="90"/>
        <v>0</v>
      </c>
      <c r="AO292" s="5">
        <f t="shared" ca="1" si="91"/>
        <v>0</v>
      </c>
      <c r="AP292" s="5"/>
      <c r="AQ292" s="5">
        <f>AA292*Inputs!I296</f>
        <v>0</v>
      </c>
      <c r="AR292" s="5">
        <f t="shared" si="92"/>
        <v>0</v>
      </c>
      <c r="AS292" s="5"/>
      <c r="AT292" s="5">
        <f t="shared" ca="1" si="93"/>
        <v>0</v>
      </c>
      <c r="BG292" s="20" t="str">
        <f>IF(Inputs!K292="","",YEAR(Inputs!K292))</f>
        <v/>
      </c>
      <c r="BH292" s="20" t="str">
        <f>IF(Inputs!K292="","",DAY(Inputs!K292))</f>
        <v/>
      </c>
      <c r="BI292" s="20" t="str">
        <f>IF(Inputs!K292="","",MONTH(Inputs!K292))</f>
        <v/>
      </c>
      <c r="BJ292" s="14" t="str">
        <f>IF(Inputs!K292="","",IF(Inputs!K292&gt;DATE(BG292,4,1),DATE(BG292,4,1),DATE(BG292-1,4,1)))</f>
        <v/>
      </c>
      <c r="BX292" s="27" t="e">
        <f t="shared" si="94"/>
        <v>#N/A</v>
      </c>
      <c r="BY292" t="e">
        <f t="shared" si="95"/>
        <v>#N/A</v>
      </c>
    </row>
    <row r="293" spans="20:77">
      <c r="T293" s="5">
        <f>IF(Inputs!F297="",0,IF(Inputs!G297="Purchase",Inputs!H297,IF(Inputs!G297="Redemption",-Inputs!H297,IF(Inputs!G297="Dividend",0,0)))/Inputs!I297)</f>
        <v>0</v>
      </c>
      <c r="U293" s="5">
        <f>IF(Inputs!F297="",0,(datecg-Inputs!F297))</f>
        <v>0</v>
      </c>
      <c r="V293" s="5">
        <f>IF(Inputs!F297="",0,SUM($T$5:T293))</f>
        <v>0</v>
      </c>
      <c r="W293" s="5">
        <f>SUM($X$5:X292)</f>
        <v>24499.276089799783</v>
      </c>
      <c r="X293" s="5">
        <f t="shared" si="78"/>
        <v>0</v>
      </c>
      <c r="Y293" s="5">
        <f t="shared" si="79"/>
        <v>0</v>
      </c>
      <c r="Z293" s="5">
        <f t="shared" si="80"/>
        <v>0</v>
      </c>
      <c r="AA293" s="5">
        <f t="shared" si="81"/>
        <v>0</v>
      </c>
      <c r="AB293" s="5">
        <f t="shared" si="82"/>
        <v>0</v>
      </c>
      <c r="AC293" s="5">
        <f t="shared" si="83"/>
        <v>0</v>
      </c>
      <c r="AD293" s="94">
        <f>IF(U293&lt;=IF(Inputs!$C$22="",lockin,Inputs!$C$22),Inputs!$D$22,IF(U293&lt;=IF(Inputs!$C$23="",lockin,Inputs!$C$23),Inputs!$D$23,IF(U293&lt;=IF(Inputs!$C$24="",lockin,Inputs!$C$24),Inputs!$D$24,IF(U293&lt;=IF(Inputs!$C$25="",lockin,Inputs!$C$25),Inputs!$D$25,IF(U293&lt;=IF(Inputs!$C$26="",lockin,Inputs!$C$26),Inputs!$D$26,IF(U293&lt;=IF(Inputs!$C$27="",lockin,Inputs!$C$27),Inputs!$D$27,IF(U293&lt;=IF(Inputs!$C$28="",lockin,Inputs!$C$28),Inputs!$D$28,IF(U293&lt;=IF(Inputs!$C$29="",lockin,Inputs!$C$29),Inputs!$D$29,IF(U293&lt;=IF(Inputs!$C$30="",lockin,Inputs!$C$30),Inputs!$D$30,IF(U293&lt;=IF(Inputs!$C$31="",lockin,Inputs!$C$31),Inputs!$D$31,0%))))))))))</f>
        <v>1.4999999999999999E-2</v>
      </c>
      <c r="AE293" s="5">
        <f t="shared" si="84"/>
        <v>0</v>
      </c>
      <c r="AF293" s="5">
        <f>AB293*Inputs!I297</f>
        <v>0</v>
      </c>
      <c r="AG293" s="5">
        <f t="shared" si="85"/>
        <v>0</v>
      </c>
      <c r="AH293" s="5">
        <f t="shared" si="86"/>
        <v>0</v>
      </c>
      <c r="AI293" s="5">
        <f>AA293*Inputs!I297</f>
        <v>0</v>
      </c>
      <c r="AJ293" s="5">
        <f t="shared" si="87"/>
        <v>0</v>
      </c>
      <c r="AK293" s="5">
        <f t="shared" si="88"/>
        <v>0</v>
      </c>
      <c r="AL293" s="5">
        <f>AA293*Inputs!I297</f>
        <v>0</v>
      </c>
      <c r="AM293" s="5">
        <f t="shared" ca="1" si="89"/>
        <v>0</v>
      </c>
      <c r="AN293" s="5">
        <f t="shared" si="90"/>
        <v>0</v>
      </c>
      <c r="AO293" s="5">
        <f t="shared" ca="1" si="91"/>
        <v>0</v>
      </c>
      <c r="AP293" s="5"/>
      <c r="AQ293" s="5">
        <f>AA293*Inputs!I297</f>
        <v>0</v>
      </c>
      <c r="AR293" s="5">
        <f t="shared" si="92"/>
        <v>0</v>
      </c>
      <c r="AS293" s="5"/>
      <c r="AT293" s="5">
        <f t="shared" ca="1" si="93"/>
        <v>0</v>
      </c>
      <c r="BG293" s="20" t="str">
        <f>IF(Inputs!K293="","",YEAR(Inputs!K293))</f>
        <v/>
      </c>
      <c r="BH293" s="20" t="str">
        <f>IF(Inputs!K293="","",DAY(Inputs!K293))</f>
        <v/>
      </c>
      <c r="BI293" s="20" t="str">
        <f>IF(Inputs!K293="","",MONTH(Inputs!K293))</f>
        <v/>
      </c>
      <c r="BJ293" s="14" t="str">
        <f>IF(Inputs!K293="","",IF(Inputs!K293&gt;DATE(BG293,4,1),DATE(BG293,4,1),DATE(BG293-1,4,1)))</f>
        <v/>
      </c>
      <c r="BX293" s="27" t="e">
        <f t="shared" si="94"/>
        <v>#N/A</v>
      </c>
      <c r="BY293" t="e">
        <f t="shared" si="95"/>
        <v>#N/A</v>
      </c>
    </row>
    <row r="294" spans="20:77">
      <c r="T294" s="5">
        <f>IF(Inputs!F298="",0,IF(Inputs!G298="Purchase",Inputs!H298,IF(Inputs!G298="Redemption",-Inputs!H298,IF(Inputs!G298="Dividend",0,0)))/Inputs!I298)</f>
        <v>0</v>
      </c>
      <c r="U294" s="5">
        <f>IF(Inputs!F298="",0,(datecg-Inputs!F298))</f>
        <v>0</v>
      </c>
      <c r="V294" s="5">
        <f>IF(Inputs!F298="",0,SUM($T$5:T294))</f>
        <v>0</v>
      </c>
      <c r="W294" s="5">
        <f>SUM($X$5:X293)</f>
        <v>24499.276089799783</v>
      </c>
      <c r="X294" s="5">
        <f t="shared" si="78"/>
        <v>0</v>
      </c>
      <c r="Y294" s="5">
        <f t="shared" si="79"/>
        <v>0</v>
      </c>
      <c r="Z294" s="5">
        <f t="shared" si="80"/>
        <v>0</v>
      </c>
      <c r="AA294" s="5">
        <f t="shared" si="81"/>
        <v>0</v>
      </c>
      <c r="AB294" s="5">
        <f t="shared" si="82"/>
        <v>0</v>
      </c>
      <c r="AC294" s="5">
        <f t="shared" si="83"/>
        <v>0</v>
      </c>
      <c r="AD294" s="94">
        <f>IF(U294&lt;=IF(Inputs!$C$22="",lockin,Inputs!$C$22),Inputs!$D$22,IF(U294&lt;=IF(Inputs!$C$23="",lockin,Inputs!$C$23),Inputs!$D$23,IF(U294&lt;=IF(Inputs!$C$24="",lockin,Inputs!$C$24),Inputs!$D$24,IF(U294&lt;=IF(Inputs!$C$25="",lockin,Inputs!$C$25),Inputs!$D$25,IF(U294&lt;=IF(Inputs!$C$26="",lockin,Inputs!$C$26),Inputs!$D$26,IF(U294&lt;=IF(Inputs!$C$27="",lockin,Inputs!$C$27),Inputs!$D$27,IF(U294&lt;=IF(Inputs!$C$28="",lockin,Inputs!$C$28),Inputs!$D$28,IF(U294&lt;=IF(Inputs!$C$29="",lockin,Inputs!$C$29),Inputs!$D$29,IF(U294&lt;=IF(Inputs!$C$30="",lockin,Inputs!$C$30),Inputs!$D$30,IF(U294&lt;=IF(Inputs!$C$31="",lockin,Inputs!$C$31),Inputs!$D$31,0%))))))))))</f>
        <v>1.4999999999999999E-2</v>
      </c>
      <c r="AE294" s="5">
        <f t="shared" si="84"/>
        <v>0</v>
      </c>
      <c r="AF294" s="5">
        <f>AB294*Inputs!I298</f>
        <v>0</v>
      </c>
      <c r="AG294" s="5">
        <f t="shared" si="85"/>
        <v>0</v>
      </c>
      <c r="AH294" s="5">
        <f t="shared" si="86"/>
        <v>0</v>
      </c>
      <c r="AI294" s="5">
        <f>AA294*Inputs!I298</f>
        <v>0</v>
      </c>
      <c r="AJ294" s="5">
        <f t="shared" si="87"/>
        <v>0</v>
      </c>
      <c r="AK294" s="5">
        <f t="shared" si="88"/>
        <v>0</v>
      </c>
      <c r="AL294" s="5">
        <f>AA294*Inputs!I298</f>
        <v>0</v>
      </c>
      <c r="AM294" s="5">
        <f t="shared" ca="1" si="89"/>
        <v>0</v>
      </c>
      <c r="AN294" s="5">
        <f t="shared" si="90"/>
        <v>0</v>
      </c>
      <c r="AO294" s="5">
        <f t="shared" ca="1" si="91"/>
        <v>0</v>
      </c>
      <c r="AP294" s="5"/>
      <c r="AQ294" s="5">
        <f>AA294*Inputs!I298</f>
        <v>0</v>
      </c>
      <c r="AR294" s="5">
        <f t="shared" si="92"/>
        <v>0</v>
      </c>
      <c r="AS294" s="5"/>
      <c r="AT294" s="5">
        <f t="shared" ca="1" si="93"/>
        <v>0</v>
      </c>
      <c r="BG294" s="20" t="str">
        <f>IF(Inputs!K294="","",YEAR(Inputs!K294))</f>
        <v/>
      </c>
      <c r="BH294" s="20" t="str">
        <f>IF(Inputs!K294="","",DAY(Inputs!K294))</f>
        <v/>
      </c>
      <c r="BI294" s="20" t="str">
        <f>IF(Inputs!K294="","",MONTH(Inputs!K294))</f>
        <v/>
      </c>
      <c r="BJ294" s="14" t="str">
        <f>IF(Inputs!K294="","",IF(Inputs!K294&gt;DATE(BG294,4,1),DATE(BG294,4,1),DATE(BG294-1,4,1)))</f>
        <v/>
      </c>
      <c r="BX294" s="27" t="e">
        <f t="shared" si="94"/>
        <v>#N/A</v>
      </c>
      <c r="BY294" t="e">
        <f t="shared" si="95"/>
        <v>#N/A</v>
      </c>
    </row>
    <row r="295" spans="20:77">
      <c r="T295" s="5">
        <f>IF(Inputs!F299="",0,IF(Inputs!G299="Purchase",Inputs!H299,IF(Inputs!G299="Redemption",-Inputs!H299,IF(Inputs!G299="Dividend",0,0)))/Inputs!I299)</f>
        <v>0</v>
      </c>
      <c r="U295" s="5">
        <f>IF(Inputs!F299="",0,(datecg-Inputs!F299))</f>
        <v>0</v>
      </c>
      <c r="V295" s="5">
        <f>IF(Inputs!F299="",0,SUM($T$5:T295))</f>
        <v>0</v>
      </c>
      <c r="W295" s="5">
        <f>SUM($X$5:X294)</f>
        <v>24499.276089799783</v>
      </c>
      <c r="X295" s="5">
        <f t="shared" si="78"/>
        <v>0</v>
      </c>
      <c r="Y295" s="5">
        <f t="shared" si="79"/>
        <v>0</v>
      </c>
      <c r="Z295" s="5">
        <f t="shared" si="80"/>
        <v>0</v>
      </c>
      <c r="AA295" s="5">
        <f t="shared" si="81"/>
        <v>0</v>
      </c>
      <c r="AB295" s="5">
        <f t="shared" si="82"/>
        <v>0</v>
      </c>
      <c r="AC295" s="5">
        <f t="shared" si="83"/>
        <v>0</v>
      </c>
      <c r="AD295" s="94">
        <f>IF(U295&lt;=IF(Inputs!$C$22="",lockin,Inputs!$C$22),Inputs!$D$22,IF(U295&lt;=IF(Inputs!$C$23="",lockin,Inputs!$C$23),Inputs!$D$23,IF(U295&lt;=IF(Inputs!$C$24="",lockin,Inputs!$C$24),Inputs!$D$24,IF(U295&lt;=IF(Inputs!$C$25="",lockin,Inputs!$C$25),Inputs!$D$25,IF(U295&lt;=IF(Inputs!$C$26="",lockin,Inputs!$C$26),Inputs!$D$26,IF(U295&lt;=IF(Inputs!$C$27="",lockin,Inputs!$C$27),Inputs!$D$27,IF(U295&lt;=IF(Inputs!$C$28="",lockin,Inputs!$C$28),Inputs!$D$28,IF(U295&lt;=IF(Inputs!$C$29="",lockin,Inputs!$C$29),Inputs!$D$29,IF(U295&lt;=IF(Inputs!$C$30="",lockin,Inputs!$C$30),Inputs!$D$30,IF(U295&lt;=IF(Inputs!$C$31="",lockin,Inputs!$C$31),Inputs!$D$31,0%))))))))))</f>
        <v>1.4999999999999999E-2</v>
      </c>
      <c r="AE295" s="5">
        <f t="shared" si="84"/>
        <v>0</v>
      </c>
      <c r="AF295" s="5">
        <f>AB295*Inputs!I299</f>
        <v>0</v>
      </c>
      <c r="AG295" s="5">
        <f t="shared" si="85"/>
        <v>0</v>
      </c>
      <c r="AH295" s="5">
        <f t="shared" si="86"/>
        <v>0</v>
      </c>
      <c r="AI295" s="5">
        <f>AA295*Inputs!I299</f>
        <v>0</v>
      </c>
      <c r="AJ295" s="5">
        <f t="shared" si="87"/>
        <v>0</v>
      </c>
      <c r="AK295" s="5">
        <f t="shared" si="88"/>
        <v>0</v>
      </c>
      <c r="AL295" s="5">
        <f>AA295*Inputs!I299</f>
        <v>0</v>
      </c>
      <c r="AM295" s="5">
        <f t="shared" ca="1" si="89"/>
        <v>0</v>
      </c>
      <c r="AN295" s="5">
        <f t="shared" si="90"/>
        <v>0</v>
      </c>
      <c r="AO295" s="5">
        <f t="shared" ca="1" si="91"/>
        <v>0</v>
      </c>
      <c r="AP295" s="5"/>
      <c r="AQ295" s="5">
        <f>AA295*Inputs!I299</f>
        <v>0</v>
      </c>
      <c r="AR295" s="5">
        <f t="shared" si="92"/>
        <v>0</v>
      </c>
      <c r="AS295" s="5"/>
      <c r="AT295" s="5">
        <f t="shared" ca="1" si="93"/>
        <v>0</v>
      </c>
      <c r="BG295" s="20" t="str">
        <f>IF(Inputs!K295="","",YEAR(Inputs!K295))</f>
        <v/>
      </c>
      <c r="BH295" s="20" t="str">
        <f>IF(Inputs!K295="","",DAY(Inputs!K295))</f>
        <v/>
      </c>
      <c r="BI295" s="20" t="str">
        <f>IF(Inputs!K295="","",MONTH(Inputs!K295))</f>
        <v/>
      </c>
      <c r="BJ295" s="14" t="str">
        <f>IF(Inputs!K295="","",IF(Inputs!K295&gt;DATE(BG295,4,1),DATE(BG295,4,1),DATE(BG295-1,4,1)))</f>
        <v/>
      </c>
      <c r="BX295" s="27" t="e">
        <f t="shared" si="94"/>
        <v>#N/A</v>
      </c>
      <c r="BY295" t="e">
        <f t="shared" si="95"/>
        <v>#N/A</v>
      </c>
    </row>
    <row r="296" spans="20:77">
      <c r="T296" s="5">
        <f>IF(Inputs!F300="",0,IF(Inputs!G300="Purchase",Inputs!H300,IF(Inputs!G300="Redemption",-Inputs!H300,IF(Inputs!G300="Dividend",0,0)))/Inputs!I300)</f>
        <v>0</v>
      </c>
      <c r="U296" s="5">
        <f>IF(Inputs!F300="",0,(datecg-Inputs!F300))</f>
        <v>0</v>
      </c>
      <c r="V296" s="5">
        <f>IF(Inputs!F300="",0,SUM($T$5:T296))</f>
        <v>0</v>
      </c>
      <c r="W296" s="5">
        <f>SUM($X$5:X295)</f>
        <v>24499.276089799783</v>
      </c>
      <c r="X296" s="5">
        <f t="shared" si="78"/>
        <v>0</v>
      </c>
      <c r="Y296" s="5">
        <f t="shared" si="79"/>
        <v>0</v>
      </c>
      <c r="Z296" s="5">
        <f t="shared" si="80"/>
        <v>0</v>
      </c>
      <c r="AA296" s="5">
        <f t="shared" si="81"/>
        <v>0</v>
      </c>
      <c r="AB296" s="5">
        <f t="shared" si="82"/>
        <v>0</v>
      </c>
      <c r="AC296" s="5">
        <f t="shared" si="83"/>
        <v>0</v>
      </c>
      <c r="AD296" s="94">
        <f>IF(U296&lt;=IF(Inputs!$C$22="",lockin,Inputs!$C$22),Inputs!$D$22,IF(U296&lt;=IF(Inputs!$C$23="",lockin,Inputs!$C$23),Inputs!$D$23,IF(U296&lt;=IF(Inputs!$C$24="",lockin,Inputs!$C$24),Inputs!$D$24,IF(U296&lt;=IF(Inputs!$C$25="",lockin,Inputs!$C$25),Inputs!$D$25,IF(U296&lt;=IF(Inputs!$C$26="",lockin,Inputs!$C$26),Inputs!$D$26,IF(U296&lt;=IF(Inputs!$C$27="",lockin,Inputs!$C$27),Inputs!$D$27,IF(U296&lt;=IF(Inputs!$C$28="",lockin,Inputs!$C$28),Inputs!$D$28,IF(U296&lt;=IF(Inputs!$C$29="",lockin,Inputs!$C$29),Inputs!$D$29,IF(U296&lt;=IF(Inputs!$C$30="",lockin,Inputs!$C$30),Inputs!$D$30,IF(U296&lt;=IF(Inputs!$C$31="",lockin,Inputs!$C$31),Inputs!$D$31,0%))))))))))</f>
        <v>1.4999999999999999E-2</v>
      </c>
      <c r="AE296" s="5">
        <f t="shared" si="84"/>
        <v>0</v>
      </c>
      <c r="AF296" s="5">
        <f>AB296*Inputs!I300</f>
        <v>0</v>
      </c>
      <c r="AG296" s="5">
        <f t="shared" si="85"/>
        <v>0</v>
      </c>
      <c r="AH296" s="5">
        <f t="shared" si="86"/>
        <v>0</v>
      </c>
      <c r="AI296" s="5">
        <f>AA296*Inputs!I300</f>
        <v>0</v>
      </c>
      <c r="AJ296" s="5">
        <f t="shared" si="87"/>
        <v>0</v>
      </c>
      <c r="AK296" s="5">
        <f t="shared" si="88"/>
        <v>0</v>
      </c>
      <c r="AL296" s="5">
        <f>AA296*Inputs!I300</f>
        <v>0</v>
      </c>
      <c r="AM296" s="5">
        <f t="shared" ca="1" si="89"/>
        <v>0</v>
      </c>
      <c r="AN296" s="5">
        <f t="shared" si="90"/>
        <v>0</v>
      </c>
      <c r="AO296" s="5">
        <f t="shared" ca="1" si="91"/>
        <v>0</v>
      </c>
      <c r="AP296" s="5"/>
      <c r="AQ296" s="5">
        <f>AA296*Inputs!I300</f>
        <v>0</v>
      </c>
      <c r="AR296" s="5">
        <f t="shared" si="92"/>
        <v>0</v>
      </c>
      <c r="AS296" s="5"/>
      <c r="AT296" s="5">
        <f t="shared" ca="1" si="93"/>
        <v>0</v>
      </c>
      <c r="BG296" s="20" t="str">
        <f>IF(Inputs!K296="","",YEAR(Inputs!K296))</f>
        <v/>
      </c>
      <c r="BH296" s="20" t="str">
        <f>IF(Inputs!K296="","",DAY(Inputs!K296))</f>
        <v/>
      </c>
      <c r="BI296" s="20" t="str">
        <f>IF(Inputs!K296="","",MONTH(Inputs!K296))</f>
        <v/>
      </c>
      <c r="BJ296" s="14" t="str">
        <f>IF(Inputs!K296="","",IF(Inputs!K296&gt;DATE(BG296,4,1),DATE(BG296,4,1),DATE(BG296-1,4,1)))</f>
        <v/>
      </c>
      <c r="BX296" s="27" t="e">
        <f t="shared" si="94"/>
        <v>#N/A</v>
      </c>
      <c r="BY296" t="e">
        <f t="shared" si="95"/>
        <v>#N/A</v>
      </c>
    </row>
    <row r="297" spans="20:77">
      <c r="T297" s="5">
        <f>IF(Inputs!F301="",0,IF(Inputs!G301="Purchase",Inputs!H301,IF(Inputs!G301="Redemption",-Inputs!H301,IF(Inputs!G301="Dividend",0,0)))/Inputs!I301)</f>
        <v>0</v>
      </c>
      <c r="U297" s="5">
        <f>IF(Inputs!F301="",0,(datecg-Inputs!F301))</f>
        <v>0</v>
      </c>
      <c r="V297" s="5">
        <f>IF(Inputs!F301="",0,SUM($T$5:T297))</f>
        <v>0</v>
      </c>
      <c r="W297" s="5">
        <f>SUM($X$5:X296)</f>
        <v>24499.276089799783</v>
      </c>
      <c r="X297" s="5">
        <f t="shared" si="78"/>
        <v>0</v>
      </c>
      <c r="Y297" s="5">
        <f t="shared" si="79"/>
        <v>0</v>
      </c>
      <c r="Z297" s="5">
        <f t="shared" si="80"/>
        <v>0</v>
      </c>
      <c r="AA297" s="5">
        <f t="shared" si="81"/>
        <v>0</v>
      </c>
      <c r="AB297" s="5">
        <f t="shared" si="82"/>
        <v>0</v>
      </c>
      <c r="AC297" s="5">
        <f t="shared" si="83"/>
        <v>0</v>
      </c>
      <c r="AD297" s="94">
        <f>IF(U297&lt;=IF(Inputs!$C$22="",lockin,Inputs!$C$22),Inputs!$D$22,IF(U297&lt;=IF(Inputs!$C$23="",lockin,Inputs!$C$23),Inputs!$D$23,IF(U297&lt;=IF(Inputs!$C$24="",lockin,Inputs!$C$24),Inputs!$D$24,IF(U297&lt;=IF(Inputs!$C$25="",lockin,Inputs!$C$25),Inputs!$D$25,IF(U297&lt;=IF(Inputs!$C$26="",lockin,Inputs!$C$26),Inputs!$D$26,IF(U297&lt;=IF(Inputs!$C$27="",lockin,Inputs!$C$27),Inputs!$D$27,IF(U297&lt;=IF(Inputs!$C$28="",lockin,Inputs!$C$28),Inputs!$D$28,IF(U297&lt;=IF(Inputs!$C$29="",lockin,Inputs!$C$29),Inputs!$D$29,IF(U297&lt;=IF(Inputs!$C$30="",lockin,Inputs!$C$30),Inputs!$D$30,IF(U297&lt;=IF(Inputs!$C$31="",lockin,Inputs!$C$31),Inputs!$D$31,0%))))))))))</f>
        <v>1.4999999999999999E-2</v>
      </c>
      <c r="AE297" s="5">
        <f t="shared" si="84"/>
        <v>0</v>
      </c>
      <c r="AF297" s="5">
        <f>AB297*Inputs!I301</f>
        <v>0</v>
      </c>
      <c r="AG297" s="5">
        <f t="shared" si="85"/>
        <v>0</v>
      </c>
      <c r="AH297" s="5">
        <f t="shared" si="86"/>
        <v>0</v>
      </c>
      <c r="AI297" s="5">
        <f>AA297*Inputs!I301</f>
        <v>0</v>
      </c>
      <c r="AJ297" s="5">
        <f t="shared" si="87"/>
        <v>0</v>
      </c>
      <c r="AK297" s="5">
        <f t="shared" si="88"/>
        <v>0</v>
      </c>
      <c r="AL297" s="5">
        <f>AA297*Inputs!I301</f>
        <v>0</v>
      </c>
      <c r="AM297" s="5">
        <f t="shared" ca="1" si="89"/>
        <v>0</v>
      </c>
      <c r="AN297" s="5">
        <f t="shared" si="90"/>
        <v>0</v>
      </c>
      <c r="AO297" s="5">
        <f t="shared" ca="1" si="91"/>
        <v>0</v>
      </c>
      <c r="AP297" s="5"/>
      <c r="AQ297" s="5">
        <f>AA297*Inputs!I301</f>
        <v>0</v>
      </c>
      <c r="AR297" s="5">
        <f t="shared" si="92"/>
        <v>0</v>
      </c>
      <c r="AS297" s="5"/>
      <c r="AT297" s="5">
        <f t="shared" ca="1" si="93"/>
        <v>0</v>
      </c>
      <c r="BG297" s="20" t="str">
        <f>IF(Inputs!K297="","",YEAR(Inputs!K297))</f>
        <v/>
      </c>
      <c r="BH297" s="20" t="str">
        <f>IF(Inputs!K297="","",DAY(Inputs!K297))</f>
        <v/>
      </c>
      <c r="BI297" s="20" t="str">
        <f>IF(Inputs!K297="","",MONTH(Inputs!K297))</f>
        <v/>
      </c>
      <c r="BJ297" s="14" t="str">
        <f>IF(Inputs!K297="","",IF(Inputs!K297&gt;DATE(BG297,4,1),DATE(BG297,4,1),DATE(BG297-1,4,1)))</f>
        <v/>
      </c>
      <c r="BX297" s="27" t="e">
        <f t="shared" si="94"/>
        <v>#N/A</v>
      </c>
      <c r="BY297" t="e">
        <f t="shared" si="95"/>
        <v>#N/A</v>
      </c>
    </row>
    <row r="298" spans="20:77">
      <c r="T298" s="5">
        <f>IF(Inputs!F302="",0,IF(Inputs!G302="Purchase",Inputs!H302,IF(Inputs!G302="Redemption",-Inputs!H302,IF(Inputs!G302="Dividend",0,0)))/Inputs!I302)</f>
        <v>0</v>
      </c>
      <c r="U298" s="5">
        <f>IF(Inputs!F302="",0,(datecg-Inputs!F302))</f>
        <v>0</v>
      </c>
      <c r="V298" s="5">
        <f>IF(Inputs!F302="",0,SUM($T$5:T298))</f>
        <v>0</v>
      </c>
      <c r="W298" s="5">
        <f>SUM($X$5:X297)</f>
        <v>24499.276089799783</v>
      </c>
      <c r="X298" s="5">
        <f t="shared" si="78"/>
        <v>0</v>
      </c>
      <c r="Y298" s="5">
        <f t="shared" si="79"/>
        <v>0</v>
      </c>
      <c r="Z298" s="5">
        <f t="shared" si="80"/>
        <v>0</v>
      </c>
      <c r="AA298" s="5">
        <f t="shared" si="81"/>
        <v>0</v>
      </c>
      <c r="AB298" s="5">
        <f t="shared" si="82"/>
        <v>0</v>
      </c>
      <c r="AC298" s="5">
        <f t="shared" si="83"/>
        <v>0</v>
      </c>
      <c r="AD298" s="94">
        <f>IF(U298&lt;=IF(Inputs!$C$22="",lockin,Inputs!$C$22),Inputs!$D$22,IF(U298&lt;=IF(Inputs!$C$23="",lockin,Inputs!$C$23),Inputs!$D$23,IF(U298&lt;=IF(Inputs!$C$24="",lockin,Inputs!$C$24),Inputs!$D$24,IF(U298&lt;=IF(Inputs!$C$25="",lockin,Inputs!$C$25),Inputs!$D$25,IF(U298&lt;=IF(Inputs!$C$26="",lockin,Inputs!$C$26),Inputs!$D$26,IF(U298&lt;=IF(Inputs!$C$27="",lockin,Inputs!$C$27),Inputs!$D$27,IF(U298&lt;=IF(Inputs!$C$28="",lockin,Inputs!$C$28),Inputs!$D$28,IF(U298&lt;=IF(Inputs!$C$29="",lockin,Inputs!$C$29),Inputs!$D$29,IF(U298&lt;=IF(Inputs!$C$30="",lockin,Inputs!$C$30),Inputs!$D$30,IF(U298&lt;=IF(Inputs!$C$31="",lockin,Inputs!$C$31),Inputs!$D$31,0%))))))))))</f>
        <v>1.4999999999999999E-2</v>
      </c>
      <c r="AE298" s="5">
        <f t="shared" si="84"/>
        <v>0</v>
      </c>
      <c r="AF298" s="5">
        <f>AB298*Inputs!I302</f>
        <v>0</v>
      </c>
      <c r="AG298" s="5">
        <f t="shared" si="85"/>
        <v>0</v>
      </c>
      <c r="AH298" s="5">
        <f t="shared" si="86"/>
        <v>0</v>
      </c>
      <c r="AI298" s="5">
        <f>AA298*Inputs!I302</f>
        <v>0</v>
      </c>
      <c r="AJ298" s="5">
        <f t="shared" si="87"/>
        <v>0</v>
      </c>
      <c r="AK298" s="5">
        <f t="shared" si="88"/>
        <v>0</v>
      </c>
      <c r="AL298" s="5">
        <f>AA298*Inputs!I302</f>
        <v>0</v>
      </c>
      <c r="AM298" s="5">
        <f t="shared" ca="1" si="89"/>
        <v>0</v>
      </c>
      <c r="AN298" s="5">
        <f t="shared" si="90"/>
        <v>0</v>
      </c>
      <c r="AO298" s="5">
        <f t="shared" ca="1" si="91"/>
        <v>0</v>
      </c>
      <c r="AP298" s="5"/>
      <c r="AQ298" s="5">
        <f>AA298*Inputs!I302</f>
        <v>0</v>
      </c>
      <c r="AR298" s="5">
        <f t="shared" si="92"/>
        <v>0</v>
      </c>
      <c r="AS298" s="5"/>
      <c r="AT298" s="5">
        <f t="shared" ca="1" si="93"/>
        <v>0</v>
      </c>
      <c r="BG298" s="20" t="str">
        <f>IF(Inputs!K298="","",YEAR(Inputs!K298))</f>
        <v/>
      </c>
      <c r="BH298" s="20" t="str">
        <f>IF(Inputs!K298="","",DAY(Inputs!K298))</f>
        <v/>
      </c>
      <c r="BI298" s="20" t="str">
        <f>IF(Inputs!K298="","",MONTH(Inputs!K298))</f>
        <v/>
      </c>
      <c r="BJ298" s="14" t="str">
        <f>IF(Inputs!K298="","",IF(Inputs!K298&gt;DATE(BG298,4,1),DATE(BG298,4,1),DATE(BG298-1,4,1)))</f>
        <v/>
      </c>
      <c r="BX298" s="27" t="e">
        <f t="shared" si="94"/>
        <v>#N/A</v>
      </c>
      <c r="BY298" t="e">
        <f t="shared" si="95"/>
        <v>#N/A</v>
      </c>
    </row>
    <row r="299" spans="20:77">
      <c r="T299" s="5">
        <f>IF(Inputs!F303="",0,IF(Inputs!G303="Purchase",Inputs!H303,IF(Inputs!G303="Redemption",-Inputs!H303,IF(Inputs!G303="Dividend",0,0)))/Inputs!I303)</f>
        <v>0</v>
      </c>
      <c r="U299" s="5">
        <f>IF(Inputs!F303="",0,(datecg-Inputs!F303))</f>
        <v>0</v>
      </c>
      <c r="V299" s="5">
        <f>IF(Inputs!F303="",0,SUM($T$5:T299))</f>
        <v>0</v>
      </c>
      <c r="W299" s="5">
        <f>SUM($X$5:X298)</f>
        <v>24499.276089799783</v>
      </c>
      <c r="X299" s="5">
        <f t="shared" si="78"/>
        <v>0</v>
      </c>
      <c r="Y299" s="5">
        <f t="shared" si="79"/>
        <v>0</v>
      </c>
      <c r="Z299" s="5">
        <f t="shared" si="80"/>
        <v>0</v>
      </c>
      <c r="AA299" s="5">
        <f t="shared" si="81"/>
        <v>0</v>
      </c>
      <c r="AB299" s="5">
        <f t="shared" si="82"/>
        <v>0</v>
      </c>
      <c r="AC299" s="5">
        <f t="shared" si="83"/>
        <v>0</v>
      </c>
      <c r="AD299" s="94">
        <f>IF(U299&lt;=IF(Inputs!$C$22="",lockin,Inputs!$C$22),Inputs!$D$22,IF(U299&lt;=IF(Inputs!$C$23="",lockin,Inputs!$C$23),Inputs!$D$23,IF(U299&lt;=IF(Inputs!$C$24="",lockin,Inputs!$C$24),Inputs!$D$24,IF(U299&lt;=IF(Inputs!$C$25="",lockin,Inputs!$C$25),Inputs!$D$25,IF(U299&lt;=IF(Inputs!$C$26="",lockin,Inputs!$C$26),Inputs!$D$26,IF(U299&lt;=IF(Inputs!$C$27="",lockin,Inputs!$C$27),Inputs!$D$27,IF(U299&lt;=IF(Inputs!$C$28="",lockin,Inputs!$C$28),Inputs!$D$28,IF(U299&lt;=IF(Inputs!$C$29="",lockin,Inputs!$C$29),Inputs!$D$29,IF(U299&lt;=IF(Inputs!$C$30="",lockin,Inputs!$C$30),Inputs!$D$30,IF(U299&lt;=IF(Inputs!$C$31="",lockin,Inputs!$C$31),Inputs!$D$31,0%))))))))))</f>
        <v>1.4999999999999999E-2</v>
      </c>
      <c r="AE299" s="5">
        <f t="shared" si="84"/>
        <v>0</v>
      </c>
      <c r="AF299" s="5">
        <f>AB299*Inputs!I303</f>
        <v>0</v>
      </c>
      <c r="AG299" s="5">
        <f t="shared" si="85"/>
        <v>0</v>
      </c>
      <c r="AH299" s="5">
        <f t="shared" si="86"/>
        <v>0</v>
      </c>
      <c r="AI299" s="5">
        <f>AA299*Inputs!I303</f>
        <v>0</v>
      </c>
      <c r="AJ299" s="5">
        <f t="shared" si="87"/>
        <v>0</v>
      </c>
      <c r="AK299" s="5">
        <f t="shared" si="88"/>
        <v>0</v>
      </c>
      <c r="AL299" s="5">
        <f>AA299*Inputs!I303</f>
        <v>0</v>
      </c>
      <c r="AM299" s="5">
        <f t="shared" ca="1" si="89"/>
        <v>0</v>
      </c>
      <c r="AN299" s="5">
        <f t="shared" si="90"/>
        <v>0</v>
      </c>
      <c r="AO299" s="5">
        <f t="shared" ca="1" si="91"/>
        <v>0</v>
      </c>
      <c r="AP299" s="5"/>
      <c r="AQ299" s="5">
        <f>AA299*Inputs!I303</f>
        <v>0</v>
      </c>
      <c r="AR299" s="5">
        <f t="shared" si="92"/>
        <v>0</v>
      </c>
      <c r="AS299" s="5"/>
      <c r="AT299" s="5">
        <f t="shared" ca="1" si="93"/>
        <v>0</v>
      </c>
      <c r="BG299" s="20" t="str">
        <f>IF(Inputs!K299="","",YEAR(Inputs!K299))</f>
        <v/>
      </c>
      <c r="BH299" s="20" t="str">
        <f>IF(Inputs!K299="","",DAY(Inputs!K299))</f>
        <v/>
      </c>
      <c r="BI299" s="20" t="str">
        <f>IF(Inputs!K299="","",MONTH(Inputs!K299))</f>
        <v/>
      </c>
      <c r="BJ299" s="14" t="str">
        <f>IF(Inputs!K299="","",IF(Inputs!K299&gt;DATE(BG299,4,1),DATE(BG299,4,1),DATE(BG299-1,4,1)))</f>
        <v/>
      </c>
      <c r="BX299" s="27" t="e">
        <f t="shared" si="94"/>
        <v>#N/A</v>
      </c>
      <c r="BY299" t="e">
        <f t="shared" si="95"/>
        <v>#N/A</v>
      </c>
    </row>
    <row r="300" spans="20:77">
      <c r="T300" s="5">
        <f>IF(Inputs!F304="",0,IF(Inputs!G304="Purchase",Inputs!H304,IF(Inputs!G304="Redemption",-Inputs!H304,IF(Inputs!G304="Dividend",0,0)))/Inputs!I304)</f>
        <v>0</v>
      </c>
      <c r="U300" s="5">
        <f>IF(Inputs!F304="",0,(datecg-Inputs!F304))</f>
        <v>0</v>
      </c>
      <c r="V300" s="5">
        <f>IF(Inputs!F304="",0,SUM($T$5:T300))</f>
        <v>0</v>
      </c>
      <c r="W300" s="5">
        <f>SUM($X$5:X299)</f>
        <v>24499.276089799783</v>
      </c>
      <c r="X300" s="5">
        <f t="shared" si="78"/>
        <v>0</v>
      </c>
      <c r="Y300" s="5">
        <f t="shared" si="79"/>
        <v>0</v>
      </c>
      <c r="Z300" s="5">
        <f t="shared" si="80"/>
        <v>0</v>
      </c>
      <c r="AA300" s="5">
        <f t="shared" si="81"/>
        <v>0</v>
      </c>
      <c r="AB300" s="5">
        <f t="shared" si="82"/>
        <v>0</v>
      </c>
      <c r="AC300" s="5">
        <f t="shared" si="83"/>
        <v>0</v>
      </c>
      <c r="AD300" s="94">
        <f>IF(U300&lt;=IF(Inputs!$C$22="",lockin,Inputs!$C$22),Inputs!$D$22,IF(U300&lt;=IF(Inputs!$C$23="",lockin,Inputs!$C$23),Inputs!$D$23,IF(U300&lt;=IF(Inputs!$C$24="",lockin,Inputs!$C$24),Inputs!$D$24,IF(U300&lt;=IF(Inputs!$C$25="",lockin,Inputs!$C$25),Inputs!$D$25,IF(U300&lt;=IF(Inputs!$C$26="",lockin,Inputs!$C$26),Inputs!$D$26,IF(U300&lt;=IF(Inputs!$C$27="",lockin,Inputs!$C$27),Inputs!$D$27,IF(U300&lt;=IF(Inputs!$C$28="",lockin,Inputs!$C$28),Inputs!$D$28,IF(U300&lt;=IF(Inputs!$C$29="",lockin,Inputs!$C$29),Inputs!$D$29,IF(U300&lt;=IF(Inputs!$C$30="",lockin,Inputs!$C$30),Inputs!$D$30,IF(U300&lt;=IF(Inputs!$C$31="",lockin,Inputs!$C$31),Inputs!$D$31,0%))))))))))</f>
        <v>1.4999999999999999E-2</v>
      </c>
      <c r="AE300" s="5">
        <f t="shared" si="84"/>
        <v>0</v>
      </c>
      <c r="AF300" s="5">
        <f>AB300*Inputs!I304</f>
        <v>0</v>
      </c>
      <c r="AG300" s="5">
        <f t="shared" si="85"/>
        <v>0</v>
      </c>
      <c r="AH300" s="5">
        <f t="shared" si="86"/>
        <v>0</v>
      </c>
      <c r="AI300" s="5">
        <f>AA300*Inputs!I304</f>
        <v>0</v>
      </c>
      <c r="AJ300" s="5">
        <f t="shared" si="87"/>
        <v>0</v>
      </c>
      <c r="AK300" s="5">
        <f t="shared" si="88"/>
        <v>0</v>
      </c>
      <c r="AL300" s="5">
        <f>AA300*Inputs!I304</f>
        <v>0</v>
      </c>
      <c r="AM300" s="5">
        <f t="shared" ca="1" si="89"/>
        <v>0</v>
      </c>
      <c r="AN300" s="5">
        <f t="shared" si="90"/>
        <v>0</v>
      </c>
      <c r="AO300" s="5">
        <f t="shared" ca="1" si="91"/>
        <v>0</v>
      </c>
      <c r="AP300" s="5"/>
      <c r="AQ300" s="5">
        <f>AA300*Inputs!I304</f>
        <v>0</v>
      </c>
      <c r="AR300" s="5">
        <f t="shared" si="92"/>
        <v>0</v>
      </c>
      <c r="AS300" s="5"/>
      <c r="AT300" s="5">
        <f t="shared" ca="1" si="93"/>
        <v>0</v>
      </c>
      <c r="BG300" s="20" t="str">
        <f>IF(Inputs!K300="","",YEAR(Inputs!K300))</f>
        <v/>
      </c>
      <c r="BH300" s="20" t="str">
        <f>IF(Inputs!K300="","",DAY(Inputs!K300))</f>
        <v/>
      </c>
      <c r="BI300" s="20" t="str">
        <f>IF(Inputs!K300="","",MONTH(Inputs!K300))</f>
        <v/>
      </c>
      <c r="BJ300" s="14" t="str">
        <f>IF(Inputs!K300="","",IF(Inputs!K300&gt;DATE(BG300,4,1),DATE(BG300,4,1),DATE(BG300-1,4,1)))</f>
        <v/>
      </c>
      <c r="BX300" s="27" t="e">
        <f t="shared" si="94"/>
        <v>#N/A</v>
      </c>
      <c r="BY300" t="e">
        <f t="shared" si="95"/>
        <v>#N/A</v>
      </c>
    </row>
    <row r="301" spans="20:77">
      <c r="T301" s="5">
        <f>IF(Inputs!F305="",0,IF(Inputs!G305="Purchase",Inputs!H305,IF(Inputs!G305="Redemption",-Inputs!H305,IF(Inputs!G305="Dividend",0,0)))/Inputs!I305)</f>
        <v>0</v>
      </c>
      <c r="U301" s="5">
        <f>IF(Inputs!F305="",0,(datecg-Inputs!F305))</f>
        <v>0</v>
      </c>
      <c r="V301" s="5">
        <f>IF(Inputs!F305="",0,SUM($T$5:T301))</f>
        <v>0</v>
      </c>
      <c r="W301" s="5">
        <f>SUM($X$5:X300)</f>
        <v>24499.276089799783</v>
      </c>
      <c r="X301" s="5">
        <f t="shared" si="78"/>
        <v>0</v>
      </c>
      <c r="Y301" s="5">
        <f t="shared" si="79"/>
        <v>0</v>
      </c>
      <c r="Z301" s="5">
        <f t="shared" si="80"/>
        <v>0</v>
      </c>
      <c r="AA301" s="5">
        <f t="shared" si="81"/>
        <v>0</v>
      </c>
      <c r="AB301" s="5">
        <f t="shared" si="82"/>
        <v>0</v>
      </c>
      <c r="AC301" s="5">
        <f t="shared" si="83"/>
        <v>0</v>
      </c>
      <c r="AD301" s="94">
        <f>IF(U301&lt;=IF(Inputs!$C$22="",lockin,Inputs!$C$22),Inputs!$D$22,IF(U301&lt;=IF(Inputs!$C$23="",lockin,Inputs!$C$23),Inputs!$D$23,IF(U301&lt;=IF(Inputs!$C$24="",lockin,Inputs!$C$24),Inputs!$D$24,IF(U301&lt;=IF(Inputs!$C$25="",lockin,Inputs!$C$25),Inputs!$D$25,IF(U301&lt;=IF(Inputs!$C$26="",lockin,Inputs!$C$26),Inputs!$D$26,IF(U301&lt;=IF(Inputs!$C$27="",lockin,Inputs!$C$27),Inputs!$D$27,IF(U301&lt;=IF(Inputs!$C$28="",lockin,Inputs!$C$28),Inputs!$D$28,IF(U301&lt;=IF(Inputs!$C$29="",lockin,Inputs!$C$29),Inputs!$D$29,IF(U301&lt;=IF(Inputs!$C$30="",lockin,Inputs!$C$30),Inputs!$D$30,IF(U301&lt;=IF(Inputs!$C$31="",lockin,Inputs!$C$31),Inputs!$D$31,0%))))))))))</f>
        <v>1.4999999999999999E-2</v>
      </c>
      <c r="AE301" s="5">
        <f t="shared" si="84"/>
        <v>0</v>
      </c>
      <c r="AF301" s="5">
        <f>AB301*Inputs!I305</f>
        <v>0</v>
      </c>
      <c r="AG301" s="5">
        <f t="shared" si="85"/>
        <v>0</v>
      </c>
      <c r="AH301" s="5">
        <f t="shared" si="86"/>
        <v>0</v>
      </c>
      <c r="AI301" s="5">
        <f>AA301*Inputs!I305</f>
        <v>0</v>
      </c>
      <c r="AJ301" s="5">
        <f t="shared" si="87"/>
        <v>0</v>
      </c>
      <c r="AK301" s="5">
        <f t="shared" si="88"/>
        <v>0</v>
      </c>
      <c r="AL301" s="5">
        <f>AA301*Inputs!I305</f>
        <v>0</v>
      </c>
      <c r="AM301" s="5">
        <f t="shared" ca="1" si="89"/>
        <v>0</v>
      </c>
      <c r="AN301" s="5">
        <f t="shared" si="90"/>
        <v>0</v>
      </c>
      <c r="AO301" s="5">
        <f t="shared" ca="1" si="91"/>
        <v>0</v>
      </c>
      <c r="AP301" s="5"/>
      <c r="AQ301" s="5">
        <f>AA301*Inputs!I305</f>
        <v>0</v>
      </c>
      <c r="AR301" s="5">
        <f t="shared" si="92"/>
        <v>0</v>
      </c>
      <c r="AS301" s="5"/>
      <c r="AT301" s="5">
        <f t="shared" ca="1" si="93"/>
        <v>0</v>
      </c>
      <c r="BG301" s="20" t="str">
        <f>IF(Inputs!K301="","",YEAR(Inputs!K301))</f>
        <v/>
      </c>
      <c r="BH301" s="20" t="str">
        <f>IF(Inputs!K301="","",DAY(Inputs!K301))</f>
        <v/>
      </c>
      <c r="BI301" s="20" t="str">
        <f>IF(Inputs!K301="","",MONTH(Inputs!K301))</f>
        <v/>
      </c>
      <c r="BJ301" s="14" t="str">
        <f>IF(Inputs!K301="","",IF(Inputs!K301&gt;DATE(BG301,4,1),DATE(BG301,4,1),DATE(BG301-1,4,1)))</f>
        <v/>
      </c>
      <c r="BX301" s="27" t="e">
        <f t="shared" si="94"/>
        <v>#N/A</v>
      </c>
      <c r="BY301" t="e">
        <f t="shared" si="95"/>
        <v>#N/A</v>
      </c>
    </row>
    <row r="302" spans="20:77">
      <c r="T302" s="5">
        <f>IF(Inputs!F306="",0,IF(Inputs!G306="Purchase",Inputs!H306,IF(Inputs!G306="Redemption",-Inputs!H306,IF(Inputs!G306="Dividend",0,0)))/Inputs!I306)</f>
        <v>0</v>
      </c>
      <c r="U302" s="5">
        <f>IF(Inputs!F306="",0,(datecg-Inputs!F306))</f>
        <v>0</v>
      </c>
      <c r="V302" s="5">
        <f>IF(Inputs!F306="",0,SUM($T$5:T302))</f>
        <v>0</v>
      </c>
      <c r="W302" s="5">
        <f>SUM($X$5:X301)</f>
        <v>24499.276089799783</v>
      </c>
      <c r="X302" s="5">
        <f t="shared" si="78"/>
        <v>0</v>
      </c>
      <c r="Y302" s="5">
        <f t="shared" si="79"/>
        <v>0</v>
      </c>
      <c r="Z302" s="5">
        <f t="shared" si="80"/>
        <v>0</v>
      </c>
      <c r="AA302" s="5">
        <f t="shared" si="81"/>
        <v>0</v>
      </c>
      <c r="AB302" s="5">
        <f t="shared" si="82"/>
        <v>0</v>
      </c>
      <c r="AC302" s="5">
        <f t="shared" si="83"/>
        <v>0</v>
      </c>
      <c r="AD302" s="94">
        <f>IF(U302&lt;=IF(Inputs!$C$22="",lockin,Inputs!$C$22),Inputs!$D$22,IF(U302&lt;=IF(Inputs!$C$23="",lockin,Inputs!$C$23),Inputs!$D$23,IF(U302&lt;=IF(Inputs!$C$24="",lockin,Inputs!$C$24),Inputs!$D$24,IF(U302&lt;=IF(Inputs!$C$25="",lockin,Inputs!$C$25),Inputs!$D$25,IF(U302&lt;=IF(Inputs!$C$26="",lockin,Inputs!$C$26),Inputs!$D$26,IF(U302&lt;=IF(Inputs!$C$27="",lockin,Inputs!$C$27),Inputs!$D$27,IF(U302&lt;=IF(Inputs!$C$28="",lockin,Inputs!$C$28),Inputs!$D$28,IF(U302&lt;=IF(Inputs!$C$29="",lockin,Inputs!$C$29),Inputs!$D$29,IF(U302&lt;=IF(Inputs!$C$30="",lockin,Inputs!$C$30),Inputs!$D$30,IF(U302&lt;=IF(Inputs!$C$31="",lockin,Inputs!$C$31),Inputs!$D$31,0%))))))))))</f>
        <v>1.4999999999999999E-2</v>
      </c>
      <c r="AE302" s="5">
        <f t="shared" si="84"/>
        <v>0</v>
      </c>
      <c r="AF302" s="5">
        <f>AB302*Inputs!I306</f>
        <v>0</v>
      </c>
      <c r="AG302" s="5">
        <f t="shared" si="85"/>
        <v>0</v>
      </c>
      <c r="AH302" s="5">
        <f t="shared" si="86"/>
        <v>0</v>
      </c>
      <c r="AI302" s="5">
        <f>AA302*Inputs!I306</f>
        <v>0</v>
      </c>
      <c r="AJ302" s="5">
        <f t="shared" si="87"/>
        <v>0</v>
      </c>
      <c r="AK302" s="5">
        <f t="shared" si="88"/>
        <v>0</v>
      </c>
      <c r="AL302" s="5">
        <f>AA302*Inputs!I306</f>
        <v>0</v>
      </c>
      <c r="AM302" s="5">
        <f t="shared" ca="1" si="89"/>
        <v>0</v>
      </c>
      <c r="AN302" s="5">
        <f t="shared" si="90"/>
        <v>0</v>
      </c>
      <c r="AO302" s="5">
        <f t="shared" ca="1" si="91"/>
        <v>0</v>
      </c>
      <c r="AP302" s="5"/>
      <c r="AQ302" s="5">
        <f>AA302*Inputs!I306</f>
        <v>0</v>
      </c>
      <c r="AR302" s="5">
        <f t="shared" si="92"/>
        <v>0</v>
      </c>
      <c r="AS302" s="5"/>
      <c r="AT302" s="5">
        <f t="shared" ca="1" si="93"/>
        <v>0</v>
      </c>
      <c r="BG302" s="20" t="str">
        <f>IF(Inputs!K302="","",YEAR(Inputs!K302))</f>
        <v/>
      </c>
      <c r="BH302" s="20" t="str">
        <f>IF(Inputs!K302="","",DAY(Inputs!K302))</f>
        <v/>
      </c>
      <c r="BI302" s="20" t="str">
        <f>IF(Inputs!K302="","",MONTH(Inputs!K302))</f>
        <v/>
      </c>
      <c r="BJ302" s="14" t="str">
        <f>IF(Inputs!K302="","",IF(Inputs!K302&gt;DATE(BG302,4,1),DATE(BG302,4,1),DATE(BG302-1,4,1)))</f>
        <v/>
      </c>
      <c r="BX302" s="27" t="e">
        <f t="shared" si="94"/>
        <v>#N/A</v>
      </c>
      <c r="BY302" t="e">
        <f t="shared" si="95"/>
        <v>#N/A</v>
      </c>
    </row>
    <row r="303" spans="20:77">
      <c r="T303" s="5">
        <f>IF(Inputs!F307="",0,IF(Inputs!G307="Purchase",Inputs!H307,IF(Inputs!G307="Redemption",-Inputs!H307,IF(Inputs!G307="Dividend",0,0)))/Inputs!I307)</f>
        <v>0</v>
      </c>
      <c r="U303" s="5">
        <f>IF(Inputs!F307="",0,(datecg-Inputs!F307))</f>
        <v>0</v>
      </c>
      <c r="V303" s="5">
        <f>IF(Inputs!F307="",0,SUM($T$5:T303))</f>
        <v>0</v>
      </c>
      <c r="W303" s="5">
        <f>SUM($X$5:X302)</f>
        <v>24499.276089799783</v>
      </c>
      <c r="X303" s="5">
        <f t="shared" si="78"/>
        <v>0</v>
      </c>
      <c r="Y303" s="5">
        <f t="shared" si="79"/>
        <v>0</v>
      </c>
      <c r="Z303" s="5">
        <f t="shared" si="80"/>
        <v>0</v>
      </c>
      <c r="AA303" s="5">
        <f t="shared" si="81"/>
        <v>0</v>
      </c>
      <c r="AB303" s="5">
        <f t="shared" si="82"/>
        <v>0</v>
      </c>
      <c r="AC303" s="5">
        <f t="shared" si="83"/>
        <v>0</v>
      </c>
      <c r="AD303" s="94">
        <f>IF(U303&lt;=IF(Inputs!$C$22="",lockin,Inputs!$C$22),Inputs!$D$22,IF(U303&lt;=IF(Inputs!$C$23="",lockin,Inputs!$C$23),Inputs!$D$23,IF(U303&lt;=IF(Inputs!$C$24="",lockin,Inputs!$C$24),Inputs!$D$24,IF(U303&lt;=IF(Inputs!$C$25="",lockin,Inputs!$C$25),Inputs!$D$25,IF(U303&lt;=IF(Inputs!$C$26="",lockin,Inputs!$C$26),Inputs!$D$26,IF(U303&lt;=IF(Inputs!$C$27="",lockin,Inputs!$C$27),Inputs!$D$27,IF(U303&lt;=IF(Inputs!$C$28="",lockin,Inputs!$C$28),Inputs!$D$28,IF(U303&lt;=IF(Inputs!$C$29="",lockin,Inputs!$C$29),Inputs!$D$29,IF(U303&lt;=IF(Inputs!$C$30="",lockin,Inputs!$C$30),Inputs!$D$30,IF(U303&lt;=IF(Inputs!$C$31="",lockin,Inputs!$C$31),Inputs!$D$31,0%))))))))))</f>
        <v>1.4999999999999999E-2</v>
      </c>
      <c r="AE303" s="5">
        <f t="shared" si="84"/>
        <v>0</v>
      </c>
      <c r="AF303" s="5">
        <f>AB303*Inputs!I307</f>
        <v>0</v>
      </c>
      <c r="AG303" s="5">
        <f t="shared" si="85"/>
        <v>0</v>
      </c>
      <c r="AH303" s="5">
        <f t="shared" si="86"/>
        <v>0</v>
      </c>
      <c r="AI303" s="5">
        <f>AA303*Inputs!I307</f>
        <v>0</v>
      </c>
      <c r="AJ303" s="5">
        <f t="shared" si="87"/>
        <v>0</v>
      </c>
      <c r="AK303" s="5">
        <f t="shared" si="88"/>
        <v>0</v>
      </c>
      <c r="AL303" s="5">
        <f>AA303*Inputs!I307</f>
        <v>0</v>
      </c>
      <c r="AM303" s="5">
        <f t="shared" ca="1" si="89"/>
        <v>0</v>
      </c>
      <c r="AN303" s="5">
        <f t="shared" si="90"/>
        <v>0</v>
      </c>
      <c r="AO303" s="5">
        <f t="shared" ca="1" si="91"/>
        <v>0</v>
      </c>
      <c r="AP303" s="5"/>
      <c r="AQ303" s="5">
        <f>AA303*Inputs!I307</f>
        <v>0</v>
      </c>
      <c r="AR303" s="5">
        <f t="shared" si="92"/>
        <v>0</v>
      </c>
      <c r="AS303" s="5"/>
      <c r="AT303" s="5">
        <f t="shared" ca="1" si="93"/>
        <v>0</v>
      </c>
      <c r="BG303" s="20" t="str">
        <f>IF(Inputs!K303="","",YEAR(Inputs!K303))</f>
        <v/>
      </c>
      <c r="BH303" s="20" t="str">
        <f>IF(Inputs!K303="","",DAY(Inputs!K303))</f>
        <v/>
      </c>
      <c r="BI303" s="20" t="str">
        <f>IF(Inputs!K303="","",MONTH(Inputs!K303))</f>
        <v/>
      </c>
      <c r="BJ303" s="14" t="str">
        <f>IF(Inputs!K303="","",IF(Inputs!K303&gt;DATE(BG303,4,1),DATE(BG303,4,1),DATE(BG303-1,4,1)))</f>
        <v/>
      </c>
      <c r="BX303" s="27" t="e">
        <f t="shared" si="94"/>
        <v>#N/A</v>
      </c>
      <c r="BY303" t="e">
        <f t="shared" si="95"/>
        <v>#N/A</v>
      </c>
    </row>
    <row r="304" spans="20:77">
      <c r="T304" s="5">
        <f>IF(Inputs!F308="",0,IF(Inputs!G308="Purchase",Inputs!H308,IF(Inputs!G308="Redemption",-Inputs!H308,IF(Inputs!G308="Dividend",0,0)))/Inputs!I308)</f>
        <v>0</v>
      </c>
      <c r="U304" s="5">
        <f>IF(Inputs!F308="",0,(datecg-Inputs!F308))</f>
        <v>0</v>
      </c>
      <c r="V304" s="5">
        <f>IF(Inputs!F308="",0,SUM($T$5:T304))</f>
        <v>0</v>
      </c>
      <c r="W304" s="5">
        <f>SUM($X$5:X303)</f>
        <v>24499.276089799783</v>
      </c>
      <c r="X304" s="5">
        <f t="shared" si="78"/>
        <v>0</v>
      </c>
      <c r="Y304" s="5">
        <f t="shared" si="79"/>
        <v>0</v>
      </c>
      <c r="Z304" s="5">
        <f t="shared" si="80"/>
        <v>0</v>
      </c>
      <c r="AA304" s="5">
        <f t="shared" si="81"/>
        <v>0</v>
      </c>
      <c r="AB304" s="5">
        <f t="shared" si="82"/>
        <v>0</v>
      </c>
      <c r="AC304" s="5">
        <f t="shared" si="83"/>
        <v>0</v>
      </c>
      <c r="AD304" s="94">
        <f>IF(U304&lt;=IF(Inputs!$C$22="",lockin,Inputs!$C$22),Inputs!$D$22,IF(U304&lt;=IF(Inputs!$C$23="",lockin,Inputs!$C$23),Inputs!$D$23,IF(U304&lt;=IF(Inputs!$C$24="",lockin,Inputs!$C$24),Inputs!$D$24,IF(U304&lt;=IF(Inputs!$C$25="",lockin,Inputs!$C$25),Inputs!$D$25,IF(U304&lt;=IF(Inputs!$C$26="",lockin,Inputs!$C$26),Inputs!$D$26,IF(U304&lt;=IF(Inputs!$C$27="",lockin,Inputs!$C$27),Inputs!$D$27,IF(U304&lt;=IF(Inputs!$C$28="",lockin,Inputs!$C$28),Inputs!$D$28,IF(U304&lt;=IF(Inputs!$C$29="",lockin,Inputs!$C$29),Inputs!$D$29,IF(U304&lt;=IF(Inputs!$C$30="",lockin,Inputs!$C$30),Inputs!$D$30,IF(U304&lt;=IF(Inputs!$C$31="",lockin,Inputs!$C$31),Inputs!$D$31,0%))))))))))</f>
        <v>1.4999999999999999E-2</v>
      </c>
      <c r="AE304" s="5">
        <f t="shared" si="84"/>
        <v>0</v>
      </c>
      <c r="AF304" s="5">
        <f>AB304*Inputs!I308</f>
        <v>0</v>
      </c>
      <c r="AG304" s="5">
        <f t="shared" si="85"/>
        <v>0</v>
      </c>
      <c r="AH304" s="5">
        <f t="shared" si="86"/>
        <v>0</v>
      </c>
      <c r="AI304" s="5">
        <f>AA304*Inputs!I308</f>
        <v>0</v>
      </c>
      <c r="AJ304" s="5">
        <f t="shared" si="87"/>
        <v>0</v>
      </c>
      <c r="AK304" s="5">
        <f t="shared" si="88"/>
        <v>0</v>
      </c>
      <c r="AL304" s="5">
        <f>AA304*Inputs!I308</f>
        <v>0</v>
      </c>
      <c r="AM304" s="5">
        <f t="shared" ca="1" si="89"/>
        <v>0</v>
      </c>
      <c r="AN304" s="5">
        <f t="shared" si="90"/>
        <v>0</v>
      </c>
      <c r="AO304" s="5">
        <f t="shared" ca="1" si="91"/>
        <v>0</v>
      </c>
      <c r="AP304" s="5"/>
      <c r="AQ304" s="5">
        <f>AA304*Inputs!I308</f>
        <v>0</v>
      </c>
      <c r="AR304" s="5">
        <f t="shared" si="92"/>
        <v>0</v>
      </c>
      <c r="AS304" s="5"/>
      <c r="AT304" s="5">
        <f t="shared" ca="1" si="93"/>
        <v>0</v>
      </c>
      <c r="BG304" s="20" t="str">
        <f>IF(Inputs!K304="","",YEAR(Inputs!K304))</f>
        <v/>
      </c>
      <c r="BH304" s="20" t="str">
        <f>IF(Inputs!K304="","",DAY(Inputs!K304))</f>
        <v/>
      </c>
      <c r="BI304" s="20" t="str">
        <f>IF(Inputs!K304="","",MONTH(Inputs!K304))</f>
        <v/>
      </c>
      <c r="BJ304" s="14" t="str">
        <f>IF(Inputs!K304="","",IF(Inputs!K304&gt;DATE(BG304,4,1),DATE(BG304,4,1),DATE(BG304-1,4,1)))</f>
        <v/>
      </c>
      <c r="BX304" s="27" t="e">
        <f t="shared" si="94"/>
        <v>#N/A</v>
      </c>
      <c r="BY304" t="e">
        <f t="shared" si="95"/>
        <v>#N/A</v>
      </c>
    </row>
    <row r="305" spans="20:77">
      <c r="T305" s="5">
        <f>IF(Inputs!F309="",0,IF(Inputs!G309="Purchase",Inputs!H309,IF(Inputs!G309="Redemption",-Inputs!H309,IF(Inputs!G309="Dividend",0,0)))/Inputs!I309)</f>
        <v>0</v>
      </c>
      <c r="U305" s="5">
        <f>IF(Inputs!F309="",0,(datecg-Inputs!F309))</f>
        <v>0</v>
      </c>
      <c r="V305" s="5">
        <f>IF(Inputs!F309="",0,SUM($T$5:T305))</f>
        <v>0</v>
      </c>
      <c r="W305" s="5">
        <f>SUM($X$5:X304)</f>
        <v>24499.276089799783</v>
      </c>
      <c r="X305" s="5">
        <f t="shared" si="78"/>
        <v>0</v>
      </c>
      <c r="Y305" s="5">
        <f t="shared" si="79"/>
        <v>0</v>
      </c>
      <c r="Z305" s="5">
        <f t="shared" si="80"/>
        <v>0</v>
      </c>
      <c r="AA305" s="5">
        <f t="shared" si="81"/>
        <v>0</v>
      </c>
      <c r="AB305" s="5">
        <f t="shared" si="82"/>
        <v>0</v>
      </c>
      <c r="AC305" s="5">
        <f t="shared" si="83"/>
        <v>0</v>
      </c>
      <c r="AD305" s="94">
        <f>IF(U305&lt;=IF(Inputs!$C$22="",lockin,Inputs!$C$22),Inputs!$D$22,IF(U305&lt;=IF(Inputs!$C$23="",lockin,Inputs!$C$23),Inputs!$D$23,IF(U305&lt;=IF(Inputs!$C$24="",lockin,Inputs!$C$24),Inputs!$D$24,IF(U305&lt;=IF(Inputs!$C$25="",lockin,Inputs!$C$25),Inputs!$D$25,IF(U305&lt;=IF(Inputs!$C$26="",lockin,Inputs!$C$26),Inputs!$D$26,IF(U305&lt;=IF(Inputs!$C$27="",lockin,Inputs!$C$27),Inputs!$D$27,IF(U305&lt;=IF(Inputs!$C$28="",lockin,Inputs!$C$28),Inputs!$D$28,IF(U305&lt;=IF(Inputs!$C$29="",lockin,Inputs!$C$29),Inputs!$D$29,IF(U305&lt;=IF(Inputs!$C$30="",lockin,Inputs!$C$30),Inputs!$D$30,IF(U305&lt;=IF(Inputs!$C$31="",lockin,Inputs!$C$31),Inputs!$D$31,0%))))))))))</f>
        <v>1.4999999999999999E-2</v>
      </c>
      <c r="AE305" s="5">
        <f t="shared" si="84"/>
        <v>0</v>
      </c>
      <c r="AF305" s="5">
        <f>AB305*Inputs!I309</f>
        <v>0</v>
      </c>
      <c r="AG305" s="5">
        <f t="shared" si="85"/>
        <v>0</v>
      </c>
      <c r="AH305" s="5">
        <f t="shared" si="86"/>
        <v>0</v>
      </c>
      <c r="AI305" s="5">
        <f>AA305*Inputs!I309</f>
        <v>0</v>
      </c>
      <c r="AJ305" s="5">
        <f t="shared" si="87"/>
        <v>0</v>
      </c>
      <c r="AK305" s="5">
        <f t="shared" si="88"/>
        <v>0</v>
      </c>
      <c r="AL305" s="5">
        <f>AA305*Inputs!I309</f>
        <v>0</v>
      </c>
      <c r="AM305" s="5">
        <f t="shared" ca="1" si="89"/>
        <v>0</v>
      </c>
      <c r="AN305" s="5">
        <f t="shared" si="90"/>
        <v>0</v>
      </c>
      <c r="AO305" s="5">
        <f t="shared" ca="1" si="91"/>
        <v>0</v>
      </c>
      <c r="AP305" s="5"/>
      <c r="AQ305" s="5">
        <f>AA305*Inputs!I309</f>
        <v>0</v>
      </c>
      <c r="AR305" s="5">
        <f t="shared" si="92"/>
        <v>0</v>
      </c>
      <c r="AS305" s="5"/>
      <c r="AT305" s="5">
        <f t="shared" ca="1" si="93"/>
        <v>0</v>
      </c>
      <c r="BG305" s="20" t="str">
        <f>IF(Inputs!K305="","",YEAR(Inputs!K305))</f>
        <v/>
      </c>
      <c r="BH305" s="20" t="str">
        <f>IF(Inputs!K305="","",DAY(Inputs!K305))</f>
        <v/>
      </c>
      <c r="BI305" s="20" t="str">
        <f>IF(Inputs!K305="","",MONTH(Inputs!K305))</f>
        <v/>
      </c>
      <c r="BJ305" s="14" t="str">
        <f>IF(Inputs!K305="","",IF(Inputs!K305&gt;DATE(BG305,4,1),DATE(BG305,4,1),DATE(BG305-1,4,1)))</f>
        <v/>
      </c>
      <c r="BX305" s="27" t="e">
        <f t="shared" si="94"/>
        <v>#N/A</v>
      </c>
      <c r="BY305" t="e">
        <f t="shared" si="95"/>
        <v>#N/A</v>
      </c>
    </row>
    <row r="306" spans="20:77">
      <c r="T306" s="5">
        <f>IF(Inputs!F310="",0,IF(Inputs!G310="Purchase",Inputs!H310,IF(Inputs!G310="Redemption",-Inputs!H310,IF(Inputs!G310="Dividend",0,0)))/Inputs!I310)</f>
        <v>0</v>
      </c>
      <c r="U306" s="5">
        <f>IF(Inputs!F310="",0,(datecg-Inputs!F310))</f>
        <v>0</v>
      </c>
      <c r="V306" s="5">
        <f>IF(Inputs!F310="",0,SUM($T$5:T306))</f>
        <v>0</v>
      </c>
      <c r="W306" s="5">
        <f>SUM($X$5:X305)</f>
        <v>24499.276089799783</v>
      </c>
      <c r="X306" s="5">
        <f t="shared" si="78"/>
        <v>0</v>
      </c>
      <c r="Y306" s="5">
        <f t="shared" si="79"/>
        <v>0</v>
      </c>
      <c r="Z306" s="5">
        <f t="shared" si="80"/>
        <v>0</v>
      </c>
      <c r="AA306" s="5">
        <f t="shared" si="81"/>
        <v>0</v>
      </c>
      <c r="AB306" s="5">
        <f t="shared" si="82"/>
        <v>0</v>
      </c>
      <c r="AC306" s="5">
        <f t="shared" si="83"/>
        <v>0</v>
      </c>
      <c r="AD306" s="94">
        <f>IF(U306&lt;=IF(Inputs!$C$22="",lockin,Inputs!$C$22),Inputs!$D$22,IF(U306&lt;=IF(Inputs!$C$23="",lockin,Inputs!$C$23),Inputs!$D$23,IF(U306&lt;=IF(Inputs!$C$24="",lockin,Inputs!$C$24),Inputs!$D$24,IF(U306&lt;=IF(Inputs!$C$25="",lockin,Inputs!$C$25),Inputs!$D$25,IF(U306&lt;=IF(Inputs!$C$26="",lockin,Inputs!$C$26),Inputs!$D$26,IF(U306&lt;=IF(Inputs!$C$27="",lockin,Inputs!$C$27),Inputs!$D$27,IF(U306&lt;=IF(Inputs!$C$28="",lockin,Inputs!$C$28),Inputs!$D$28,IF(U306&lt;=IF(Inputs!$C$29="",lockin,Inputs!$C$29),Inputs!$D$29,IF(U306&lt;=IF(Inputs!$C$30="",lockin,Inputs!$C$30),Inputs!$D$30,IF(U306&lt;=IF(Inputs!$C$31="",lockin,Inputs!$C$31),Inputs!$D$31,0%))))))))))</f>
        <v>1.4999999999999999E-2</v>
      </c>
      <c r="AE306" s="5">
        <f t="shared" si="84"/>
        <v>0</v>
      </c>
      <c r="AF306" s="5">
        <f>AB306*Inputs!I310</f>
        <v>0</v>
      </c>
      <c r="AG306" s="5">
        <f t="shared" si="85"/>
        <v>0</v>
      </c>
      <c r="AH306" s="5">
        <f t="shared" si="86"/>
        <v>0</v>
      </c>
      <c r="AI306" s="5">
        <f>AA306*Inputs!I310</f>
        <v>0</v>
      </c>
      <c r="AJ306" s="5">
        <f t="shared" si="87"/>
        <v>0</v>
      </c>
      <c r="AK306" s="5">
        <f t="shared" si="88"/>
        <v>0</v>
      </c>
      <c r="AL306" s="5">
        <f>AA306*Inputs!I310</f>
        <v>0</v>
      </c>
      <c r="AM306" s="5">
        <f t="shared" ca="1" si="89"/>
        <v>0</v>
      </c>
      <c r="AN306" s="5">
        <f t="shared" si="90"/>
        <v>0</v>
      </c>
      <c r="AO306" s="5">
        <f t="shared" ca="1" si="91"/>
        <v>0</v>
      </c>
      <c r="AP306" s="5"/>
      <c r="AQ306" s="5">
        <f>AA306*Inputs!I310</f>
        <v>0</v>
      </c>
      <c r="AR306" s="5">
        <f t="shared" si="92"/>
        <v>0</v>
      </c>
      <c r="AS306" s="5"/>
      <c r="AT306" s="5">
        <f t="shared" ca="1" si="93"/>
        <v>0</v>
      </c>
      <c r="BG306" s="20" t="str">
        <f>IF(Inputs!K306="","",YEAR(Inputs!K306))</f>
        <v/>
      </c>
      <c r="BH306" s="20" t="str">
        <f>IF(Inputs!K306="","",DAY(Inputs!K306))</f>
        <v/>
      </c>
      <c r="BI306" s="20" t="str">
        <f>IF(Inputs!K306="","",MONTH(Inputs!K306))</f>
        <v/>
      </c>
      <c r="BJ306" s="14" t="str">
        <f>IF(Inputs!K306="","",IF(Inputs!K306&gt;DATE(BG306,4,1),DATE(BG306,4,1),DATE(BG306-1,4,1)))</f>
        <v/>
      </c>
      <c r="BX306" s="27" t="e">
        <f t="shared" si="94"/>
        <v>#N/A</v>
      </c>
      <c r="BY306" t="e">
        <f t="shared" si="95"/>
        <v>#N/A</v>
      </c>
    </row>
    <row r="307" spans="20:77">
      <c r="T307" s="5">
        <f>IF(Inputs!F311="",0,IF(Inputs!G311="Purchase",Inputs!H311,IF(Inputs!G311="Redemption",-Inputs!H311,IF(Inputs!G311="Dividend",0,0)))/Inputs!I311)</f>
        <v>0</v>
      </c>
      <c r="U307" s="5">
        <f>IF(Inputs!F311="",0,(datecg-Inputs!F311))</f>
        <v>0</v>
      </c>
      <c r="V307" s="5">
        <f>IF(Inputs!F311="",0,SUM($T$5:T307))</f>
        <v>0</v>
      </c>
      <c r="W307" s="5">
        <f>SUM($X$5:X306)</f>
        <v>24499.276089799783</v>
      </c>
      <c r="X307" s="5">
        <f t="shared" si="78"/>
        <v>0</v>
      </c>
      <c r="Y307" s="5">
        <f t="shared" si="79"/>
        <v>0</v>
      </c>
      <c r="Z307" s="5">
        <f t="shared" si="80"/>
        <v>0</v>
      </c>
      <c r="AA307" s="5">
        <f t="shared" si="81"/>
        <v>0</v>
      </c>
      <c r="AB307" s="5">
        <f t="shared" si="82"/>
        <v>0</v>
      </c>
      <c r="AC307" s="5">
        <f t="shared" si="83"/>
        <v>0</v>
      </c>
      <c r="AD307" s="94">
        <f>IF(U307&lt;=IF(Inputs!$C$22="",lockin,Inputs!$C$22),Inputs!$D$22,IF(U307&lt;=IF(Inputs!$C$23="",lockin,Inputs!$C$23),Inputs!$D$23,IF(U307&lt;=IF(Inputs!$C$24="",lockin,Inputs!$C$24),Inputs!$D$24,IF(U307&lt;=IF(Inputs!$C$25="",lockin,Inputs!$C$25),Inputs!$D$25,IF(U307&lt;=IF(Inputs!$C$26="",lockin,Inputs!$C$26),Inputs!$D$26,IF(U307&lt;=IF(Inputs!$C$27="",lockin,Inputs!$C$27),Inputs!$D$27,IF(U307&lt;=IF(Inputs!$C$28="",lockin,Inputs!$C$28),Inputs!$D$28,IF(U307&lt;=IF(Inputs!$C$29="",lockin,Inputs!$C$29),Inputs!$D$29,IF(U307&lt;=IF(Inputs!$C$30="",lockin,Inputs!$C$30),Inputs!$D$30,IF(U307&lt;=IF(Inputs!$C$31="",lockin,Inputs!$C$31),Inputs!$D$31,0%))))))))))</f>
        <v>1.4999999999999999E-2</v>
      </c>
      <c r="AE307" s="5">
        <f t="shared" si="84"/>
        <v>0</v>
      </c>
      <c r="AF307" s="5">
        <f>AB307*Inputs!I311</f>
        <v>0</v>
      </c>
      <c r="AG307" s="5">
        <f t="shared" si="85"/>
        <v>0</v>
      </c>
      <c r="AH307" s="5">
        <f t="shared" si="86"/>
        <v>0</v>
      </c>
      <c r="AI307" s="5">
        <f>AA307*Inputs!I311</f>
        <v>0</v>
      </c>
      <c r="AJ307" s="5">
        <f t="shared" si="87"/>
        <v>0</v>
      </c>
      <c r="AK307" s="5">
        <f t="shared" si="88"/>
        <v>0</v>
      </c>
      <c r="AL307" s="5">
        <f>AA307*Inputs!I311</f>
        <v>0</v>
      </c>
      <c r="AM307" s="5">
        <f t="shared" ca="1" si="89"/>
        <v>0</v>
      </c>
      <c r="AN307" s="5">
        <f t="shared" si="90"/>
        <v>0</v>
      </c>
      <c r="AO307" s="5">
        <f t="shared" ca="1" si="91"/>
        <v>0</v>
      </c>
      <c r="AP307" s="5"/>
      <c r="AQ307" s="5">
        <f>AA307*Inputs!I311</f>
        <v>0</v>
      </c>
      <c r="AR307" s="5">
        <f t="shared" si="92"/>
        <v>0</v>
      </c>
      <c r="AS307" s="5"/>
      <c r="AT307" s="5">
        <f t="shared" ca="1" si="93"/>
        <v>0</v>
      </c>
      <c r="BG307" s="20" t="str">
        <f>IF(Inputs!K307="","",YEAR(Inputs!K307))</f>
        <v/>
      </c>
      <c r="BH307" s="20" t="str">
        <f>IF(Inputs!K307="","",DAY(Inputs!K307))</f>
        <v/>
      </c>
      <c r="BI307" s="20" t="str">
        <f>IF(Inputs!K307="","",MONTH(Inputs!K307))</f>
        <v/>
      </c>
      <c r="BJ307" s="14" t="str">
        <f>IF(Inputs!K307="","",IF(Inputs!K307&gt;DATE(BG307,4,1),DATE(BG307,4,1),DATE(BG307-1,4,1)))</f>
        <v/>
      </c>
      <c r="BX307" s="27" t="e">
        <f t="shared" si="94"/>
        <v>#N/A</v>
      </c>
      <c r="BY307" t="e">
        <f t="shared" si="95"/>
        <v>#N/A</v>
      </c>
    </row>
    <row r="308" spans="20:77">
      <c r="T308" s="5">
        <f>IF(Inputs!F312="",0,IF(Inputs!G312="Purchase",Inputs!H312,IF(Inputs!G312="Redemption",-Inputs!H312,IF(Inputs!G312="Dividend",0,0)))/Inputs!I312)</f>
        <v>0</v>
      </c>
      <c r="U308" s="5">
        <f>IF(Inputs!F312="",0,(datecg-Inputs!F312))</f>
        <v>0</v>
      </c>
      <c r="V308" s="5">
        <f>IF(Inputs!F312="",0,SUM($T$5:T308))</f>
        <v>0</v>
      </c>
      <c r="W308" s="5">
        <f>SUM($X$5:X307)</f>
        <v>24499.276089799783</v>
      </c>
      <c r="X308" s="5">
        <f t="shared" si="78"/>
        <v>0</v>
      </c>
      <c r="Y308" s="5">
        <f t="shared" si="79"/>
        <v>0</v>
      </c>
      <c r="Z308" s="5">
        <f t="shared" si="80"/>
        <v>0</v>
      </c>
      <c r="AA308" s="5">
        <f t="shared" si="81"/>
        <v>0</v>
      </c>
      <c r="AB308" s="5">
        <f t="shared" si="82"/>
        <v>0</v>
      </c>
      <c r="AC308" s="5">
        <f t="shared" si="83"/>
        <v>0</v>
      </c>
      <c r="AD308" s="94">
        <f>IF(U308&lt;=IF(Inputs!$C$22="",lockin,Inputs!$C$22),Inputs!$D$22,IF(U308&lt;=IF(Inputs!$C$23="",lockin,Inputs!$C$23),Inputs!$D$23,IF(U308&lt;=IF(Inputs!$C$24="",lockin,Inputs!$C$24),Inputs!$D$24,IF(U308&lt;=IF(Inputs!$C$25="",lockin,Inputs!$C$25),Inputs!$D$25,IF(U308&lt;=IF(Inputs!$C$26="",lockin,Inputs!$C$26),Inputs!$D$26,IF(U308&lt;=IF(Inputs!$C$27="",lockin,Inputs!$C$27),Inputs!$D$27,IF(U308&lt;=IF(Inputs!$C$28="",lockin,Inputs!$C$28),Inputs!$D$28,IF(U308&lt;=IF(Inputs!$C$29="",lockin,Inputs!$C$29),Inputs!$D$29,IF(U308&lt;=IF(Inputs!$C$30="",lockin,Inputs!$C$30),Inputs!$D$30,IF(U308&lt;=IF(Inputs!$C$31="",lockin,Inputs!$C$31),Inputs!$D$31,0%))))))))))</f>
        <v>1.4999999999999999E-2</v>
      </c>
      <c r="AE308" s="5">
        <f t="shared" si="84"/>
        <v>0</v>
      </c>
      <c r="AF308" s="5">
        <f>AB308*Inputs!I312</f>
        <v>0</v>
      </c>
      <c r="AG308" s="5">
        <f t="shared" si="85"/>
        <v>0</v>
      </c>
      <c r="AH308" s="5">
        <f t="shared" si="86"/>
        <v>0</v>
      </c>
      <c r="AI308" s="5">
        <f>AA308*Inputs!I312</f>
        <v>0</v>
      </c>
      <c r="AJ308" s="5">
        <f t="shared" si="87"/>
        <v>0</v>
      </c>
      <c r="AK308" s="5">
        <f t="shared" si="88"/>
        <v>0</v>
      </c>
      <c r="AL308" s="5">
        <f>AA308*Inputs!I312</f>
        <v>0</v>
      </c>
      <c r="AM308" s="5">
        <f t="shared" ca="1" si="89"/>
        <v>0</v>
      </c>
      <c r="AN308" s="5">
        <f t="shared" si="90"/>
        <v>0</v>
      </c>
      <c r="AO308" s="5">
        <f t="shared" ca="1" si="91"/>
        <v>0</v>
      </c>
      <c r="AP308" s="5"/>
      <c r="AQ308" s="5">
        <f>AA308*Inputs!I312</f>
        <v>0</v>
      </c>
      <c r="AR308" s="5">
        <f t="shared" si="92"/>
        <v>0</v>
      </c>
      <c r="AS308" s="5"/>
      <c r="AT308" s="5">
        <f t="shared" ca="1" si="93"/>
        <v>0</v>
      </c>
      <c r="BG308" s="20" t="str">
        <f>IF(Inputs!K308="","",YEAR(Inputs!K308))</f>
        <v/>
      </c>
      <c r="BH308" s="20" t="str">
        <f>IF(Inputs!K308="","",DAY(Inputs!K308))</f>
        <v/>
      </c>
      <c r="BI308" s="20" t="str">
        <f>IF(Inputs!K308="","",MONTH(Inputs!K308))</f>
        <v/>
      </c>
      <c r="BJ308" s="14" t="str">
        <f>IF(Inputs!K308="","",IF(Inputs!K308&gt;DATE(BG308,4,1),DATE(BG308,4,1),DATE(BG308-1,4,1)))</f>
        <v/>
      </c>
      <c r="BX308" s="27" t="e">
        <f t="shared" si="94"/>
        <v>#N/A</v>
      </c>
      <c r="BY308" t="e">
        <f t="shared" si="95"/>
        <v>#N/A</v>
      </c>
    </row>
    <row r="309" spans="20:77">
      <c r="T309" s="5">
        <f>IF(Inputs!F313="",0,IF(Inputs!G313="Purchase",Inputs!H313,IF(Inputs!G313="Redemption",-Inputs!H313,IF(Inputs!G313="Dividend",0,0)))/Inputs!I313)</f>
        <v>0</v>
      </c>
      <c r="U309" s="5">
        <f>IF(Inputs!F313="",0,(datecg-Inputs!F313))</f>
        <v>0</v>
      </c>
      <c r="V309" s="5">
        <f>IF(Inputs!F313="",0,SUM($T$5:T309))</f>
        <v>0</v>
      </c>
      <c r="W309" s="5">
        <f>SUM($X$5:X308)</f>
        <v>24499.276089799783</v>
      </c>
      <c r="X309" s="5">
        <f t="shared" si="78"/>
        <v>0</v>
      </c>
      <c r="Y309" s="5">
        <f t="shared" si="79"/>
        <v>0</v>
      </c>
      <c r="Z309" s="5">
        <f t="shared" si="80"/>
        <v>0</v>
      </c>
      <c r="AA309" s="5">
        <f t="shared" si="81"/>
        <v>0</v>
      </c>
      <c r="AB309" s="5">
        <f t="shared" si="82"/>
        <v>0</v>
      </c>
      <c r="AC309" s="5">
        <f t="shared" si="83"/>
        <v>0</v>
      </c>
      <c r="AD309" s="94">
        <f>IF(U309&lt;=IF(Inputs!$C$22="",lockin,Inputs!$C$22),Inputs!$D$22,IF(U309&lt;=IF(Inputs!$C$23="",lockin,Inputs!$C$23),Inputs!$D$23,IF(U309&lt;=IF(Inputs!$C$24="",lockin,Inputs!$C$24),Inputs!$D$24,IF(U309&lt;=IF(Inputs!$C$25="",lockin,Inputs!$C$25),Inputs!$D$25,IF(U309&lt;=IF(Inputs!$C$26="",lockin,Inputs!$C$26),Inputs!$D$26,IF(U309&lt;=IF(Inputs!$C$27="",lockin,Inputs!$C$27),Inputs!$D$27,IF(U309&lt;=IF(Inputs!$C$28="",lockin,Inputs!$C$28),Inputs!$D$28,IF(U309&lt;=IF(Inputs!$C$29="",lockin,Inputs!$C$29),Inputs!$D$29,IF(U309&lt;=IF(Inputs!$C$30="",lockin,Inputs!$C$30),Inputs!$D$30,IF(U309&lt;=IF(Inputs!$C$31="",lockin,Inputs!$C$31),Inputs!$D$31,0%))))))))))</f>
        <v>1.4999999999999999E-2</v>
      </c>
      <c r="AE309" s="5">
        <f t="shared" si="84"/>
        <v>0</v>
      </c>
      <c r="AF309" s="5">
        <f>AB309*Inputs!I313</f>
        <v>0</v>
      </c>
      <c r="AG309" s="5">
        <f t="shared" si="85"/>
        <v>0</v>
      </c>
      <c r="AH309" s="5">
        <f t="shared" si="86"/>
        <v>0</v>
      </c>
      <c r="AI309" s="5">
        <f>AA309*Inputs!I313</f>
        <v>0</v>
      </c>
      <c r="AJ309" s="5">
        <f t="shared" si="87"/>
        <v>0</v>
      </c>
      <c r="AK309" s="5">
        <f t="shared" si="88"/>
        <v>0</v>
      </c>
      <c r="AL309" s="5">
        <f>AA309*Inputs!I313</f>
        <v>0</v>
      </c>
      <c r="AM309" s="5">
        <f t="shared" ca="1" si="89"/>
        <v>0</v>
      </c>
      <c r="AN309" s="5">
        <f t="shared" si="90"/>
        <v>0</v>
      </c>
      <c r="AO309" s="5">
        <f t="shared" ca="1" si="91"/>
        <v>0</v>
      </c>
      <c r="AP309" s="5"/>
      <c r="AQ309" s="5">
        <f>AA309*Inputs!I313</f>
        <v>0</v>
      </c>
      <c r="AR309" s="5">
        <f t="shared" si="92"/>
        <v>0</v>
      </c>
      <c r="AS309" s="5"/>
      <c r="AT309" s="5">
        <f t="shared" ca="1" si="93"/>
        <v>0</v>
      </c>
      <c r="BG309" s="20" t="str">
        <f>IF(Inputs!K309="","",YEAR(Inputs!K309))</f>
        <v/>
      </c>
      <c r="BH309" s="20" t="str">
        <f>IF(Inputs!K309="","",DAY(Inputs!K309))</f>
        <v/>
      </c>
      <c r="BI309" s="20" t="str">
        <f>IF(Inputs!K309="","",MONTH(Inputs!K309))</f>
        <v/>
      </c>
      <c r="BJ309" s="14" t="str">
        <f>IF(Inputs!K309="","",IF(Inputs!K309&gt;DATE(BG309,4,1),DATE(BG309,4,1),DATE(BG309-1,4,1)))</f>
        <v/>
      </c>
      <c r="BX309" s="27" t="e">
        <f t="shared" si="94"/>
        <v>#N/A</v>
      </c>
      <c r="BY309" t="e">
        <f t="shared" si="95"/>
        <v>#N/A</v>
      </c>
    </row>
    <row r="310" spans="20:77">
      <c r="T310" s="5">
        <f>IF(Inputs!F314="",0,IF(Inputs!G314="Purchase",Inputs!H314,IF(Inputs!G314="Redemption",-Inputs!H314,IF(Inputs!G314="Dividend",0,0)))/Inputs!I314)</f>
        <v>0</v>
      </c>
      <c r="U310" s="5">
        <f>IF(Inputs!F314="",0,(datecg-Inputs!F314))</f>
        <v>0</v>
      </c>
      <c r="V310" s="5">
        <f>IF(Inputs!F314="",0,SUM($T$5:T310))</f>
        <v>0</v>
      </c>
      <c r="W310" s="5">
        <f>SUM($X$5:X309)</f>
        <v>24499.276089799783</v>
      </c>
      <c r="X310" s="5">
        <f t="shared" si="78"/>
        <v>0</v>
      </c>
      <c r="Y310" s="5">
        <f t="shared" si="79"/>
        <v>0</v>
      </c>
      <c r="Z310" s="5">
        <f t="shared" si="80"/>
        <v>0</v>
      </c>
      <c r="AA310" s="5">
        <f t="shared" si="81"/>
        <v>0</v>
      </c>
      <c r="AB310" s="5">
        <f t="shared" si="82"/>
        <v>0</v>
      </c>
      <c r="AC310" s="5">
        <f t="shared" si="83"/>
        <v>0</v>
      </c>
      <c r="AD310" s="94">
        <f>IF(U310&lt;=IF(Inputs!$C$22="",lockin,Inputs!$C$22),Inputs!$D$22,IF(U310&lt;=IF(Inputs!$C$23="",lockin,Inputs!$C$23),Inputs!$D$23,IF(U310&lt;=IF(Inputs!$C$24="",lockin,Inputs!$C$24),Inputs!$D$24,IF(U310&lt;=IF(Inputs!$C$25="",lockin,Inputs!$C$25),Inputs!$D$25,IF(U310&lt;=IF(Inputs!$C$26="",lockin,Inputs!$C$26),Inputs!$D$26,IF(U310&lt;=IF(Inputs!$C$27="",lockin,Inputs!$C$27),Inputs!$D$27,IF(U310&lt;=IF(Inputs!$C$28="",lockin,Inputs!$C$28),Inputs!$D$28,IF(U310&lt;=IF(Inputs!$C$29="",lockin,Inputs!$C$29),Inputs!$D$29,IF(U310&lt;=IF(Inputs!$C$30="",lockin,Inputs!$C$30),Inputs!$D$30,IF(U310&lt;=IF(Inputs!$C$31="",lockin,Inputs!$C$31),Inputs!$D$31,0%))))))))))</f>
        <v>1.4999999999999999E-2</v>
      </c>
      <c r="AE310" s="5">
        <f t="shared" si="84"/>
        <v>0</v>
      </c>
      <c r="AF310" s="5">
        <f>AB310*Inputs!I314</f>
        <v>0</v>
      </c>
      <c r="AG310" s="5">
        <f t="shared" si="85"/>
        <v>0</v>
      </c>
      <c r="AH310" s="5">
        <f t="shared" si="86"/>
        <v>0</v>
      </c>
      <c r="AI310" s="5">
        <f>AA310*Inputs!I314</f>
        <v>0</v>
      </c>
      <c r="AJ310" s="5">
        <f t="shared" si="87"/>
        <v>0</v>
      </c>
      <c r="AK310" s="5">
        <f t="shared" si="88"/>
        <v>0</v>
      </c>
      <c r="AL310" s="5">
        <f>AA310*Inputs!I314</f>
        <v>0</v>
      </c>
      <c r="AM310" s="5">
        <f t="shared" ca="1" si="89"/>
        <v>0</v>
      </c>
      <c r="AN310" s="5">
        <f t="shared" si="90"/>
        <v>0</v>
      </c>
      <c r="AO310" s="5">
        <f t="shared" ca="1" si="91"/>
        <v>0</v>
      </c>
      <c r="AP310" s="5"/>
      <c r="AQ310" s="5">
        <f>AA310*Inputs!I314</f>
        <v>0</v>
      </c>
      <c r="AR310" s="5">
        <f t="shared" si="92"/>
        <v>0</v>
      </c>
      <c r="AS310" s="5"/>
      <c r="AT310" s="5">
        <f t="shared" ca="1" si="93"/>
        <v>0</v>
      </c>
      <c r="BG310" s="20" t="str">
        <f>IF(Inputs!K310="","",YEAR(Inputs!K310))</f>
        <v/>
      </c>
      <c r="BH310" s="20" t="str">
        <f>IF(Inputs!K310="","",DAY(Inputs!K310))</f>
        <v/>
      </c>
      <c r="BI310" s="20" t="str">
        <f>IF(Inputs!K310="","",MONTH(Inputs!K310))</f>
        <v/>
      </c>
      <c r="BJ310" s="14" t="str">
        <f>IF(Inputs!K310="","",IF(Inputs!K310&gt;DATE(BG310,4,1),DATE(BG310,4,1),DATE(BG310-1,4,1)))</f>
        <v/>
      </c>
      <c r="BX310" s="27" t="e">
        <f t="shared" si="94"/>
        <v>#N/A</v>
      </c>
      <c r="BY310" t="e">
        <f t="shared" si="95"/>
        <v>#N/A</v>
      </c>
    </row>
    <row r="311" spans="20:77">
      <c r="T311" s="5">
        <f>IF(Inputs!F315="",0,IF(Inputs!G315="Purchase",Inputs!H315,IF(Inputs!G315="Redemption",-Inputs!H315,IF(Inputs!G315="Dividend",0,0)))/Inputs!I315)</f>
        <v>0</v>
      </c>
      <c r="U311" s="5">
        <f>IF(Inputs!F315="",0,(datecg-Inputs!F315))</f>
        <v>0</v>
      </c>
      <c r="V311" s="5">
        <f>IF(Inputs!F315="",0,SUM($T$5:T311))</f>
        <v>0</v>
      </c>
      <c r="W311" s="5">
        <f>SUM($X$5:X310)</f>
        <v>24499.276089799783</v>
      </c>
      <c r="X311" s="5">
        <f t="shared" si="78"/>
        <v>0</v>
      </c>
      <c r="Y311" s="5">
        <f t="shared" si="79"/>
        <v>0</v>
      </c>
      <c r="Z311" s="5">
        <f t="shared" si="80"/>
        <v>0</v>
      </c>
      <c r="AA311" s="5">
        <f t="shared" si="81"/>
        <v>0</v>
      </c>
      <c r="AB311" s="5">
        <f t="shared" si="82"/>
        <v>0</v>
      </c>
      <c r="AC311" s="5">
        <f t="shared" si="83"/>
        <v>0</v>
      </c>
      <c r="AD311" s="94">
        <f>IF(U311&lt;=IF(Inputs!$C$22="",lockin,Inputs!$C$22),Inputs!$D$22,IF(U311&lt;=IF(Inputs!$C$23="",lockin,Inputs!$C$23),Inputs!$D$23,IF(U311&lt;=IF(Inputs!$C$24="",lockin,Inputs!$C$24),Inputs!$D$24,IF(U311&lt;=IF(Inputs!$C$25="",lockin,Inputs!$C$25),Inputs!$D$25,IF(U311&lt;=IF(Inputs!$C$26="",lockin,Inputs!$C$26),Inputs!$D$26,IF(U311&lt;=IF(Inputs!$C$27="",lockin,Inputs!$C$27),Inputs!$D$27,IF(U311&lt;=IF(Inputs!$C$28="",lockin,Inputs!$C$28),Inputs!$D$28,IF(U311&lt;=IF(Inputs!$C$29="",lockin,Inputs!$C$29),Inputs!$D$29,IF(U311&lt;=IF(Inputs!$C$30="",lockin,Inputs!$C$30),Inputs!$D$30,IF(U311&lt;=IF(Inputs!$C$31="",lockin,Inputs!$C$31),Inputs!$D$31,0%))))))))))</f>
        <v>1.4999999999999999E-2</v>
      </c>
      <c r="AE311" s="5">
        <f t="shared" si="84"/>
        <v>0</v>
      </c>
      <c r="AF311" s="5">
        <f>AB311*Inputs!I315</f>
        <v>0</v>
      </c>
      <c r="AG311" s="5">
        <f t="shared" si="85"/>
        <v>0</v>
      </c>
      <c r="AH311" s="5">
        <f t="shared" si="86"/>
        <v>0</v>
      </c>
      <c r="AI311" s="5">
        <f>AA311*Inputs!I315</f>
        <v>0</v>
      </c>
      <c r="AJ311" s="5">
        <f t="shared" si="87"/>
        <v>0</v>
      </c>
      <c r="AK311" s="5">
        <f t="shared" si="88"/>
        <v>0</v>
      </c>
      <c r="AL311" s="5">
        <f>AA311*Inputs!I315</f>
        <v>0</v>
      </c>
      <c r="AM311" s="5">
        <f t="shared" ca="1" si="89"/>
        <v>0</v>
      </c>
      <c r="AN311" s="5">
        <f t="shared" si="90"/>
        <v>0</v>
      </c>
      <c r="AO311" s="5">
        <f t="shared" ca="1" si="91"/>
        <v>0</v>
      </c>
      <c r="AP311" s="5"/>
      <c r="AQ311" s="5">
        <f>AA311*Inputs!I315</f>
        <v>0</v>
      </c>
      <c r="AR311" s="5">
        <f t="shared" si="92"/>
        <v>0</v>
      </c>
      <c r="AS311" s="5"/>
      <c r="AT311" s="5">
        <f t="shared" ca="1" si="93"/>
        <v>0</v>
      </c>
      <c r="BG311" s="20" t="str">
        <f>IF(Inputs!K311="","",YEAR(Inputs!K311))</f>
        <v/>
      </c>
      <c r="BH311" s="20" t="str">
        <f>IF(Inputs!K311="","",DAY(Inputs!K311))</f>
        <v/>
      </c>
      <c r="BI311" s="20" t="str">
        <f>IF(Inputs!K311="","",MONTH(Inputs!K311))</f>
        <v/>
      </c>
      <c r="BJ311" s="14" t="str">
        <f>IF(Inputs!K311="","",IF(Inputs!K311&gt;DATE(BG311,4,1),DATE(BG311,4,1),DATE(BG311-1,4,1)))</f>
        <v/>
      </c>
      <c r="BX311" s="27" t="e">
        <f t="shared" si="94"/>
        <v>#N/A</v>
      </c>
      <c r="BY311" t="e">
        <f t="shared" si="95"/>
        <v>#N/A</v>
      </c>
    </row>
    <row r="312" spans="20:77">
      <c r="T312" s="5">
        <f>IF(Inputs!F316="",0,IF(Inputs!G316="Purchase",Inputs!H316,IF(Inputs!G316="Redemption",-Inputs!H316,IF(Inputs!G316="Dividend",0,0)))/Inputs!I316)</f>
        <v>0</v>
      </c>
      <c r="U312" s="5">
        <f>IF(Inputs!F316="",0,(datecg-Inputs!F316))</f>
        <v>0</v>
      </c>
      <c r="V312" s="5">
        <f>IF(Inputs!F316="",0,SUM($T$5:T312))</f>
        <v>0</v>
      </c>
      <c r="W312" s="5">
        <f>SUM($X$5:X311)</f>
        <v>24499.276089799783</v>
      </c>
      <c r="X312" s="5">
        <f t="shared" si="78"/>
        <v>0</v>
      </c>
      <c r="Y312" s="5">
        <f t="shared" si="79"/>
        <v>0</v>
      </c>
      <c r="Z312" s="5">
        <f t="shared" si="80"/>
        <v>0</v>
      </c>
      <c r="AA312" s="5">
        <f t="shared" si="81"/>
        <v>0</v>
      </c>
      <c r="AB312" s="5">
        <f t="shared" si="82"/>
        <v>0</v>
      </c>
      <c r="AC312" s="5">
        <f t="shared" si="83"/>
        <v>0</v>
      </c>
      <c r="AD312" s="94">
        <f>IF(U312&lt;=IF(Inputs!$C$22="",lockin,Inputs!$C$22),Inputs!$D$22,IF(U312&lt;=IF(Inputs!$C$23="",lockin,Inputs!$C$23),Inputs!$D$23,IF(U312&lt;=IF(Inputs!$C$24="",lockin,Inputs!$C$24),Inputs!$D$24,IF(U312&lt;=IF(Inputs!$C$25="",lockin,Inputs!$C$25),Inputs!$D$25,IF(U312&lt;=IF(Inputs!$C$26="",lockin,Inputs!$C$26),Inputs!$D$26,IF(U312&lt;=IF(Inputs!$C$27="",lockin,Inputs!$C$27),Inputs!$D$27,IF(U312&lt;=IF(Inputs!$C$28="",lockin,Inputs!$C$28),Inputs!$D$28,IF(U312&lt;=IF(Inputs!$C$29="",lockin,Inputs!$C$29),Inputs!$D$29,IF(U312&lt;=IF(Inputs!$C$30="",lockin,Inputs!$C$30),Inputs!$D$30,IF(U312&lt;=IF(Inputs!$C$31="",lockin,Inputs!$C$31),Inputs!$D$31,0%))))))))))</f>
        <v>1.4999999999999999E-2</v>
      </c>
      <c r="AE312" s="5">
        <f t="shared" si="84"/>
        <v>0</v>
      </c>
      <c r="AF312" s="5">
        <f>AB312*Inputs!I316</f>
        <v>0</v>
      </c>
      <c r="AG312" s="5">
        <f t="shared" si="85"/>
        <v>0</v>
      </c>
      <c r="AH312" s="5">
        <f t="shared" si="86"/>
        <v>0</v>
      </c>
      <c r="AI312" s="5">
        <f>AA312*Inputs!I316</f>
        <v>0</v>
      </c>
      <c r="AJ312" s="5">
        <f t="shared" si="87"/>
        <v>0</v>
      </c>
      <c r="AK312" s="5">
        <f t="shared" si="88"/>
        <v>0</v>
      </c>
      <c r="AL312" s="5">
        <f>AA312*Inputs!I316</f>
        <v>0</v>
      </c>
      <c r="AM312" s="5">
        <f t="shared" ca="1" si="89"/>
        <v>0</v>
      </c>
      <c r="AN312" s="5">
        <f t="shared" si="90"/>
        <v>0</v>
      </c>
      <c r="AO312" s="5">
        <f t="shared" ca="1" si="91"/>
        <v>0</v>
      </c>
      <c r="AP312" s="5"/>
      <c r="AQ312" s="5">
        <f>AA312*Inputs!I316</f>
        <v>0</v>
      </c>
      <c r="AR312" s="5">
        <f t="shared" si="92"/>
        <v>0</v>
      </c>
      <c r="AS312" s="5"/>
      <c r="AT312" s="5">
        <f t="shared" ca="1" si="93"/>
        <v>0</v>
      </c>
      <c r="BG312" s="20" t="str">
        <f>IF(Inputs!K312="","",YEAR(Inputs!K312))</f>
        <v/>
      </c>
      <c r="BH312" s="20" t="str">
        <f>IF(Inputs!K312="","",DAY(Inputs!K312))</f>
        <v/>
      </c>
      <c r="BI312" s="20" t="str">
        <f>IF(Inputs!K312="","",MONTH(Inputs!K312))</f>
        <v/>
      </c>
      <c r="BJ312" s="14" t="str">
        <f>IF(Inputs!K312="","",IF(Inputs!K312&gt;DATE(BG312,4,1),DATE(BG312,4,1),DATE(BG312-1,4,1)))</f>
        <v/>
      </c>
      <c r="BX312" s="27" t="e">
        <f t="shared" si="94"/>
        <v>#N/A</v>
      </c>
      <c r="BY312" t="e">
        <f t="shared" si="95"/>
        <v>#N/A</v>
      </c>
    </row>
    <row r="313" spans="20:77">
      <c r="T313" s="5">
        <f>IF(Inputs!F317="",0,IF(Inputs!G317="Purchase",Inputs!H317,IF(Inputs!G317="Redemption",-Inputs!H317,IF(Inputs!G317="Dividend",0,0)))/Inputs!I317)</f>
        <v>0</v>
      </c>
      <c r="U313" s="5">
        <f>IF(Inputs!F317="",0,(datecg-Inputs!F317))</f>
        <v>0</v>
      </c>
      <c r="V313" s="5">
        <f>IF(Inputs!F317="",0,SUM($T$5:T313))</f>
        <v>0</v>
      </c>
      <c r="W313" s="5">
        <f>SUM($X$5:X312)</f>
        <v>24499.276089799783</v>
      </c>
      <c r="X313" s="5">
        <f t="shared" si="78"/>
        <v>0</v>
      </c>
      <c r="Y313" s="5">
        <f t="shared" si="79"/>
        <v>0</v>
      </c>
      <c r="Z313" s="5">
        <f t="shared" si="80"/>
        <v>0</v>
      </c>
      <c r="AA313" s="5">
        <f t="shared" si="81"/>
        <v>0</v>
      </c>
      <c r="AB313" s="5">
        <f t="shared" si="82"/>
        <v>0</v>
      </c>
      <c r="AC313" s="5">
        <f t="shared" si="83"/>
        <v>0</v>
      </c>
      <c r="AD313" s="94">
        <f>IF(U313&lt;=IF(Inputs!$C$22="",lockin,Inputs!$C$22),Inputs!$D$22,IF(U313&lt;=IF(Inputs!$C$23="",lockin,Inputs!$C$23),Inputs!$D$23,IF(U313&lt;=IF(Inputs!$C$24="",lockin,Inputs!$C$24),Inputs!$D$24,IF(U313&lt;=IF(Inputs!$C$25="",lockin,Inputs!$C$25),Inputs!$D$25,IF(U313&lt;=IF(Inputs!$C$26="",lockin,Inputs!$C$26),Inputs!$D$26,IF(U313&lt;=IF(Inputs!$C$27="",lockin,Inputs!$C$27),Inputs!$D$27,IF(U313&lt;=IF(Inputs!$C$28="",lockin,Inputs!$C$28),Inputs!$D$28,IF(U313&lt;=IF(Inputs!$C$29="",lockin,Inputs!$C$29),Inputs!$D$29,IF(U313&lt;=IF(Inputs!$C$30="",lockin,Inputs!$C$30),Inputs!$D$30,IF(U313&lt;=IF(Inputs!$C$31="",lockin,Inputs!$C$31),Inputs!$D$31,0%))))))))))</f>
        <v>1.4999999999999999E-2</v>
      </c>
      <c r="AE313" s="5">
        <f t="shared" si="84"/>
        <v>0</v>
      </c>
      <c r="AF313" s="5">
        <f>AB313*Inputs!I317</f>
        <v>0</v>
      </c>
      <c r="AG313" s="5">
        <f t="shared" si="85"/>
        <v>0</v>
      </c>
      <c r="AH313" s="5">
        <f t="shared" si="86"/>
        <v>0</v>
      </c>
      <c r="AI313" s="5">
        <f>AA313*Inputs!I317</f>
        <v>0</v>
      </c>
      <c r="AJ313" s="5">
        <f t="shared" si="87"/>
        <v>0</v>
      </c>
      <c r="AK313" s="5">
        <f t="shared" si="88"/>
        <v>0</v>
      </c>
      <c r="AL313" s="5">
        <f>AA313*Inputs!I317</f>
        <v>0</v>
      </c>
      <c r="AM313" s="5">
        <f t="shared" ca="1" si="89"/>
        <v>0</v>
      </c>
      <c r="AN313" s="5">
        <f t="shared" si="90"/>
        <v>0</v>
      </c>
      <c r="AO313" s="5">
        <f t="shared" ca="1" si="91"/>
        <v>0</v>
      </c>
      <c r="AP313" s="5"/>
      <c r="AQ313" s="5">
        <f>AA313*Inputs!I317</f>
        <v>0</v>
      </c>
      <c r="AR313" s="5">
        <f t="shared" si="92"/>
        <v>0</v>
      </c>
      <c r="AS313" s="5"/>
      <c r="AT313" s="5">
        <f t="shared" ca="1" si="93"/>
        <v>0</v>
      </c>
      <c r="BG313" s="20" t="str">
        <f>IF(Inputs!K313="","",YEAR(Inputs!K313))</f>
        <v/>
      </c>
      <c r="BH313" s="20" t="str">
        <f>IF(Inputs!K313="","",DAY(Inputs!K313))</f>
        <v/>
      </c>
      <c r="BI313" s="20" t="str">
        <f>IF(Inputs!K313="","",MONTH(Inputs!K313))</f>
        <v/>
      </c>
      <c r="BJ313" s="14" t="str">
        <f>IF(Inputs!K313="","",IF(Inputs!K313&gt;DATE(BG313,4,1),DATE(BG313,4,1),DATE(BG313-1,4,1)))</f>
        <v/>
      </c>
      <c r="BX313" s="27" t="e">
        <f t="shared" si="94"/>
        <v>#N/A</v>
      </c>
      <c r="BY313" t="e">
        <f t="shared" si="95"/>
        <v>#N/A</v>
      </c>
    </row>
    <row r="314" spans="20:77">
      <c r="T314" s="5">
        <f>IF(Inputs!F318="",0,IF(Inputs!G318="Purchase",Inputs!H318,IF(Inputs!G318="Redemption",-Inputs!H318,IF(Inputs!G318="Dividend",0,0)))/Inputs!I318)</f>
        <v>0</v>
      </c>
      <c r="U314" s="5">
        <f>IF(Inputs!F318="",0,(datecg-Inputs!F318))</f>
        <v>0</v>
      </c>
      <c r="V314" s="5">
        <f>IF(Inputs!F318="",0,SUM($T$5:T314))</f>
        <v>0</v>
      </c>
      <c r="W314" s="5">
        <f>SUM($X$5:X313)</f>
        <v>24499.276089799783</v>
      </c>
      <c r="X314" s="5">
        <f t="shared" si="78"/>
        <v>0</v>
      </c>
      <c r="Y314" s="5">
        <f t="shared" si="79"/>
        <v>0</v>
      </c>
      <c r="Z314" s="5">
        <f t="shared" si="80"/>
        <v>0</v>
      </c>
      <c r="AA314" s="5">
        <f t="shared" si="81"/>
        <v>0</v>
      </c>
      <c r="AB314" s="5">
        <f t="shared" si="82"/>
        <v>0</v>
      </c>
      <c r="AC314" s="5">
        <f t="shared" si="83"/>
        <v>0</v>
      </c>
      <c r="AD314" s="94">
        <f>IF(U314&lt;=IF(Inputs!$C$22="",lockin,Inputs!$C$22),Inputs!$D$22,IF(U314&lt;=IF(Inputs!$C$23="",lockin,Inputs!$C$23),Inputs!$D$23,IF(U314&lt;=IF(Inputs!$C$24="",lockin,Inputs!$C$24),Inputs!$D$24,IF(U314&lt;=IF(Inputs!$C$25="",lockin,Inputs!$C$25),Inputs!$D$25,IF(U314&lt;=IF(Inputs!$C$26="",lockin,Inputs!$C$26),Inputs!$D$26,IF(U314&lt;=IF(Inputs!$C$27="",lockin,Inputs!$C$27),Inputs!$D$27,IF(U314&lt;=IF(Inputs!$C$28="",lockin,Inputs!$C$28),Inputs!$D$28,IF(U314&lt;=IF(Inputs!$C$29="",lockin,Inputs!$C$29),Inputs!$D$29,IF(U314&lt;=IF(Inputs!$C$30="",lockin,Inputs!$C$30),Inputs!$D$30,IF(U314&lt;=IF(Inputs!$C$31="",lockin,Inputs!$C$31),Inputs!$D$31,0%))))))))))</f>
        <v>1.4999999999999999E-2</v>
      </c>
      <c r="AE314" s="5">
        <f t="shared" si="84"/>
        <v>0</v>
      </c>
      <c r="AF314" s="5">
        <f>AB314*Inputs!I318</f>
        <v>0</v>
      </c>
      <c r="AG314" s="5">
        <f t="shared" si="85"/>
        <v>0</v>
      </c>
      <c r="AH314" s="5">
        <f t="shared" si="86"/>
        <v>0</v>
      </c>
      <c r="AI314" s="5">
        <f>AA314*Inputs!I318</f>
        <v>0</v>
      </c>
      <c r="AJ314" s="5">
        <f t="shared" si="87"/>
        <v>0</v>
      </c>
      <c r="AK314" s="5">
        <f t="shared" si="88"/>
        <v>0</v>
      </c>
      <c r="AL314" s="5">
        <f>AA314*Inputs!I318</f>
        <v>0</v>
      </c>
      <c r="AM314" s="5">
        <f t="shared" ca="1" si="89"/>
        <v>0</v>
      </c>
      <c r="AN314" s="5">
        <f t="shared" si="90"/>
        <v>0</v>
      </c>
      <c r="AO314" s="5">
        <f t="shared" ca="1" si="91"/>
        <v>0</v>
      </c>
      <c r="AP314" s="5"/>
      <c r="AQ314" s="5">
        <f>AA314*Inputs!I318</f>
        <v>0</v>
      </c>
      <c r="AR314" s="5">
        <f t="shared" si="92"/>
        <v>0</v>
      </c>
      <c r="AS314" s="5"/>
      <c r="AT314" s="5">
        <f t="shared" ca="1" si="93"/>
        <v>0</v>
      </c>
      <c r="BG314" s="20" t="str">
        <f>IF(Inputs!K314="","",YEAR(Inputs!K314))</f>
        <v/>
      </c>
      <c r="BH314" s="20" t="str">
        <f>IF(Inputs!K314="","",DAY(Inputs!K314))</f>
        <v/>
      </c>
      <c r="BI314" s="20" t="str">
        <f>IF(Inputs!K314="","",MONTH(Inputs!K314))</f>
        <v/>
      </c>
      <c r="BJ314" s="14" t="str">
        <f>IF(Inputs!K314="","",IF(Inputs!K314&gt;DATE(BG314,4,1),DATE(BG314,4,1),DATE(BG314-1,4,1)))</f>
        <v/>
      </c>
      <c r="BX314" s="27" t="e">
        <f t="shared" si="94"/>
        <v>#N/A</v>
      </c>
      <c r="BY314" t="e">
        <f t="shared" si="95"/>
        <v>#N/A</v>
      </c>
    </row>
    <row r="315" spans="20:77">
      <c r="T315" s="5">
        <f>IF(Inputs!F319="",0,IF(Inputs!G319="Purchase",Inputs!H319,IF(Inputs!G319="Redemption",-Inputs!H319,IF(Inputs!G319="Dividend",0,0)))/Inputs!I319)</f>
        <v>0</v>
      </c>
      <c r="U315" s="5">
        <f>IF(Inputs!F319="",0,(datecg-Inputs!F319))</f>
        <v>0</v>
      </c>
      <c r="V315" s="5">
        <f>IF(Inputs!F319="",0,SUM($T$5:T315))</f>
        <v>0</v>
      </c>
      <c r="W315" s="5">
        <f>SUM($X$5:X314)</f>
        <v>24499.276089799783</v>
      </c>
      <c r="X315" s="5">
        <f t="shared" si="78"/>
        <v>0</v>
      </c>
      <c r="Y315" s="5">
        <f t="shared" si="79"/>
        <v>0</v>
      </c>
      <c r="Z315" s="5">
        <f t="shared" si="80"/>
        <v>0</v>
      </c>
      <c r="AA315" s="5">
        <f t="shared" si="81"/>
        <v>0</v>
      </c>
      <c r="AB315" s="5">
        <f t="shared" si="82"/>
        <v>0</v>
      </c>
      <c r="AC315" s="5">
        <f t="shared" si="83"/>
        <v>0</v>
      </c>
      <c r="AD315" s="94">
        <f>IF(U315&lt;=IF(Inputs!$C$22="",lockin,Inputs!$C$22),Inputs!$D$22,IF(U315&lt;=IF(Inputs!$C$23="",lockin,Inputs!$C$23),Inputs!$D$23,IF(U315&lt;=IF(Inputs!$C$24="",lockin,Inputs!$C$24),Inputs!$D$24,IF(U315&lt;=IF(Inputs!$C$25="",lockin,Inputs!$C$25),Inputs!$D$25,IF(U315&lt;=IF(Inputs!$C$26="",lockin,Inputs!$C$26),Inputs!$D$26,IF(U315&lt;=IF(Inputs!$C$27="",lockin,Inputs!$C$27),Inputs!$D$27,IF(U315&lt;=IF(Inputs!$C$28="",lockin,Inputs!$C$28),Inputs!$D$28,IF(U315&lt;=IF(Inputs!$C$29="",lockin,Inputs!$C$29),Inputs!$D$29,IF(U315&lt;=IF(Inputs!$C$30="",lockin,Inputs!$C$30),Inputs!$D$30,IF(U315&lt;=IF(Inputs!$C$31="",lockin,Inputs!$C$31),Inputs!$D$31,0%))))))))))</f>
        <v>1.4999999999999999E-2</v>
      </c>
      <c r="AE315" s="5">
        <f t="shared" si="84"/>
        <v>0</v>
      </c>
      <c r="AF315" s="5">
        <f>AB315*Inputs!I319</f>
        <v>0</v>
      </c>
      <c r="AG315" s="5">
        <f t="shared" si="85"/>
        <v>0</v>
      </c>
      <c r="AH315" s="5">
        <f t="shared" si="86"/>
        <v>0</v>
      </c>
      <c r="AI315" s="5">
        <f>AA315*Inputs!I319</f>
        <v>0</v>
      </c>
      <c r="AJ315" s="5">
        <f t="shared" si="87"/>
        <v>0</v>
      </c>
      <c r="AK315" s="5">
        <f t="shared" si="88"/>
        <v>0</v>
      </c>
      <c r="AL315" s="5">
        <f>AA315*Inputs!I319</f>
        <v>0</v>
      </c>
      <c r="AM315" s="5">
        <f t="shared" ca="1" si="89"/>
        <v>0</v>
      </c>
      <c r="AN315" s="5">
        <f t="shared" si="90"/>
        <v>0</v>
      </c>
      <c r="AO315" s="5">
        <f t="shared" ca="1" si="91"/>
        <v>0</v>
      </c>
      <c r="AP315" s="5"/>
      <c r="AQ315" s="5">
        <f>AA315*Inputs!I319</f>
        <v>0</v>
      </c>
      <c r="AR315" s="5">
        <f t="shared" si="92"/>
        <v>0</v>
      </c>
      <c r="AS315" s="5"/>
      <c r="AT315" s="5">
        <f t="shared" ca="1" si="93"/>
        <v>0</v>
      </c>
      <c r="BG315" s="20" t="str">
        <f>IF(Inputs!K315="","",YEAR(Inputs!K315))</f>
        <v/>
      </c>
      <c r="BH315" s="20" t="str">
        <f>IF(Inputs!K315="","",DAY(Inputs!K315))</f>
        <v/>
      </c>
      <c r="BI315" s="20" t="str">
        <f>IF(Inputs!K315="","",MONTH(Inputs!K315))</f>
        <v/>
      </c>
      <c r="BJ315" s="14" t="str">
        <f>IF(Inputs!K315="","",IF(Inputs!K315&gt;DATE(BG315,4,1),DATE(BG315,4,1),DATE(BG315-1,4,1)))</f>
        <v/>
      </c>
      <c r="BX315" s="27" t="e">
        <f t="shared" si="94"/>
        <v>#N/A</v>
      </c>
      <c r="BY315" t="e">
        <f t="shared" si="95"/>
        <v>#N/A</v>
      </c>
    </row>
    <row r="316" spans="20:77">
      <c r="T316" s="5">
        <f>IF(Inputs!F320="",0,IF(Inputs!G320="Purchase",Inputs!H320,IF(Inputs!G320="Redemption",-Inputs!H320,IF(Inputs!G320="Dividend",0,0)))/Inputs!I320)</f>
        <v>0</v>
      </c>
      <c r="U316" s="5">
        <f>IF(Inputs!F320="",0,(datecg-Inputs!F320))</f>
        <v>0</v>
      </c>
      <c r="V316" s="5">
        <f>IF(Inputs!F320="",0,SUM($T$5:T316))</f>
        <v>0</v>
      </c>
      <c r="W316" s="5">
        <f>SUM($X$5:X315)</f>
        <v>24499.276089799783</v>
      </c>
      <c r="X316" s="5">
        <f t="shared" si="78"/>
        <v>0</v>
      </c>
      <c r="Y316" s="5">
        <f t="shared" si="79"/>
        <v>0</v>
      </c>
      <c r="Z316" s="5">
        <f t="shared" si="80"/>
        <v>0</v>
      </c>
      <c r="AA316" s="5">
        <f t="shared" si="81"/>
        <v>0</v>
      </c>
      <c r="AB316" s="5">
        <f t="shared" si="82"/>
        <v>0</v>
      </c>
      <c r="AC316" s="5">
        <f t="shared" si="83"/>
        <v>0</v>
      </c>
      <c r="AD316" s="94">
        <f>IF(U316&lt;=IF(Inputs!$C$22="",lockin,Inputs!$C$22),Inputs!$D$22,IF(U316&lt;=IF(Inputs!$C$23="",lockin,Inputs!$C$23),Inputs!$D$23,IF(U316&lt;=IF(Inputs!$C$24="",lockin,Inputs!$C$24),Inputs!$D$24,IF(U316&lt;=IF(Inputs!$C$25="",lockin,Inputs!$C$25),Inputs!$D$25,IF(U316&lt;=IF(Inputs!$C$26="",lockin,Inputs!$C$26),Inputs!$D$26,IF(U316&lt;=IF(Inputs!$C$27="",lockin,Inputs!$C$27),Inputs!$D$27,IF(U316&lt;=IF(Inputs!$C$28="",lockin,Inputs!$C$28),Inputs!$D$28,IF(U316&lt;=IF(Inputs!$C$29="",lockin,Inputs!$C$29),Inputs!$D$29,IF(U316&lt;=IF(Inputs!$C$30="",lockin,Inputs!$C$30),Inputs!$D$30,IF(U316&lt;=IF(Inputs!$C$31="",lockin,Inputs!$C$31),Inputs!$D$31,0%))))))))))</f>
        <v>1.4999999999999999E-2</v>
      </c>
      <c r="AE316" s="5">
        <f t="shared" si="84"/>
        <v>0</v>
      </c>
      <c r="AF316" s="5">
        <f>AB316*Inputs!I320</f>
        <v>0</v>
      </c>
      <c r="AG316" s="5">
        <f t="shared" si="85"/>
        <v>0</v>
      </c>
      <c r="AH316" s="5">
        <f t="shared" si="86"/>
        <v>0</v>
      </c>
      <c r="AI316" s="5">
        <f>AA316*Inputs!I320</f>
        <v>0</v>
      </c>
      <c r="AJ316" s="5">
        <f t="shared" si="87"/>
        <v>0</v>
      </c>
      <c r="AK316" s="5">
        <f t="shared" si="88"/>
        <v>0</v>
      </c>
      <c r="AL316" s="5">
        <f>AA316*Inputs!I320</f>
        <v>0</v>
      </c>
      <c r="AM316" s="5">
        <f t="shared" ca="1" si="89"/>
        <v>0</v>
      </c>
      <c r="AN316" s="5">
        <f t="shared" si="90"/>
        <v>0</v>
      </c>
      <c r="AO316" s="5">
        <f t="shared" ca="1" si="91"/>
        <v>0</v>
      </c>
      <c r="AP316" s="5"/>
      <c r="AQ316" s="5">
        <f>AA316*Inputs!I320</f>
        <v>0</v>
      </c>
      <c r="AR316" s="5">
        <f t="shared" si="92"/>
        <v>0</v>
      </c>
      <c r="AS316" s="5"/>
      <c r="AT316" s="5">
        <f t="shared" ca="1" si="93"/>
        <v>0</v>
      </c>
      <c r="BG316" s="20" t="str">
        <f>IF(Inputs!K316="","",YEAR(Inputs!K316))</f>
        <v/>
      </c>
      <c r="BH316" s="20" t="str">
        <f>IF(Inputs!K316="","",DAY(Inputs!K316))</f>
        <v/>
      </c>
      <c r="BI316" s="20" t="str">
        <f>IF(Inputs!K316="","",MONTH(Inputs!K316))</f>
        <v/>
      </c>
      <c r="BJ316" s="14" t="str">
        <f>IF(Inputs!K316="","",IF(Inputs!K316&gt;DATE(BG316,4,1),DATE(BG316,4,1),DATE(BG316-1,4,1)))</f>
        <v/>
      </c>
      <c r="BX316" s="27" t="e">
        <f t="shared" si="94"/>
        <v>#N/A</v>
      </c>
      <c r="BY316" t="e">
        <f t="shared" si="95"/>
        <v>#N/A</v>
      </c>
    </row>
    <row r="317" spans="20:77">
      <c r="T317" s="5">
        <f>IF(Inputs!F321="",0,IF(Inputs!G321="Purchase",Inputs!H321,IF(Inputs!G321="Redemption",-Inputs!H321,IF(Inputs!G321="Dividend",0,0)))/Inputs!I321)</f>
        <v>0</v>
      </c>
      <c r="U317" s="5">
        <f>IF(Inputs!F321="",0,(datecg-Inputs!F321))</f>
        <v>0</v>
      </c>
      <c r="V317" s="5">
        <f>IF(Inputs!F321="",0,SUM($T$5:T317))</f>
        <v>0</v>
      </c>
      <c r="W317" s="5">
        <f>SUM($X$5:X316)</f>
        <v>24499.276089799783</v>
      </c>
      <c r="X317" s="5">
        <f t="shared" si="78"/>
        <v>0</v>
      </c>
      <c r="Y317" s="5">
        <f t="shared" si="79"/>
        <v>0</v>
      </c>
      <c r="Z317" s="5">
        <f t="shared" si="80"/>
        <v>0</v>
      </c>
      <c r="AA317" s="5">
        <f t="shared" si="81"/>
        <v>0</v>
      </c>
      <c r="AB317" s="5">
        <f t="shared" si="82"/>
        <v>0</v>
      </c>
      <c r="AC317" s="5">
        <f t="shared" si="83"/>
        <v>0</v>
      </c>
      <c r="AD317" s="94">
        <f>IF(U317&lt;=IF(Inputs!$C$22="",lockin,Inputs!$C$22),Inputs!$D$22,IF(U317&lt;=IF(Inputs!$C$23="",lockin,Inputs!$C$23),Inputs!$D$23,IF(U317&lt;=IF(Inputs!$C$24="",lockin,Inputs!$C$24),Inputs!$D$24,IF(U317&lt;=IF(Inputs!$C$25="",lockin,Inputs!$C$25),Inputs!$D$25,IF(U317&lt;=IF(Inputs!$C$26="",lockin,Inputs!$C$26),Inputs!$D$26,IF(U317&lt;=IF(Inputs!$C$27="",lockin,Inputs!$C$27),Inputs!$D$27,IF(U317&lt;=IF(Inputs!$C$28="",lockin,Inputs!$C$28),Inputs!$D$28,IF(U317&lt;=IF(Inputs!$C$29="",lockin,Inputs!$C$29),Inputs!$D$29,IF(U317&lt;=IF(Inputs!$C$30="",lockin,Inputs!$C$30),Inputs!$D$30,IF(U317&lt;=IF(Inputs!$C$31="",lockin,Inputs!$C$31),Inputs!$D$31,0%))))))))))</f>
        <v>1.4999999999999999E-2</v>
      </c>
      <c r="AE317" s="5">
        <f t="shared" si="84"/>
        <v>0</v>
      </c>
      <c r="AF317" s="5">
        <f>AB317*Inputs!I321</f>
        <v>0</v>
      </c>
      <c r="AG317" s="5">
        <f t="shared" si="85"/>
        <v>0</v>
      </c>
      <c r="AH317" s="5">
        <f t="shared" si="86"/>
        <v>0</v>
      </c>
      <c r="AI317" s="5">
        <f>AA317*Inputs!I321</f>
        <v>0</v>
      </c>
      <c r="AJ317" s="5">
        <f t="shared" si="87"/>
        <v>0</v>
      </c>
      <c r="AK317" s="5">
        <f t="shared" si="88"/>
        <v>0</v>
      </c>
      <c r="AL317" s="5">
        <f>AA317*Inputs!I321</f>
        <v>0</v>
      </c>
      <c r="AM317" s="5">
        <f t="shared" ca="1" si="89"/>
        <v>0</v>
      </c>
      <c r="AN317" s="5">
        <f t="shared" si="90"/>
        <v>0</v>
      </c>
      <c r="AO317" s="5">
        <f t="shared" ca="1" si="91"/>
        <v>0</v>
      </c>
      <c r="AP317" s="5"/>
      <c r="AQ317" s="5">
        <f>AA317*Inputs!I321</f>
        <v>0</v>
      </c>
      <c r="AR317" s="5">
        <f t="shared" si="92"/>
        <v>0</v>
      </c>
      <c r="AS317" s="5"/>
      <c r="AT317" s="5">
        <f t="shared" ca="1" si="93"/>
        <v>0</v>
      </c>
      <c r="BG317" s="20" t="str">
        <f>IF(Inputs!K317="","",YEAR(Inputs!K317))</f>
        <v/>
      </c>
      <c r="BH317" s="20" t="str">
        <f>IF(Inputs!K317="","",DAY(Inputs!K317))</f>
        <v/>
      </c>
      <c r="BI317" s="20" t="str">
        <f>IF(Inputs!K317="","",MONTH(Inputs!K317))</f>
        <v/>
      </c>
      <c r="BJ317" s="14" t="str">
        <f>IF(Inputs!K317="","",IF(Inputs!K317&gt;DATE(BG317,4,1),DATE(BG317,4,1),DATE(BG317-1,4,1)))</f>
        <v/>
      </c>
      <c r="BX317" s="27" t="e">
        <f t="shared" si="94"/>
        <v>#N/A</v>
      </c>
      <c r="BY317" t="e">
        <f t="shared" si="95"/>
        <v>#N/A</v>
      </c>
    </row>
    <row r="318" spans="20:77">
      <c r="T318" s="5">
        <f>IF(Inputs!F322="",0,IF(Inputs!G322="Purchase",Inputs!H322,IF(Inputs!G322="Redemption",-Inputs!H322,IF(Inputs!G322="Dividend",0,0)))/Inputs!I322)</f>
        <v>0</v>
      </c>
      <c r="U318" s="5">
        <f>IF(Inputs!F322="",0,(datecg-Inputs!F322))</f>
        <v>0</v>
      </c>
      <c r="V318" s="5">
        <f>IF(Inputs!F322="",0,SUM($T$5:T318))</f>
        <v>0</v>
      </c>
      <c r="W318" s="5">
        <f>SUM($X$5:X317)</f>
        <v>24499.276089799783</v>
      </c>
      <c r="X318" s="5">
        <f t="shared" si="78"/>
        <v>0</v>
      </c>
      <c r="Y318" s="5">
        <f t="shared" si="79"/>
        <v>0</v>
      </c>
      <c r="Z318" s="5">
        <f t="shared" si="80"/>
        <v>0</v>
      </c>
      <c r="AA318" s="5">
        <f t="shared" si="81"/>
        <v>0</v>
      </c>
      <c r="AB318" s="5">
        <f t="shared" si="82"/>
        <v>0</v>
      </c>
      <c r="AC318" s="5">
        <f t="shared" si="83"/>
        <v>0</v>
      </c>
      <c r="AD318" s="94">
        <f>IF(U318&lt;=IF(Inputs!$C$22="",lockin,Inputs!$C$22),Inputs!$D$22,IF(U318&lt;=IF(Inputs!$C$23="",lockin,Inputs!$C$23),Inputs!$D$23,IF(U318&lt;=IF(Inputs!$C$24="",lockin,Inputs!$C$24),Inputs!$D$24,IF(U318&lt;=IF(Inputs!$C$25="",lockin,Inputs!$C$25),Inputs!$D$25,IF(U318&lt;=IF(Inputs!$C$26="",lockin,Inputs!$C$26),Inputs!$D$26,IF(U318&lt;=IF(Inputs!$C$27="",lockin,Inputs!$C$27),Inputs!$D$27,IF(U318&lt;=IF(Inputs!$C$28="",lockin,Inputs!$C$28),Inputs!$D$28,IF(U318&lt;=IF(Inputs!$C$29="",lockin,Inputs!$C$29),Inputs!$D$29,IF(U318&lt;=IF(Inputs!$C$30="",lockin,Inputs!$C$30),Inputs!$D$30,IF(U318&lt;=IF(Inputs!$C$31="",lockin,Inputs!$C$31),Inputs!$D$31,0%))))))))))</f>
        <v>1.4999999999999999E-2</v>
      </c>
      <c r="AE318" s="5">
        <f t="shared" si="84"/>
        <v>0</v>
      </c>
      <c r="AF318" s="5">
        <f>AB318*Inputs!I322</f>
        <v>0</v>
      </c>
      <c r="AG318" s="5">
        <f t="shared" si="85"/>
        <v>0</v>
      </c>
      <c r="AH318" s="5">
        <f t="shared" si="86"/>
        <v>0</v>
      </c>
      <c r="AI318" s="5">
        <f>AA318*Inputs!I322</f>
        <v>0</v>
      </c>
      <c r="AJ318" s="5">
        <f t="shared" si="87"/>
        <v>0</v>
      </c>
      <c r="AK318" s="5">
        <f t="shared" si="88"/>
        <v>0</v>
      </c>
      <c r="AL318" s="5">
        <f>AA318*Inputs!I322</f>
        <v>0</v>
      </c>
      <c r="AM318" s="5">
        <f t="shared" ca="1" si="89"/>
        <v>0</v>
      </c>
      <c r="AN318" s="5">
        <f t="shared" si="90"/>
        <v>0</v>
      </c>
      <c r="AO318" s="5">
        <f t="shared" ca="1" si="91"/>
        <v>0</v>
      </c>
      <c r="AP318" s="5"/>
      <c r="AQ318" s="5">
        <f>AA318*Inputs!I322</f>
        <v>0</v>
      </c>
      <c r="AR318" s="5">
        <f t="shared" si="92"/>
        <v>0</v>
      </c>
      <c r="AS318" s="5"/>
      <c r="AT318" s="5">
        <f t="shared" ca="1" si="93"/>
        <v>0</v>
      </c>
      <c r="BG318" s="20" t="str">
        <f>IF(Inputs!K318="","",YEAR(Inputs!K318))</f>
        <v/>
      </c>
      <c r="BH318" s="20" t="str">
        <f>IF(Inputs!K318="","",DAY(Inputs!K318))</f>
        <v/>
      </c>
      <c r="BI318" s="20" t="str">
        <f>IF(Inputs!K318="","",MONTH(Inputs!K318))</f>
        <v/>
      </c>
      <c r="BJ318" s="14" t="str">
        <f>IF(Inputs!K318="","",IF(Inputs!K318&gt;DATE(BG318,4,1),DATE(BG318,4,1),DATE(BG318-1,4,1)))</f>
        <v/>
      </c>
      <c r="BX318" s="27" t="e">
        <f t="shared" si="94"/>
        <v>#N/A</v>
      </c>
      <c r="BY318" t="e">
        <f t="shared" si="95"/>
        <v>#N/A</v>
      </c>
    </row>
    <row r="319" spans="20:77">
      <c r="T319" s="5">
        <f>IF(Inputs!F323="",0,IF(Inputs!G323="Purchase",Inputs!H323,IF(Inputs!G323="Redemption",-Inputs!H323,IF(Inputs!G323="Dividend",0,0)))/Inputs!I323)</f>
        <v>0</v>
      </c>
      <c r="U319" s="5">
        <f>IF(Inputs!F323="",0,(datecg-Inputs!F323))</f>
        <v>0</v>
      </c>
      <c r="V319" s="5">
        <f>IF(Inputs!F323="",0,SUM($T$5:T319))</f>
        <v>0</v>
      </c>
      <c r="W319" s="5">
        <f>SUM($X$5:X318)</f>
        <v>24499.276089799783</v>
      </c>
      <c r="X319" s="5">
        <f t="shared" si="78"/>
        <v>0</v>
      </c>
      <c r="Y319" s="5">
        <f t="shared" si="79"/>
        <v>0</v>
      </c>
      <c r="Z319" s="5">
        <f t="shared" si="80"/>
        <v>0</v>
      </c>
      <c r="AA319" s="5">
        <f t="shared" si="81"/>
        <v>0</v>
      </c>
      <c r="AB319" s="5">
        <f t="shared" si="82"/>
        <v>0</v>
      </c>
      <c r="AC319" s="5">
        <f t="shared" si="83"/>
        <v>0</v>
      </c>
      <c r="AD319" s="94">
        <f>IF(U319&lt;=IF(Inputs!$C$22="",lockin,Inputs!$C$22),Inputs!$D$22,IF(U319&lt;=IF(Inputs!$C$23="",lockin,Inputs!$C$23),Inputs!$D$23,IF(U319&lt;=IF(Inputs!$C$24="",lockin,Inputs!$C$24),Inputs!$D$24,IF(U319&lt;=IF(Inputs!$C$25="",lockin,Inputs!$C$25),Inputs!$D$25,IF(U319&lt;=IF(Inputs!$C$26="",lockin,Inputs!$C$26),Inputs!$D$26,IF(U319&lt;=IF(Inputs!$C$27="",lockin,Inputs!$C$27),Inputs!$D$27,IF(U319&lt;=IF(Inputs!$C$28="",lockin,Inputs!$C$28),Inputs!$D$28,IF(U319&lt;=IF(Inputs!$C$29="",lockin,Inputs!$C$29),Inputs!$D$29,IF(U319&lt;=IF(Inputs!$C$30="",lockin,Inputs!$C$30),Inputs!$D$30,IF(U319&lt;=IF(Inputs!$C$31="",lockin,Inputs!$C$31),Inputs!$D$31,0%))))))))))</f>
        <v>1.4999999999999999E-2</v>
      </c>
      <c r="AE319" s="5">
        <f t="shared" si="84"/>
        <v>0</v>
      </c>
      <c r="AF319" s="5">
        <f>AB319*Inputs!I323</f>
        <v>0</v>
      </c>
      <c r="AG319" s="5">
        <f t="shared" si="85"/>
        <v>0</v>
      </c>
      <c r="AH319" s="5">
        <f t="shared" si="86"/>
        <v>0</v>
      </c>
      <c r="AI319" s="5">
        <f>AA319*Inputs!I323</f>
        <v>0</v>
      </c>
      <c r="AJ319" s="5">
        <f t="shared" si="87"/>
        <v>0</v>
      </c>
      <c r="AK319" s="5">
        <f t="shared" si="88"/>
        <v>0</v>
      </c>
      <c r="AL319" s="5">
        <f>AA319*Inputs!I323</f>
        <v>0</v>
      </c>
      <c r="AM319" s="5">
        <f t="shared" ca="1" si="89"/>
        <v>0</v>
      </c>
      <c r="AN319" s="5">
        <f t="shared" si="90"/>
        <v>0</v>
      </c>
      <c r="AO319" s="5">
        <f t="shared" ca="1" si="91"/>
        <v>0</v>
      </c>
      <c r="AP319" s="5"/>
      <c r="AQ319" s="5">
        <f>AA319*Inputs!I323</f>
        <v>0</v>
      </c>
      <c r="AR319" s="5">
        <f t="shared" si="92"/>
        <v>0</v>
      </c>
      <c r="AS319" s="5"/>
      <c r="AT319" s="5">
        <f t="shared" ca="1" si="93"/>
        <v>0</v>
      </c>
      <c r="BG319" s="20" t="str">
        <f>IF(Inputs!K319="","",YEAR(Inputs!K319))</f>
        <v/>
      </c>
      <c r="BH319" s="20" t="str">
        <f>IF(Inputs!K319="","",DAY(Inputs!K319))</f>
        <v/>
      </c>
      <c r="BI319" s="20" t="str">
        <f>IF(Inputs!K319="","",MONTH(Inputs!K319))</f>
        <v/>
      </c>
      <c r="BJ319" s="14" t="str">
        <f>IF(Inputs!K319="","",IF(Inputs!K319&gt;DATE(BG319,4,1),DATE(BG319,4,1),DATE(BG319-1,4,1)))</f>
        <v/>
      </c>
      <c r="BX319" s="27" t="e">
        <f t="shared" si="94"/>
        <v>#N/A</v>
      </c>
      <c r="BY319" t="e">
        <f t="shared" si="95"/>
        <v>#N/A</v>
      </c>
    </row>
    <row r="320" spans="20:77">
      <c r="T320" s="5">
        <f>IF(Inputs!F324="",0,IF(Inputs!G324="Purchase",Inputs!H324,IF(Inputs!G324="Redemption",-Inputs!H324,IF(Inputs!G324="Dividend",0,0)))/Inputs!I324)</f>
        <v>0</v>
      </c>
      <c r="U320" s="5">
        <f>IF(Inputs!F324="",0,(datecg-Inputs!F324))</f>
        <v>0</v>
      </c>
      <c r="V320" s="5">
        <f>IF(Inputs!F324="",0,SUM($T$5:T320))</f>
        <v>0</v>
      </c>
      <c r="W320" s="5">
        <f>SUM($X$5:X319)</f>
        <v>24499.276089799783</v>
      </c>
      <c r="X320" s="5">
        <f t="shared" si="78"/>
        <v>0</v>
      </c>
      <c r="Y320" s="5">
        <f t="shared" si="79"/>
        <v>0</v>
      </c>
      <c r="Z320" s="5">
        <f t="shared" si="80"/>
        <v>0</v>
      </c>
      <c r="AA320" s="5">
        <f t="shared" si="81"/>
        <v>0</v>
      </c>
      <c r="AB320" s="5">
        <f t="shared" si="82"/>
        <v>0</v>
      </c>
      <c r="AC320" s="5">
        <f t="shared" si="83"/>
        <v>0</v>
      </c>
      <c r="AD320" s="94">
        <f>IF(U320&lt;=IF(Inputs!$C$22="",lockin,Inputs!$C$22),Inputs!$D$22,IF(U320&lt;=IF(Inputs!$C$23="",lockin,Inputs!$C$23),Inputs!$D$23,IF(U320&lt;=IF(Inputs!$C$24="",lockin,Inputs!$C$24),Inputs!$D$24,IF(U320&lt;=IF(Inputs!$C$25="",lockin,Inputs!$C$25),Inputs!$D$25,IF(U320&lt;=IF(Inputs!$C$26="",lockin,Inputs!$C$26),Inputs!$D$26,IF(U320&lt;=IF(Inputs!$C$27="",lockin,Inputs!$C$27),Inputs!$D$27,IF(U320&lt;=IF(Inputs!$C$28="",lockin,Inputs!$C$28),Inputs!$D$28,IF(U320&lt;=IF(Inputs!$C$29="",lockin,Inputs!$C$29),Inputs!$D$29,IF(U320&lt;=IF(Inputs!$C$30="",lockin,Inputs!$C$30),Inputs!$D$30,IF(U320&lt;=IF(Inputs!$C$31="",lockin,Inputs!$C$31),Inputs!$D$31,0%))))))))))</f>
        <v>1.4999999999999999E-2</v>
      </c>
      <c r="AE320" s="5">
        <f t="shared" si="84"/>
        <v>0</v>
      </c>
      <c r="AF320" s="5">
        <f>AB320*Inputs!I324</f>
        <v>0</v>
      </c>
      <c r="AG320" s="5">
        <f t="shared" si="85"/>
        <v>0</v>
      </c>
      <c r="AH320" s="5">
        <f t="shared" si="86"/>
        <v>0</v>
      </c>
      <c r="AI320" s="5">
        <f>AA320*Inputs!I324</f>
        <v>0</v>
      </c>
      <c r="AJ320" s="5">
        <f t="shared" si="87"/>
        <v>0</v>
      </c>
      <c r="AK320" s="5">
        <f t="shared" si="88"/>
        <v>0</v>
      </c>
      <c r="AL320" s="5">
        <f>AA320*Inputs!I324</f>
        <v>0</v>
      </c>
      <c r="AM320" s="5">
        <f t="shared" ca="1" si="89"/>
        <v>0</v>
      </c>
      <c r="AN320" s="5">
        <f t="shared" si="90"/>
        <v>0</v>
      </c>
      <c r="AO320" s="5">
        <f t="shared" ca="1" si="91"/>
        <v>0</v>
      </c>
      <c r="AP320" s="5"/>
      <c r="AQ320" s="5">
        <f>AA320*Inputs!I324</f>
        <v>0</v>
      </c>
      <c r="AR320" s="5">
        <f t="shared" si="92"/>
        <v>0</v>
      </c>
      <c r="AS320" s="5"/>
      <c r="AT320" s="5">
        <f t="shared" ca="1" si="93"/>
        <v>0</v>
      </c>
      <c r="BG320" s="20" t="str">
        <f>IF(Inputs!K320="","",YEAR(Inputs!K320))</f>
        <v/>
      </c>
      <c r="BH320" s="20" t="str">
        <f>IF(Inputs!K320="","",DAY(Inputs!K320))</f>
        <v/>
      </c>
      <c r="BI320" s="20" t="str">
        <f>IF(Inputs!K320="","",MONTH(Inputs!K320))</f>
        <v/>
      </c>
      <c r="BJ320" s="14" t="str">
        <f>IF(Inputs!K320="","",IF(Inputs!K320&gt;DATE(BG320,4,1),DATE(BG320,4,1),DATE(BG320-1,4,1)))</f>
        <v/>
      </c>
      <c r="BX320" s="27" t="e">
        <f t="shared" si="94"/>
        <v>#N/A</v>
      </c>
      <c r="BY320" t="e">
        <f t="shared" si="95"/>
        <v>#N/A</v>
      </c>
    </row>
    <row r="321" spans="20:77">
      <c r="T321" s="5">
        <f>IF(Inputs!F325="",0,IF(Inputs!G325="Purchase",Inputs!H325,IF(Inputs!G325="Redemption",-Inputs!H325,IF(Inputs!G325="Dividend",0,0)))/Inputs!I325)</f>
        <v>0</v>
      </c>
      <c r="U321" s="5">
        <f>IF(Inputs!F325="",0,(datecg-Inputs!F325))</f>
        <v>0</v>
      </c>
      <c r="V321" s="5">
        <f>IF(Inputs!F325="",0,SUM($T$5:T321))</f>
        <v>0</v>
      </c>
      <c r="W321" s="5">
        <f>SUM($X$5:X320)</f>
        <v>24499.276089799783</v>
      </c>
      <c r="X321" s="5">
        <f t="shared" si="78"/>
        <v>0</v>
      </c>
      <c r="Y321" s="5">
        <f t="shared" si="79"/>
        <v>0</v>
      </c>
      <c r="Z321" s="5">
        <f t="shared" si="80"/>
        <v>0</v>
      </c>
      <c r="AA321" s="5">
        <f t="shared" si="81"/>
        <v>0</v>
      </c>
      <c r="AB321" s="5">
        <f t="shared" si="82"/>
        <v>0</v>
      </c>
      <c r="AC321" s="5">
        <f t="shared" si="83"/>
        <v>0</v>
      </c>
      <c r="AD321" s="94">
        <f>IF(U321&lt;=IF(Inputs!$C$22="",lockin,Inputs!$C$22),Inputs!$D$22,IF(U321&lt;=IF(Inputs!$C$23="",lockin,Inputs!$C$23),Inputs!$D$23,IF(U321&lt;=IF(Inputs!$C$24="",lockin,Inputs!$C$24),Inputs!$D$24,IF(U321&lt;=IF(Inputs!$C$25="",lockin,Inputs!$C$25),Inputs!$D$25,IF(U321&lt;=IF(Inputs!$C$26="",lockin,Inputs!$C$26),Inputs!$D$26,IF(U321&lt;=IF(Inputs!$C$27="",lockin,Inputs!$C$27),Inputs!$D$27,IF(U321&lt;=IF(Inputs!$C$28="",lockin,Inputs!$C$28),Inputs!$D$28,IF(U321&lt;=IF(Inputs!$C$29="",lockin,Inputs!$C$29),Inputs!$D$29,IF(U321&lt;=IF(Inputs!$C$30="",lockin,Inputs!$C$30),Inputs!$D$30,IF(U321&lt;=IF(Inputs!$C$31="",lockin,Inputs!$C$31),Inputs!$D$31,0%))))))))))</f>
        <v>1.4999999999999999E-2</v>
      </c>
      <c r="AE321" s="5">
        <f t="shared" si="84"/>
        <v>0</v>
      </c>
      <c r="AF321" s="5">
        <f>AB321*Inputs!I325</f>
        <v>0</v>
      </c>
      <c r="AG321" s="5">
        <f t="shared" si="85"/>
        <v>0</v>
      </c>
      <c r="AH321" s="5">
        <f t="shared" si="86"/>
        <v>0</v>
      </c>
      <c r="AI321" s="5">
        <f>AA321*Inputs!I325</f>
        <v>0</v>
      </c>
      <c r="AJ321" s="5">
        <f t="shared" si="87"/>
        <v>0</v>
      </c>
      <c r="AK321" s="5">
        <f t="shared" si="88"/>
        <v>0</v>
      </c>
      <c r="AL321" s="5">
        <f>AA321*Inputs!I325</f>
        <v>0</v>
      </c>
      <c r="AM321" s="5">
        <f t="shared" ca="1" si="89"/>
        <v>0</v>
      </c>
      <c r="AN321" s="5">
        <f t="shared" si="90"/>
        <v>0</v>
      </c>
      <c r="AO321" s="5">
        <f t="shared" ca="1" si="91"/>
        <v>0</v>
      </c>
      <c r="AP321" s="5"/>
      <c r="AQ321" s="5">
        <f>AA321*Inputs!I325</f>
        <v>0</v>
      </c>
      <c r="AR321" s="5">
        <f t="shared" si="92"/>
        <v>0</v>
      </c>
      <c r="AS321" s="5"/>
      <c r="AT321" s="5">
        <f t="shared" ca="1" si="93"/>
        <v>0</v>
      </c>
      <c r="BG321" s="20" t="str">
        <f>IF(Inputs!K321="","",YEAR(Inputs!K321))</f>
        <v/>
      </c>
      <c r="BH321" s="20" t="str">
        <f>IF(Inputs!K321="","",DAY(Inputs!K321))</f>
        <v/>
      </c>
      <c r="BI321" s="20" t="str">
        <f>IF(Inputs!K321="","",MONTH(Inputs!K321))</f>
        <v/>
      </c>
      <c r="BJ321" s="14" t="str">
        <f>IF(Inputs!K321="","",IF(Inputs!K321&gt;DATE(BG321,4,1),DATE(BG321,4,1),DATE(BG321-1,4,1)))</f>
        <v/>
      </c>
      <c r="BX321" s="27" t="e">
        <f t="shared" si="94"/>
        <v>#N/A</v>
      </c>
      <c r="BY321" t="e">
        <f t="shared" si="95"/>
        <v>#N/A</v>
      </c>
    </row>
    <row r="322" spans="20:77">
      <c r="T322" s="5">
        <f>IF(Inputs!F326="",0,IF(Inputs!G326="Purchase",Inputs!H326,IF(Inputs!G326="Redemption",-Inputs!H326,IF(Inputs!G326="Dividend",0,0)))/Inputs!I326)</f>
        <v>0</v>
      </c>
      <c r="U322" s="5">
        <f>IF(Inputs!F326="",0,(datecg-Inputs!F326))</f>
        <v>0</v>
      </c>
      <c r="V322" s="5">
        <f>IF(Inputs!F326="",0,SUM($T$5:T322))</f>
        <v>0</v>
      </c>
      <c r="W322" s="5">
        <f>SUM($X$5:X321)</f>
        <v>24499.276089799783</v>
      </c>
      <c r="X322" s="5">
        <f t="shared" ref="X322:X385" si="96">IF(W322=units,0,IF(V322&lt;units,T322,units-W322))</f>
        <v>0</v>
      </c>
      <c r="Y322" s="5">
        <f t="shared" ref="Y322:Y385" si="97">IF(X322=0,0,IF(U322&gt;flock,X322,0))</f>
        <v>0</v>
      </c>
      <c r="Z322" s="5">
        <f t="shared" ref="Z322:Z385" si="98">IF(U322=0,0,IF(U322&gt;flock,T322,0))</f>
        <v>0</v>
      </c>
      <c r="AA322" s="5">
        <f t="shared" ref="AA322:AA385" si="99">IF(X322=0,0,IF(U322&gt;taxdur,X322,0))</f>
        <v>0</v>
      </c>
      <c r="AB322" s="5">
        <f t="shared" ref="AB322:AB385" si="100">IF(X322=0,0,IF(U322&lt;=taxdur,X322,0))</f>
        <v>0</v>
      </c>
      <c r="AC322" s="5">
        <f t="shared" ref="AC322:AC385" si="101">IF(X322=0,0,IF(U322&lt;=lockin,X322,0))</f>
        <v>0</v>
      </c>
      <c r="AD322" s="94">
        <f>IF(U322&lt;=IF(Inputs!$C$22="",lockin,Inputs!$C$22),Inputs!$D$22,IF(U322&lt;=IF(Inputs!$C$23="",lockin,Inputs!$C$23),Inputs!$D$23,IF(U322&lt;=IF(Inputs!$C$24="",lockin,Inputs!$C$24),Inputs!$D$24,IF(U322&lt;=IF(Inputs!$C$25="",lockin,Inputs!$C$25),Inputs!$D$25,IF(U322&lt;=IF(Inputs!$C$26="",lockin,Inputs!$C$26),Inputs!$D$26,IF(U322&lt;=IF(Inputs!$C$27="",lockin,Inputs!$C$27),Inputs!$D$27,IF(U322&lt;=IF(Inputs!$C$28="",lockin,Inputs!$C$28),Inputs!$D$28,IF(U322&lt;=IF(Inputs!$C$29="",lockin,Inputs!$C$29),Inputs!$D$29,IF(U322&lt;=IF(Inputs!$C$30="",lockin,Inputs!$C$30),Inputs!$D$30,IF(U322&lt;=IF(Inputs!$C$31="",lockin,Inputs!$C$31),Inputs!$D$31,0%))))))))))</f>
        <v>1.4999999999999999E-2</v>
      </c>
      <c r="AE322" s="5">
        <f t="shared" ref="AE322:AE385" si="102">IF(X322=0,0,IF(U322&gt;lockin,X322,0))</f>
        <v>0</v>
      </c>
      <c r="AF322" s="5">
        <f>AB322*Inputs!I326</f>
        <v>0</v>
      </c>
      <c r="AG322" s="5">
        <f t="shared" ref="AG322:AG385" si="103">IF(AC322&lt;&gt;0,AB322*navcg*(1-AD322),AB322*navcg)</f>
        <v>0</v>
      </c>
      <c r="AH322" s="5">
        <f t="shared" ref="AH322:AH385" si="104">IF(AG322=0,0,AG322-AF322)</f>
        <v>0</v>
      </c>
      <c r="AI322" s="5">
        <f>AA322*Inputs!I326</f>
        <v>0</v>
      </c>
      <c r="AJ322" s="5">
        <f t="shared" ref="AJ322:AJ385" si="105">IF(AC322&lt;&gt;0,AA322*navcg*(1-AD322),AA322*navcg)</f>
        <v>0</v>
      </c>
      <c r="AK322" s="5">
        <f t="shared" ref="AK322:AK385" si="106">IF(AJ322=0,0,AJ322-AI322)</f>
        <v>0</v>
      </c>
      <c r="AL322" s="5">
        <f>AA322*Inputs!I326</f>
        <v>0</v>
      </c>
      <c r="AM322" s="5">
        <f t="shared" ref="AM322:AM385" ca="1" si="107">IF(ISERROR(AL322*cii/BY322),0,AL322*cii/BY322)</f>
        <v>0</v>
      </c>
      <c r="AN322" s="5">
        <f t="shared" ref="AN322:AN385" si="108">IF(AC322&lt;&gt;0,AA322*navcg*(1-AD322),AA322*navcg)</f>
        <v>0</v>
      </c>
      <c r="AO322" s="5">
        <f t="shared" ref="AO322:AO385" ca="1" si="109">AN322-AM322</f>
        <v>0</v>
      </c>
      <c r="AP322" s="5"/>
      <c r="AQ322" s="5">
        <f>AA322*Inputs!I326</f>
        <v>0</v>
      </c>
      <c r="AR322" s="5">
        <f t="shared" ref="AR322:AR385" si="110">AA322*navcg</f>
        <v>0</v>
      </c>
      <c r="AS322" s="5"/>
      <c r="AT322" s="5">
        <f t="shared" ref="AT322:AT385" ca="1" si="111">AR322-AM322</f>
        <v>0</v>
      </c>
      <c r="BG322" s="20" t="str">
        <f>IF(Inputs!K322="","",YEAR(Inputs!K322))</f>
        <v/>
      </c>
      <c r="BH322" s="20" t="str">
        <f>IF(Inputs!K322="","",DAY(Inputs!K322))</f>
        <v/>
      </c>
      <c r="BI322" s="20" t="str">
        <f>IF(Inputs!K322="","",MONTH(Inputs!K322))</f>
        <v/>
      </c>
      <c r="BJ322" s="14" t="str">
        <f>IF(Inputs!K322="","",IF(Inputs!K322&gt;DATE(BG322,4,1),DATE(BG322,4,1),DATE(BG322-1,4,1)))</f>
        <v/>
      </c>
      <c r="BX322" s="27" t="e">
        <f t="shared" si="94"/>
        <v>#N/A</v>
      </c>
      <c r="BY322" t="e">
        <f t="shared" si="95"/>
        <v>#N/A</v>
      </c>
    </row>
    <row r="323" spans="20:77">
      <c r="T323" s="5">
        <f>IF(Inputs!F327="",0,IF(Inputs!G327="Purchase",Inputs!H327,IF(Inputs!G327="Redemption",-Inputs!H327,IF(Inputs!G327="Dividend",0,0)))/Inputs!I327)</f>
        <v>0</v>
      </c>
      <c r="U323" s="5">
        <f>IF(Inputs!F327="",0,(datecg-Inputs!F327))</f>
        <v>0</v>
      </c>
      <c r="V323" s="5">
        <f>IF(Inputs!F327="",0,SUM($T$5:T323))</f>
        <v>0</v>
      </c>
      <c r="W323" s="5">
        <f>SUM($X$5:X322)</f>
        <v>24499.276089799783</v>
      </c>
      <c r="X323" s="5">
        <f t="shared" si="96"/>
        <v>0</v>
      </c>
      <c r="Y323" s="5">
        <f t="shared" si="97"/>
        <v>0</v>
      </c>
      <c r="Z323" s="5">
        <f t="shared" si="98"/>
        <v>0</v>
      </c>
      <c r="AA323" s="5">
        <f t="shared" si="99"/>
        <v>0</v>
      </c>
      <c r="AB323" s="5">
        <f t="shared" si="100"/>
        <v>0</v>
      </c>
      <c r="AC323" s="5">
        <f t="shared" si="101"/>
        <v>0</v>
      </c>
      <c r="AD323" s="94">
        <f>IF(U323&lt;=IF(Inputs!$C$22="",lockin,Inputs!$C$22),Inputs!$D$22,IF(U323&lt;=IF(Inputs!$C$23="",lockin,Inputs!$C$23),Inputs!$D$23,IF(U323&lt;=IF(Inputs!$C$24="",lockin,Inputs!$C$24),Inputs!$D$24,IF(U323&lt;=IF(Inputs!$C$25="",lockin,Inputs!$C$25),Inputs!$D$25,IF(U323&lt;=IF(Inputs!$C$26="",lockin,Inputs!$C$26),Inputs!$D$26,IF(U323&lt;=IF(Inputs!$C$27="",lockin,Inputs!$C$27),Inputs!$D$27,IF(U323&lt;=IF(Inputs!$C$28="",lockin,Inputs!$C$28),Inputs!$D$28,IF(U323&lt;=IF(Inputs!$C$29="",lockin,Inputs!$C$29),Inputs!$D$29,IF(U323&lt;=IF(Inputs!$C$30="",lockin,Inputs!$C$30),Inputs!$D$30,IF(U323&lt;=IF(Inputs!$C$31="",lockin,Inputs!$C$31),Inputs!$D$31,0%))))))))))</f>
        <v>1.4999999999999999E-2</v>
      </c>
      <c r="AE323" s="5">
        <f t="shared" si="102"/>
        <v>0</v>
      </c>
      <c r="AF323" s="5">
        <f>AB323*Inputs!I327</f>
        <v>0</v>
      </c>
      <c r="AG323" s="5">
        <f t="shared" si="103"/>
        <v>0</v>
      </c>
      <c r="AH323" s="5">
        <f t="shared" si="104"/>
        <v>0</v>
      </c>
      <c r="AI323" s="5">
        <f>AA323*Inputs!I327</f>
        <v>0</v>
      </c>
      <c r="AJ323" s="5">
        <f t="shared" si="105"/>
        <v>0</v>
      </c>
      <c r="AK323" s="5">
        <f t="shared" si="106"/>
        <v>0</v>
      </c>
      <c r="AL323" s="5">
        <f>AA323*Inputs!I327</f>
        <v>0</v>
      </c>
      <c r="AM323" s="5">
        <f t="shared" ca="1" si="107"/>
        <v>0</v>
      </c>
      <c r="AN323" s="5">
        <f t="shared" si="108"/>
        <v>0</v>
      </c>
      <c r="AO323" s="5">
        <f t="shared" ca="1" si="109"/>
        <v>0</v>
      </c>
      <c r="AP323" s="5"/>
      <c r="AQ323" s="5">
        <f>AA323*Inputs!I327</f>
        <v>0</v>
      </c>
      <c r="AR323" s="5">
        <f t="shared" si="110"/>
        <v>0</v>
      </c>
      <c r="AS323" s="5"/>
      <c r="AT323" s="5">
        <f t="shared" ca="1" si="111"/>
        <v>0</v>
      </c>
      <c r="BG323" s="20" t="str">
        <f>IF(Inputs!K323="","",YEAR(Inputs!K323))</f>
        <v/>
      </c>
      <c r="BH323" s="20" t="str">
        <f>IF(Inputs!K323="","",DAY(Inputs!K323))</f>
        <v/>
      </c>
      <c r="BI323" s="20" t="str">
        <f>IF(Inputs!K323="","",MONTH(Inputs!K323))</f>
        <v/>
      </c>
      <c r="BJ323" s="14" t="str">
        <f>IF(Inputs!K323="","",IF(Inputs!K323&gt;DATE(BG323,4,1),DATE(BG323,4,1),DATE(BG323-1,4,1)))</f>
        <v/>
      </c>
      <c r="BX323" s="27" t="e">
        <f t="shared" si="94"/>
        <v>#N/A</v>
      </c>
      <c r="BY323" t="e">
        <f t="shared" si="95"/>
        <v>#N/A</v>
      </c>
    </row>
    <row r="324" spans="20:77">
      <c r="T324" s="5">
        <f>IF(Inputs!F328="",0,IF(Inputs!G328="Purchase",Inputs!H328,IF(Inputs!G328="Redemption",-Inputs!H328,IF(Inputs!G328="Dividend",0,0)))/Inputs!I328)</f>
        <v>0</v>
      </c>
      <c r="U324" s="5">
        <f>IF(Inputs!F328="",0,(datecg-Inputs!F328))</f>
        <v>0</v>
      </c>
      <c r="V324" s="5">
        <f>IF(Inputs!F328="",0,SUM($T$5:T324))</f>
        <v>0</v>
      </c>
      <c r="W324" s="5">
        <f>SUM($X$5:X323)</f>
        <v>24499.276089799783</v>
      </c>
      <c r="X324" s="5">
        <f t="shared" si="96"/>
        <v>0</v>
      </c>
      <c r="Y324" s="5">
        <f t="shared" si="97"/>
        <v>0</v>
      </c>
      <c r="Z324" s="5">
        <f t="shared" si="98"/>
        <v>0</v>
      </c>
      <c r="AA324" s="5">
        <f t="shared" si="99"/>
        <v>0</v>
      </c>
      <c r="AB324" s="5">
        <f t="shared" si="100"/>
        <v>0</v>
      </c>
      <c r="AC324" s="5">
        <f t="shared" si="101"/>
        <v>0</v>
      </c>
      <c r="AD324" s="94">
        <f>IF(U324&lt;=IF(Inputs!$C$22="",lockin,Inputs!$C$22),Inputs!$D$22,IF(U324&lt;=IF(Inputs!$C$23="",lockin,Inputs!$C$23),Inputs!$D$23,IF(U324&lt;=IF(Inputs!$C$24="",lockin,Inputs!$C$24),Inputs!$D$24,IF(U324&lt;=IF(Inputs!$C$25="",lockin,Inputs!$C$25),Inputs!$D$25,IF(U324&lt;=IF(Inputs!$C$26="",lockin,Inputs!$C$26),Inputs!$D$26,IF(U324&lt;=IF(Inputs!$C$27="",lockin,Inputs!$C$27),Inputs!$D$27,IF(U324&lt;=IF(Inputs!$C$28="",lockin,Inputs!$C$28),Inputs!$D$28,IF(U324&lt;=IF(Inputs!$C$29="",lockin,Inputs!$C$29),Inputs!$D$29,IF(U324&lt;=IF(Inputs!$C$30="",lockin,Inputs!$C$30),Inputs!$D$30,IF(U324&lt;=IF(Inputs!$C$31="",lockin,Inputs!$C$31),Inputs!$D$31,0%))))))))))</f>
        <v>1.4999999999999999E-2</v>
      </c>
      <c r="AE324" s="5">
        <f t="shared" si="102"/>
        <v>0</v>
      </c>
      <c r="AF324" s="5">
        <f>AB324*Inputs!I328</f>
        <v>0</v>
      </c>
      <c r="AG324" s="5">
        <f t="shared" si="103"/>
        <v>0</v>
      </c>
      <c r="AH324" s="5">
        <f t="shared" si="104"/>
        <v>0</v>
      </c>
      <c r="AI324" s="5">
        <f>AA324*Inputs!I328</f>
        <v>0</v>
      </c>
      <c r="AJ324" s="5">
        <f t="shared" si="105"/>
        <v>0</v>
      </c>
      <c r="AK324" s="5">
        <f t="shared" si="106"/>
        <v>0</v>
      </c>
      <c r="AL324" s="5">
        <f>AA324*Inputs!I328</f>
        <v>0</v>
      </c>
      <c r="AM324" s="5">
        <f t="shared" ca="1" si="107"/>
        <v>0</v>
      </c>
      <c r="AN324" s="5">
        <f t="shared" si="108"/>
        <v>0</v>
      </c>
      <c r="AO324" s="5">
        <f t="shared" ca="1" si="109"/>
        <v>0</v>
      </c>
      <c r="AP324" s="5"/>
      <c r="AQ324" s="5">
        <f>AA324*Inputs!I328</f>
        <v>0</v>
      </c>
      <c r="AR324" s="5">
        <f t="shared" si="110"/>
        <v>0</v>
      </c>
      <c r="AS324" s="5"/>
      <c r="AT324" s="5">
        <f t="shared" ca="1" si="111"/>
        <v>0</v>
      </c>
      <c r="BG324" s="20" t="str">
        <f>IF(Inputs!K324="","",YEAR(Inputs!K324))</f>
        <v/>
      </c>
      <c r="BH324" s="20" t="str">
        <f>IF(Inputs!K324="","",DAY(Inputs!K324))</f>
        <v/>
      </c>
      <c r="BI324" s="20" t="str">
        <f>IF(Inputs!K324="","",MONTH(Inputs!K324))</f>
        <v/>
      </c>
      <c r="BJ324" s="14" t="str">
        <f>IF(Inputs!K324="","",IF(Inputs!K324&gt;DATE(BG324,4,1),DATE(BG324,4,1),DATE(BG324-1,4,1)))</f>
        <v/>
      </c>
      <c r="BX324" s="27" t="e">
        <f t="shared" si="94"/>
        <v>#N/A</v>
      </c>
      <c r="BY324" t="e">
        <f t="shared" si="95"/>
        <v>#N/A</v>
      </c>
    </row>
    <row r="325" spans="20:77">
      <c r="T325" s="5">
        <f>IF(Inputs!F329="",0,IF(Inputs!G329="Purchase",Inputs!H329,IF(Inputs!G329="Redemption",-Inputs!H329,IF(Inputs!G329="Dividend",0,0)))/Inputs!I329)</f>
        <v>0</v>
      </c>
      <c r="U325" s="5">
        <f>IF(Inputs!F329="",0,(datecg-Inputs!F329))</f>
        <v>0</v>
      </c>
      <c r="V325" s="5">
        <f>IF(Inputs!F329="",0,SUM($T$5:T325))</f>
        <v>0</v>
      </c>
      <c r="W325" s="5">
        <f>SUM($X$5:X324)</f>
        <v>24499.276089799783</v>
      </c>
      <c r="X325" s="5">
        <f t="shared" si="96"/>
        <v>0</v>
      </c>
      <c r="Y325" s="5">
        <f t="shared" si="97"/>
        <v>0</v>
      </c>
      <c r="Z325" s="5">
        <f t="shared" si="98"/>
        <v>0</v>
      </c>
      <c r="AA325" s="5">
        <f t="shared" si="99"/>
        <v>0</v>
      </c>
      <c r="AB325" s="5">
        <f t="shared" si="100"/>
        <v>0</v>
      </c>
      <c r="AC325" s="5">
        <f t="shared" si="101"/>
        <v>0</v>
      </c>
      <c r="AD325" s="94">
        <f>IF(U325&lt;=IF(Inputs!$C$22="",lockin,Inputs!$C$22),Inputs!$D$22,IF(U325&lt;=IF(Inputs!$C$23="",lockin,Inputs!$C$23),Inputs!$D$23,IF(U325&lt;=IF(Inputs!$C$24="",lockin,Inputs!$C$24),Inputs!$D$24,IF(U325&lt;=IF(Inputs!$C$25="",lockin,Inputs!$C$25),Inputs!$D$25,IF(U325&lt;=IF(Inputs!$C$26="",lockin,Inputs!$C$26),Inputs!$D$26,IF(U325&lt;=IF(Inputs!$C$27="",lockin,Inputs!$C$27),Inputs!$D$27,IF(U325&lt;=IF(Inputs!$C$28="",lockin,Inputs!$C$28),Inputs!$D$28,IF(U325&lt;=IF(Inputs!$C$29="",lockin,Inputs!$C$29),Inputs!$D$29,IF(U325&lt;=IF(Inputs!$C$30="",lockin,Inputs!$C$30),Inputs!$D$30,IF(U325&lt;=IF(Inputs!$C$31="",lockin,Inputs!$C$31),Inputs!$D$31,0%))))))))))</f>
        <v>1.4999999999999999E-2</v>
      </c>
      <c r="AE325" s="5">
        <f t="shared" si="102"/>
        <v>0</v>
      </c>
      <c r="AF325" s="5">
        <f>AB325*Inputs!I329</f>
        <v>0</v>
      </c>
      <c r="AG325" s="5">
        <f t="shared" si="103"/>
        <v>0</v>
      </c>
      <c r="AH325" s="5">
        <f t="shared" si="104"/>
        <v>0</v>
      </c>
      <c r="AI325" s="5">
        <f>AA325*Inputs!I329</f>
        <v>0</v>
      </c>
      <c r="AJ325" s="5">
        <f t="shared" si="105"/>
        <v>0</v>
      </c>
      <c r="AK325" s="5">
        <f t="shared" si="106"/>
        <v>0</v>
      </c>
      <c r="AL325" s="5">
        <f>AA325*Inputs!I329</f>
        <v>0</v>
      </c>
      <c r="AM325" s="5">
        <f t="shared" ca="1" si="107"/>
        <v>0</v>
      </c>
      <c r="AN325" s="5">
        <f t="shared" si="108"/>
        <v>0</v>
      </c>
      <c r="AO325" s="5">
        <f t="shared" ca="1" si="109"/>
        <v>0</v>
      </c>
      <c r="AP325" s="5"/>
      <c r="AQ325" s="5">
        <f>AA325*Inputs!I329</f>
        <v>0</v>
      </c>
      <c r="AR325" s="5">
        <f t="shared" si="110"/>
        <v>0</v>
      </c>
      <c r="AS325" s="5"/>
      <c r="AT325" s="5">
        <f t="shared" ca="1" si="111"/>
        <v>0</v>
      </c>
      <c r="BG325" s="20" t="str">
        <f>IF(Inputs!K325="","",YEAR(Inputs!K325))</f>
        <v/>
      </c>
      <c r="BH325" s="20" t="str">
        <f>IF(Inputs!K325="","",DAY(Inputs!K325))</f>
        <v/>
      </c>
      <c r="BI325" s="20" t="str">
        <f>IF(Inputs!K325="","",MONTH(Inputs!K325))</f>
        <v/>
      </c>
      <c r="BJ325" s="14" t="str">
        <f>IF(Inputs!K325="","",IF(Inputs!K325&gt;DATE(BG325,4,1),DATE(BG325,4,1),DATE(BG325-1,4,1)))</f>
        <v/>
      </c>
      <c r="BX325" s="27" t="e">
        <f t="shared" ref="BX325:BX388" si="112">INDEX($J$5:$L$74,MATCH(BJ325,$J$5:$J$74,0),1)</f>
        <v>#N/A</v>
      </c>
      <c r="BY325" t="e">
        <f t="shared" ref="BY325:BY388" si="113">INDEX($J$5:$L$74,MATCH(BJ325,$J$5:$J$74,0),3)</f>
        <v>#N/A</v>
      </c>
    </row>
    <row r="326" spans="20:77">
      <c r="T326" s="5">
        <f>IF(Inputs!F330="",0,IF(Inputs!G330="Purchase",Inputs!H330,IF(Inputs!G330="Redemption",-Inputs!H330,IF(Inputs!G330="Dividend",0,0)))/Inputs!I330)</f>
        <v>0</v>
      </c>
      <c r="U326" s="5">
        <f>IF(Inputs!F330="",0,(datecg-Inputs!F330))</f>
        <v>0</v>
      </c>
      <c r="V326" s="5">
        <f>IF(Inputs!F330="",0,SUM($T$5:T326))</f>
        <v>0</v>
      </c>
      <c r="W326" s="5">
        <f>SUM($X$5:X325)</f>
        <v>24499.276089799783</v>
      </c>
      <c r="X326" s="5">
        <f t="shared" si="96"/>
        <v>0</v>
      </c>
      <c r="Y326" s="5">
        <f t="shared" si="97"/>
        <v>0</v>
      </c>
      <c r="Z326" s="5">
        <f t="shared" si="98"/>
        <v>0</v>
      </c>
      <c r="AA326" s="5">
        <f t="shared" si="99"/>
        <v>0</v>
      </c>
      <c r="AB326" s="5">
        <f t="shared" si="100"/>
        <v>0</v>
      </c>
      <c r="AC326" s="5">
        <f t="shared" si="101"/>
        <v>0</v>
      </c>
      <c r="AD326" s="94">
        <f>IF(U326&lt;=IF(Inputs!$C$22="",lockin,Inputs!$C$22),Inputs!$D$22,IF(U326&lt;=IF(Inputs!$C$23="",lockin,Inputs!$C$23),Inputs!$D$23,IF(U326&lt;=IF(Inputs!$C$24="",lockin,Inputs!$C$24),Inputs!$D$24,IF(U326&lt;=IF(Inputs!$C$25="",lockin,Inputs!$C$25),Inputs!$D$25,IF(U326&lt;=IF(Inputs!$C$26="",lockin,Inputs!$C$26),Inputs!$D$26,IF(U326&lt;=IF(Inputs!$C$27="",lockin,Inputs!$C$27),Inputs!$D$27,IF(U326&lt;=IF(Inputs!$C$28="",lockin,Inputs!$C$28),Inputs!$D$28,IF(U326&lt;=IF(Inputs!$C$29="",lockin,Inputs!$C$29),Inputs!$D$29,IF(U326&lt;=IF(Inputs!$C$30="",lockin,Inputs!$C$30),Inputs!$D$30,IF(U326&lt;=IF(Inputs!$C$31="",lockin,Inputs!$C$31),Inputs!$D$31,0%))))))))))</f>
        <v>1.4999999999999999E-2</v>
      </c>
      <c r="AE326" s="5">
        <f t="shared" si="102"/>
        <v>0</v>
      </c>
      <c r="AF326" s="5">
        <f>AB326*Inputs!I330</f>
        <v>0</v>
      </c>
      <c r="AG326" s="5">
        <f t="shared" si="103"/>
        <v>0</v>
      </c>
      <c r="AH326" s="5">
        <f t="shared" si="104"/>
        <v>0</v>
      </c>
      <c r="AI326" s="5">
        <f>AA326*Inputs!I330</f>
        <v>0</v>
      </c>
      <c r="AJ326" s="5">
        <f t="shared" si="105"/>
        <v>0</v>
      </c>
      <c r="AK326" s="5">
        <f t="shared" si="106"/>
        <v>0</v>
      </c>
      <c r="AL326" s="5">
        <f>AA326*Inputs!I330</f>
        <v>0</v>
      </c>
      <c r="AM326" s="5">
        <f t="shared" ca="1" si="107"/>
        <v>0</v>
      </c>
      <c r="AN326" s="5">
        <f t="shared" si="108"/>
        <v>0</v>
      </c>
      <c r="AO326" s="5">
        <f t="shared" ca="1" si="109"/>
        <v>0</v>
      </c>
      <c r="AP326" s="5"/>
      <c r="AQ326" s="5">
        <f>AA326*Inputs!I330</f>
        <v>0</v>
      </c>
      <c r="AR326" s="5">
        <f t="shared" si="110"/>
        <v>0</v>
      </c>
      <c r="AS326" s="5"/>
      <c r="AT326" s="5">
        <f t="shared" ca="1" si="111"/>
        <v>0</v>
      </c>
      <c r="BG326" s="20" t="str">
        <f>IF(Inputs!K326="","",YEAR(Inputs!K326))</f>
        <v/>
      </c>
      <c r="BH326" s="20" t="str">
        <f>IF(Inputs!K326="","",DAY(Inputs!K326))</f>
        <v/>
      </c>
      <c r="BI326" s="20" t="str">
        <f>IF(Inputs!K326="","",MONTH(Inputs!K326))</f>
        <v/>
      </c>
      <c r="BJ326" s="14" t="str">
        <f>IF(Inputs!K326="","",IF(Inputs!K326&gt;DATE(BG326,4,1),DATE(BG326,4,1),DATE(BG326-1,4,1)))</f>
        <v/>
      </c>
      <c r="BX326" s="27" t="e">
        <f t="shared" si="112"/>
        <v>#N/A</v>
      </c>
      <c r="BY326" t="e">
        <f t="shared" si="113"/>
        <v>#N/A</v>
      </c>
    </row>
    <row r="327" spans="20:77">
      <c r="T327" s="5">
        <f>IF(Inputs!F331="",0,IF(Inputs!G331="Purchase",Inputs!H331,IF(Inputs!G331="Redemption",-Inputs!H331,IF(Inputs!G331="Dividend",0,0)))/Inputs!I331)</f>
        <v>0</v>
      </c>
      <c r="U327" s="5">
        <f>IF(Inputs!F331="",0,(datecg-Inputs!F331))</f>
        <v>0</v>
      </c>
      <c r="V327" s="5">
        <f>IF(Inputs!F331="",0,SUM($T$5:T327))</f>
        <v>0</v>
      </c>
      <c r="W327" s="5">
        <f>SUM($X$5:X326)</f>
        <v>24499.276089799783</v>
      </c>
      <c r="X327" s="5">
        <f t="shared" si="96"/>
        <v>0</v>
      </c>
      <c r="Y327" s="5">
        <f t="shared" si="97"/>
        <v>0</v>
      </c>
      <c r="Z327" s="5">
        <f t="shared" si="98"/>
        <v>0</v>
      </c>
      <c r="AA327" s="5">
        <f t="shared" si="99"/>
        <v>0</v>
      </c>
      <c r="AB327" s="5">
        <f t="shared" si="100"/>
        <v>0</v>
      </c>
      <c r="AC327" s="5">
        <f t="shared" si="101"/>
        <v>0</v>
      </c>
      <c r="AD327" s="94">
        <f>IF(U327&lt;=IF(Inputs!$C$22="",lockin,Inputs!$C$22),Inputs!$D$22,IF(U327&lt;=IF(Inputs!$C$23="",lockin,Inputs!$C$23),Inputs!$D$23,IF(U327&lt;=IF(Inputs!$C$24="",lockin,Inputs!$C$24),Inputs!$D$24,IF(U327&lt;=IF(Inputs!$C$25="",lockin,Inputs!$C$25),Inputs!$D$25,IF(U327&lt;=IF(Inputs!$C$26="",lockin,Inputs!$C$26),Inputs!$D$26,IF(U327&lt;=IF(Inputs!$C$27="",lockin,Inputs!$C$27),Inputs!$D$27,IF(U327&lt;=IF(Inputs!$C$28="",lockin,Inputs!$C$28),Inputs!$D$28,IF(U327&lt;=IF(Inputs!$C$29="",lockin,Inputs!$C$29),Inputs!$D$29,IF(U327&lt;=IF(Inputs!$C$30="",lockin,Inputs!$C$30),Inputs!$D$30,IF(U327&lt;=IF(Inputs!$C$31="",lockin,Inputs!$C$31),Inputs!$D$31,0%))))))))))</f>
        <v>1.4999999999999999E-2</v>
      </c>
      <c r="AE327" s="5">
        <f t="shared" si="102"/>
        <v>0</v>
      </c>
      <c r="AF327" s="5">
        <f>AB327*Inputs!I331</f>
        <v>0</v>
      </c>
      <c r="AG327" s="5">
        <f t="shared" si="103"/>
        <v>0</v>
      </c>
      <c r="AH327" s="5">
        <f t="shared" si="104"/>
        <v>0</v>
      </c>
      <c r="AI327" s="5">
        <f>AA327*Inputs!I331</f>
        <v>0</v>
      </c>
      <c r="AJ327" s="5">
        <f t="shared" si="105"/>
        <v>0</v>
      </c>
      <c r="AK327" s="5">
        <f t="shared" si="106"/>
        <v>0</v>
      </c>
      <c r="AL327" s="5">
        <f>AA327*Inputs!I331</f>
        <v>0</v>
      </c>
      <c r="AM327" s="5">
        <f t="shared" ca="1" si="107"/>
        <v>0</v>
      </c>
      <c r="AN327" s="5">
        <f t="shared" si="108"/>
        <v>0</v>
      </c>
      <c r="AO327" s="5">
        <f t="shared" ca="1" si="109"/>
        <v>0</v>
      </c>
      <c r="AP327" s="5"/>
      <c r="AQ327" s="5">
        <f>AA327*Inputs!I331</f>
        <v>0</v>
      </c>
      <c r="AR327" s="5">
        <f t="shared" si="110"/>
        <v>0</v>
      </c>
      <c r="AS327" s="5"/>
      <c r="AT327" s="5">
        <f t="shared" ca="1" si="111"/>
        <v>0</v>
      </c>
      <c r="BG327" s="20" t="str">
        <f>IF(Inputs!K327="","",YEAR(Inputs!K327))</f>
        <v/>
      </c>
      <c r="BH327" s="20" t="str">
        <f>IF(Inputs!K327="","",DAY(Inputs!K327))</f>
        <v/>
      </c>
      <c r="BI327" s="20" t="str">
        <f>IF(Inputs!K327="","",MONTH(Inputs!K327))</f>
        <v/>
      </c>
      <c r="BJ327" s="14" t="str">
        <f>IF(Inputs!K327="","",IF(Inputs!K327&gt;DATE(BG327,4,1),DATE(BG327,4,1),DATE(BG327-1,4,1)))</f>
        <v/>
      </c>
      <c r="BX327" s="27" t="e">
        <f t="shared" si="112"/>
        <v>#N/A</v>
      </c>
      <c r="BY327" t="e">
        <f t="shared" si="113"/>
        <v>#N/A</v>
      </c>
    </row>
    <row r="328" spans="20:77">
      <c r="T328" s="5">
        <f>IF(Inputs!F332="",0,IF(Inputs!G332="Purchase",Inputs!H332,IF(Inputs!G332="Redemption",-Inputs!H332,IF(Inputs!G332="Dividend",0,0)))/Inputs!I332)</f>
        <v>0</v>
      </c>
      <c r="U328" s="5">
        <f>IF(Inputs!F332="",0,(datecg-Inputs!F332))</f>
        <v>0</v>
      </c>
      <c r="V328" s="5">
        <f>IF(Inputs!F332="",0,SUM($T$5:T328))</f>
        <v>0</v>
      </c>
      <c r="W328" s="5">
        <f>SUM($X$5:X327)</f>
        <v>24499.276089799783</v>
      </c>
      <c r="X328" s="5">
        <f t="shared" si="96"/>
        <v>0</v>
      </c>
      <c r="Y328" s="5">
        <f t="shared" si="97"/>
        <v>0</v>
      </c>
      <c r="Z328" s="5">
        <f t="shared" si="98"/>
        <v>0</v>
      </c>
      <c r="AA328" s="5">
        <f t="shared" si="99"/>
        <v>0</v>
      </c>
      <c r="AB328" s="5">
        <f t="shared" si="100"/>
        <v>0</v>
      </c>
      <c r="AC328" s="5">
        <f t="shared" si="101"/>
        <v>0</v>
      </c>
      <c r="AD328" s="94">
        <f>IF(U328&lt;=IF(Inputs!$C$22="",lockin,Inputs!$C$22),Inputs!$D$22,IF(U328&lt;=IF(Inputs!$C$23="",lockin,Inputs!$C$23),Inputs!$D$23,IF(U328&lt;=IF(Inputs!$C$24="",lockin,Inputs!$C$24),Inputs!$D$24,IF(U328&lt;=IF(Inputs!$C$25="",lockin,Inputs!$C$25),Inputs!$D$25,IF(U328&lt;=IF(Inputs!$C$26="",lockin,Inputs!$C$26),Inputs!$D$26,IF(U328&lt;=IF(Inputs!$C$27="",lockin,Inputs!$C$27),Inputs!$D$27,IF(U328&lt;=IF(Inputs!$C$28="",lockin,Inputs!$C$28),Inputs!$D$28,IF(U328&lt;=IF(Inputs!$C$29="",lockin,Inputs!$C$29),Inputs!$D$29,IF(U328&lt;=IF(Inputs!$C$30="",lockin,Inputs!$C$30),Inputs!$D$30,IF(U328&lt;=IF(Inputs!$C$31="",lockin,Inputs!$C$31),Inputs!$D$31,0%))))))))))</f>
        <v>1.4999999999999999E-2</v>
      </c>
      <c r="AE328" s="5">
        <f t="shared" si="102"/>
        <v>0</v>
      </c>
      <c r="AF328" s="5">
        <f>AB328*Inputs!I332</f>
        <v>0</v>
      </c>
      <c r="AG328" s="5">
        <f t="shared" si="103"/>
        <v>0</v>
      </c>
      <c r="AH328" s="5">
        <f t="shared" si="104"/>
        <v>0</v>
      </c>
      <c r="AI328" s="5">
        <f>AA328*Inputs!I332</f>
        <v>0</v>
      </c>
      <c r="AJ328" s="5">
        <f t="shared" si="105"/>
        <v>0</v>
      </c>
      <c r="AK328" s="5">
        <f t="shared" si="106"/>
        <v>0</v>
      </c>
      <c r="AL328" s="5">
        <f>AA328*Inputs!I332</f>
        <v>0</v>
      </c>
      <c r="AM328" s="5">
        <f t="shared" ca="1" si="107"/>
        <v>0</v>
      </c>
      <c r="AN328" s="5">
        <f t="shared" si="108"/>
        <v>0</v>
      </c>
      <c r="AO328" s="5">
        <f t="shared" ca="1" si="109"/>
        <v>0</v>
      </c>
      <c r="AP328" s="5"/>
      <c r="AQ328" s="5">
        <f>AA328*Inputs!I332</f>
        <v>0</v>
      </c>
      <c r="AR328" s="5">
        <f t="shared" si="110"/>
        <v>0</v>
      </c>
      <c r="AS328" s="5"/>
      <c r="AT328" s="5">
        <f t="shared" ca="1" si="111"/>
        <v>0</v>
      </c>
      <c r="BG328" s="20" t="str">
        <f>IF(Inputs!K328="","",YEAR(Inputs!K328))</f>
        <v/>
      </c>
      <c r="BH328" s="20" t="str">
        <f>IF(Inputs!K328="","",DAY(Inputs!K328))</f>
        <v/>
      </c>
      <c r="BI328" s="20" t="str">
        <f>IF(Inputs!K328="","",MONTH(Inputs!K328))</f>
        <v/>
      </c>
      <c r="BJ328" s="14" t="str">
        <f>IF(Inputs!K328="","",IF(Inputs!K328&gt;DATE(BG328,4,1),DATE(BG328,4,1),DATE(BG328-1,4,1)))</f>
        <v/>
      </c>
      <c r="BX328" s="27" t="e">
        <f t="shared" si="112"/>
        <v>#N/A</v>
      </c>
      <c r="BY328" t="e">
        <f t="shared" si="113"/>
        <v>#N/A</v>
      </c>
    </row>
    <row r="329" spans="20:77">
      <c r="T329" s="5">
        <f>IF(Inputs!F333="",0,IF(Inputs!G333="Purchase",Inputs!H333,IF(Inputs!G333="Redemption",-Inputs!H333,IF(Inputs!G333="Dividend",0,0)))/Inputs!I333)</f>
        <v>0</v>
      </c>
      <c r="U329" s="5">
        <f>IF(Inputs!F333="",0,(datecg-Inputs!F333))</f>
        <v>0</v>
      </c>
      <c r="V329" s="5">
        <f>IF(Inputs!F333="",0,SUM($T$5:T329))</f>
        <v>0</v>
      </c>
      <c r="W329" s="5">
        <f>SUM($X$5:X328)</f>
        <v>24499.276089799783</v>
      </c>
      <c r="X329" s="5">
        <f t="shared" si="96"/>
        <v>0</v>
      </c>
      <c r="Y329" s="5">
        <f t="shared" si="97"/>
        <v>0</v>
      </c>
      <c r="Z329" s="5">
        <f t="shared" si="98"/>
        <v>0</v>
      </c>
      <c r="AA329" s="5">
        <f t="shared" si="99"/>
        <v>0</v>
      </c>
      <c r="AB329" s="5">
        <f t="shared" si="100"/>
        <v>0</v>
      </c>
      <c r="AC329" s="5">
        <f t="shared" si="101"/>
        <v>0</v>
      </c>
      <c r="AD329" s="94">
        <f>IF(U329&lt;=IF(Inputs!$C$22="",lockin,Inputs!$C$22),Inputs!$D$22,IF(U329&lt;=IF(Inputs!$C$23="",lockin,Inputs!$C$23),Inputs!$D$23,IF(U329&lt;=IF(Inputs!$C$24="",lockin,Inputs!$C$24),Inputs!$D$24,IF(U329&lt;=IF(Inputs!$C$25="",lockin,Inputs!$C$25),Inputs!$D$25,IF(U329&lt;=IF(Inputs!$C$26="",lockin,Inputs!$C$26),Inputs!$D$26,IF(U329&lt;=IF(Inputs!$C$27="",lockin,Inputs!$C$27),Inputs!$D$27,IF(U329&lt;=IF(Inputs!$C$28="",lockin,Inputs!$C$28),Inputs!$D$28,IF(U329&lt;=IF(Inputs!$C$29="",lockin,Inputs!$C$29),Inputs!$D$29,IF(U329&lt;=IF(Inputs!$C$30="",lockin,Inputs!$C$30),Inputs!$D$30,IF(U329&lt;=IF(Inputs!$C$31="",lockin,Inputs!$C$31),Inputs!$D$31,0%))))))))))</f>
        <v>1.4999999999999999E-2</v>
      </c>
      <c r="AE329" s="5">
        <f t="shared" si="102"/>
        <v>0</v>
      </c>
      <c r="AF329" s="5">
        <f>AB329*Inputs!I333</f>
        <v>0</v>
      </c>
      <c r="AG329" s="5">
        <f t="shared" si="103"/>
        <v>0</v>
      </c>
      <c r="AH329" s="5">
        <f t="shared" si="104"/>
        <v>0</v>
      </c>
      <c r="AI329" s="5">
        <f>AA329*Inputs!I333</f>
        <v>0</v>
      </c>
      <c r="AJ329" s="5">
        <f t="shared" si="105"/>
        <v>0</v>
      </c>
      <c r="AK329" s="5">
        <f t="shared" si="106"/>
        <v>0</v>
      </c>
      <c r="AL329" s="5">
        <f>AA329*Inputs!I333</f>
        <v>0</v>
      </c>
      <c r="AM329" s="5">
        <f t="shared" ca="1" si="107"/>
        <v>0</v>
      </c>
      <c r="AN329" s="5">
        <f t="shared" si="108"/>
        <v>0</v>
      </c>
      <c r="AO329" s="5">
        <f t="shared" ca="1" si="109"/>
        <v>0</v>
      </c>
      <c r="AP329" s="5"/>
      <c r="AQ329" s="5">
        <f>AA329*Inputs!I333</f>
        <v>0</v>
      </c>
      <c r="AR329" s="5">
        <f t="shared" si="110"/>
        <v>0</v>
      </c>
      <c r="AS329" s="5"/>
      <c r="AT329" s="5">
        <f t="shared" ca="1" si="111"/>
        <v>0</v>
      </c>
      <c r="BG329" s="20" t="str">
        <f>IF(Inputs!K329="","",YEAR(Inputs!K329))</f>
        <v/>
      </c>
      <c r="BH329" s="20" t="str">
        <f>IF(Inputs!K329="","",DAY(Inputs!K329))</f>
        <v/>
      </c>
      <c r="BI329" s="20" t="str">
        <f>IF(Inputs!K329="","",MONTH(Inputs!K329))</f>
        <v/>
      </c>
      <c r="BJ329" s="14" t="str">
        <f>IF(Inputs!K329="","",IF(Inputs!K329&gt;DATE(BG329,4,1),DATE(BG329,4,1),DATE(BG329-1,4,1)))</f>
        <v/>
      </c>
      <c r="BX329" s="27" t="e">
        <f t="shared" si="112"/>
        <v>#N/A</v>
      </c>
      <c r="BY329" t="e">
        <f t="shared" si="113"/>
        <v>#N/A</v>
      </c>
    </row>
    <row r="330" spans="20:77">
      <c r="T330" s="5">
        <f>IF(Inputs!F334="",0,IF(Inputs!G334="Purchase",Inputs!H334,IF(Inputs!G334="Redemption",-Inputs!H334,IF(Inputs!G334="Dividend",0,0)))/Inputs!I334)</f>
        <v>0</v>
      </c>
      <c r="U330" s="5">
        <f>IF(Inputs!F334="",0,(datecg-Inputs!F334))</f>
        <v>0</v>
      </c>
      <c r="V330" s="5">
        <f>IF(Inputs!F334="",0,SUM($T$5:T330))</f>
        <v>0</v>
      </c>
      <c r="W330" s="5">
        <f>SUM($X$5:X329)</f>
        <v>24499.276089799783</v>
      </c>
      <c r="X330" s="5">
        <f t="shared" si="96"/>
        <v>0</v>
      </c>
      <c r="Y330" s="5">
        <f t="shared" si="97"/>
        <v>0</v>
      </c>
      <c r="Z330" s="5">
        <f t="shared" si="98"/>
        <v>0</v>
      </c>
      <c r="AA330" s="5">
        <f t="shared" si="99"/>
        <v>0</v>
      </c>
      <c r="AB330" s="5">
        <f t="shared" si="100"/>
        <v>0</v>
      </c>
      <c r="AC330" s="5">
        <f t="shared" si="101"/>
        <v>0</v>
      </c>
      <c r="AD330" s="94">
        <f>IF(U330&lt;=IF(Inputs!$C$22="",lockin,Inputs!$C$22),Inputs!$D$22,IF(U330&lt;=IF(Inputs!$C$23="",lockin,Inputs!$C$23),Inputs!$D$23,IF(U330&lt;=IF(Inputs!$C$24="",lockin,Inputs!$C$24),Inputs!$D$24,IF(U330&lt;=IF(Inputs!$C$25="",lockin,Inputs!$C$25),Inputs!$D$25,IF(U330&lt;=IF(Inputs!$C$26="",lockin,Inputs!$C$26),Inputs!$D$26,IF(U330&lt;=IF(Inputs!$C$27="",lockin,Inputs!$C$27),Inputs!$D$27,IF(U330&lt;=IF(Inputs!$C$28="",lockin,Inputs!$C$28),Inputs!$D$28,IF(U330&lt;=IF(Inputs!$C$29="",lockin,Inputs!$C$29),Inputs!$D$29,IF(U330&lt;=IF(Inputs!$C$30="",lockin,Inputs!$C$30),Inputs!$D$30,IF(U330&lt;=IF(Inputs!$C$31="",lockin,Inputs!$C$31),Inputs!$D$31,0%))))))))))</f>
        <v>1.4999999999999999E-2</v>
      </c>
      <c r="AE330" s="5">
        <f t="shared" si="102"/>
        <v>0</v>
      </c>
      <c r="AF330" s="5">
        <f>AB330*Inputs!I334</f>
        <v>0</v>
      </c>
      <c r="AG330" s="5">
        <f t="shared" si="103"/>
        <v>0</v>
      </c>
      <c r="AH330" s="5">
        <f t="shared" si="104"/>
        <v>0</v>
      </c>
      <c r="AI330" s="5">
        <f>AA330*Inputs!I334</f>
        <v>0</v>
      </c>
      <c r="AJ330" s="5">
        <f t="shared" si="105"/>
        <v>0</v>
      </c>
      <c r="AK330" s="5">
        <f t="shared" si="106"/>
        <v>0</v>
      </c>
      <c r="AL330" s="5">
        <f>AA330*Inputs!I334</f>
        <v>0</v>
      </c>
      <c r="AM330" s="5">
        <f t="shared" ca="1" si="107"/>
        <v>0</v>
      </c>
      <c r="AN330" s="5">
        <f t="shared" si="108"/>
        <v>0</v>
      </c>
      <c r="AO330" s="5">
        <f t="shared" ca="1" si="109"/>
        <v>0</v>
      </c>
      <c r="AP330" s="5"/>
      <c r="AQ330" s="5">
        <f>AA330*Inputs!I334</f>
        <v>0</v>
      </c>
      <c r="AR330" s="5">
        <f t="shared" si="110"/>
        <v>0</v>
      </c>
      <c r="AS330" s="5"/>
      <c r="AT330" s="5">
        <f t="shared" ca="1" si="111"/>
        <v>0</v>
      </c>
      <c r="BG330" s="20" t="str">
        <f>IF(Inputs!K330="","",YEAR(Inputs!K330))</f>
        <v/>
      </c>
      <c r="BH330" s="20" t="str">
        <f>IF(Inputs!K330="","",DAY(Inputs!K330))</f>
        <v/>
      </c>
      <c r="BI330" s="20" t="str">
        <f>IF(Inputs!K330="","",MONTH(Inputs!K330))</f>
        <v/>
      </c>
      <c r="BJ330" s="14" t="str">
        <f>IF(Inputs!K330="","",IF(Inputs!K330&gt;DATE(BG330,4,1),DATE(BG330,4,1),DATE(BG330-1,4,1)))</f>
        <v/>
      </c>
      <c r="BX330" s="27" t="e">
        <f t="shared" si="112"/>
        <v>#N/A</v>
      </c>
      <c r="BY330" t="e">
        <f t="shared" si="113"/>
        <v>#N/A</v>
      </c>
    </row>
    <row r="331" spans="20:77">
      <c r="T331" s="5">
        <f>IF(Inputs!F335="",0,IF(Inputs!G335="Purchase",Inputs!H335,IF(Inputs!G335="Redemption",-Inputs!H335,IF(Inputs!G335="Dividend",0,0)))/Inputs!I335)</f>
        <v>0</v>
      </c>
      <c r="U331" s="5">
        <f>IF(Inputs!F335="",0,(datecg-Inputs!F335))</f>
        <v>0</v>
      </c>
      <c r="V331" s="5">
        <f>IF(Inputs!F335="",0,SUM($T$5:T331))</f>
        <v>0</v>
      </c>
      <c r="W331" s="5">
        <f>SUM($X$5:X330)</f>
        <v>24499.276089799783</v>
      </c>
      <c r="X331" s="5">
        <f t="shared" si="96"/>
        <v>0</v>
      </c>
      <c r="Y331" s="5">
        <f t="shared" si="97"/>
        <v>0</v>
      </c>
      <c r="Z331" s="5">
        <f t="shared" si="98"/>
        <v>0</v>
      </c>
      <c r="AA331" s="5">
        <f t="shared" si="99"/>
        <v>0</v>
      </c>
      <c r="AB331" s="5">
        <f t="shared" si="100"/>
        <v>0</v>
      </c>
      <c r="AC331" s="5">
        <f t="shared" si="101"/>
        <v>0</v>
      </c>
      <c r="AD331" s="94">
        <f>IF(U331&lt;=IF(Inputs!$C$22="",lockin,Inputs!$C$22),Inputs!$D$22,IF(U331&lt;=IF(Inputs!$C$23="",lockin,Inputs!$C$23),Inputs!$D$23,IF(U331&lt;=IF(Inputs!$C$24="",lockin,Inputs!$C$24),Inputs!$D$24,IF(U331&lt;=IF(Inputs!$C$25="",lockin,Inputs!$C$25),Inputs!$D$25,IF(U331&lt;=IF(Inputs!$C$26="",lockin,Inputs!$C$26),Inputs!$D$26,IF(U331&lt;=IF(Inputs!$C$27="",lockin,Inputs!$C$27),Inputs!$D$27,IF(U331&lt;=IF(Inputs!$C$28="",lockin,Inputs!$C$28),Inputs!$D$28,IF(U331&lt;=IF(Inputs!$C$29="",lockin,Inputs!$C$29),Inputs!$D$29,IF(U331&lt;=IF(Inputs!$C$30="",lockin,Inputs!$C$30),Inputs!$D$30,IF(U331&lt;=IF(Inputs!$C$31="",lockin,Inputs!$C$31),Inputs!$D$31,0%))))))))))</f>
        <v>1.4999999999999999E-2</v>
      </c>
      <c r="AE331" s="5">
        <f t="shared" si="102"/>
        <v>0</v>
      </c>
      <c r="AF331" s="5">
        <f>AB331*Inputs!I335</f>
        <v>0</v>
      </c>
      <c r="AG331" s="5">
        <f t="shared" si="103"/>
        <v>0</v>
      </c>
      <c r="AH331" s="5">
        <f t="shared" si="104"/>
        <v>0</v>
      </c>
      <c r="AI331" s="5">
        <f>AA331*Inputs!I335</f>
        <v>0</v>
      </c>
      <c r="AJ331" s="5">
        <f t="shared" si="105"/>
        <v>0</v>
      </c>
      <c r="AK331" s="5">
        <f t="shared" si="106"/>
        <v>0</v>
      </c>
      <c r="AL331" s="5">
        <f>AA331*Inputs!I335</f>
        <v>0</v>
      </c>
      <c r="AM331" s="5">
        <f t="shared" ca="1" si="107"/>
        <v>0</v>
      </c>
      <c r="AN331" s="5">
        <f t="shared" si="108"/>
        <v>0</v>
      </c>
      <c r="AO331" s="5">
        <f t="shared" ca="1" si="109"/>
        <v>0</v>
      </c>
      <c r="AP331" s="5"/>
      <c r="AQ331" s="5">
        <f>AA331*Inputs!I335</f>
        <v>0</v>
      </c>
      <c r="AR331" s="5">
        <f t="shared" si="110"/>
        <v>0</v>
      </c>
      <c r="AS331" s="5"/>
      <c r="AT331" s="5">
        <f t="shared" ca="1" si="111"/>
        <v>0</v>
      </c>
      <c r="BG331" s="20" t="str">
        <f>IF(Inputs!K331="","",YEAR(Inputs!K331))</f>
        <v/>
      </c>
      <c r="BH331" s="20" t="str">
        <f>IF(Inputs!K331="","",DAY(Inputs!K331))</f>
        <v/>
      </c>
      <c r="BI331" s="20" t="str">
        <f>IF(Inputs!K331="","",MONTH(Inputs!K331))</f>
        <v/>
      </c>
      <c r="BJ331" s="14" t="str">
        <f>IF(Inputs!K331="","",IF(Inputs!K331&gt;DATE(BG331,4,1),DATE(BG331,4,1),DATE(BG331-1,4,1)))</f>
        <v/>
      </c>
      <c r="BX331" s="27" t="e">
        <f t="shared" si="112"/>
        <v>#N/A</v>
      </c>
      <c r="BY331" t="e">
        <f t="shared" si="113"/>
        <v>#N/A</v>
      </c>
    </row>
    <row r="332" spans="20:77">
      <c r="T332" s="5">
        <f>IF(Inputs!F336="",0,IF(Inputs!G336="Purchase",Inputs!H336,IF(Inputs!G336="Redemption",-Inputs!H336,IF(Inputs!G336="Dividend",0,0)))/Inputs!I336)</f>
        <v>0</v>
      </c>
      <c r="U332" s="5">
        <f>IF(Inputs!F336="",0,(datecg-Inputs!F336))</f>
        <v>0</v>
      </c>
      <c r="V332" s="5">
        <f>IF(Inputs!F336="",0,SUM($T$5:T332))</f>
        <v>0</v>
      </c>
      <c r="W332" s="5">
        <f>SUM($X$5:X331)</f>
        <v>24499.276089799783</v>
      </c>
      <c r="X332" s="5">
        <f t="shared" si="96"/>
        <v>0</v>
      </c>
      <c r="Y332" s="5">
        <f t="shared" si="97"/>
        <v>0</v>
      </c>
      <c r="Z332" s="5">
        <f t="shared" si="98"/>
        <v>0</v>
      </c>
      <c r="AA332" s="5">
        <f t="shared" si="99"/>
        <v>0</v>
      </c>
      <c r="AB332" s="5">
        <f t="shared" si="100"/>
        <v>0</v>
      </c>
      <c r="AC332" s="5">
        <f t="shared" si="101"/>
        <v>0</v>
      </c>
      <c r="AD332" s="94">
        <f>IF(U332&lt;=IF(Inputs!$C$22="",lockin,Inputs!$C$22),Inputs!$D$22,IF(U332&lt;=IF(Inputs!$C$23="",lockin,Inputs!$C$23),Inputs!$D$23,IF(U332&lt;=IF(Inputs!$C$24="",lockin,Inputs!$C$24),Inputs!$D$24,IF(U332&lt;=IF(Inputs!$C$25="",lockin,Inputs!$C$25),Inputs!$D$25,IF(U332&lt;=IF(Inputs!$C$26="",lockin,Inputs!$C$26),Inputs!$D$26,IF(U332&lt;=IF(Inputs!$C$27="",lockin,Inputs!$C$27),Inputs!$D$27,IF(U332&lt;=IF(Inputs!$C$28="",lockin,Inputs!$C$28),Inputs!$D$28,IF(U332&lt;=IF(Inputs!$C$29="",lockin,Inputs!$C$29),Inputs!$D$29,IF(U332&lt;=IF(Inputs!$C$30="",lockin,Inputs!$C$30),Inputs!$D$30,IF(U332&lt;=IF(Inputs!$C$31="",lockin,Inputs!$C$31),Inputs!$D$31,0%))))))))))</f>
        <v>1.4999999999999999E-2</v>
      </c>
      <c r="AE332" s="5">
        <f t="shared" si="102"/>
        <v>0</v>
      </c>
      <c r="AF332" s="5">
        <f>AB332*Inputs!I336</f>
        <v>0</v>
      </c>
      <c r="AG332" s="5">
        <f t="shared" si="103"/>
        <v>0</v>
      </c>
      <c r="AH332" s="5">
        <f t="shared" si="104"/>
        <v>0</v>
      </c>
      <c r="AI332" s="5">
        <f>AA332*Inputs!I336</f>
        <v>0</v>
      </c>
      <c r="AJ332" s="5">
        <f t="shared" si="105"/>
        <v>0</v>
      </c>
      <c r="AK332" s="5">
        <f t="shared" si="106"/>
        <v>0</v>
      </c>
      <c r="AL332" s="5">
        <f>AA332*Inputs!I336</f>
        <v>0</v>
      </c>
      <c r="AM332" s="5">
        <f t="shared" ca="1" si="107"/>
        <v>0</v>
      </c>
      <c r="AN332" s="5">
        <f t="shared" si="108"/>
        <v>0</v>
      </c>
      <c r="AO332" s="5">
        <f t="shared" ca="1" si="109"/>
        <v>0</v>
      </c>
      <c r="AP332" s="5"/>
      <c r="AQ332" s="5">
        <f>AA332*Inputs!I336</f>
        <v>0</v>
      </c>
      <c r="AR332" s="5">
        <f t="shared" si="110"/>
        <v>0</v>
      </c>
      <c r="AS332" s="5"/>
      <c r="AT332" s="5">
        <f t="shared" ca="1" si="111"/>
        <v>0</v>
      </c>
      <c r="BG332" s="20" t="str">
        <f>IF(Inputs!K332="","",YEAR(Inputs!K332))</f>
        <v/>
      </c>
      <c r="BH332" s="20" t="str">
        <f>IF(Inputs!K332="","",DAY(Inputs!K332))</f>
        <v/>
      </c>
      <c r="BI332" s="20" t="str">
        <f>IF(Inputs!K332="","",MONTH(Inputs!K332))</f>
        <v/>
      </c>
      <c r="BJ332" s="14" t="str">
        <f>IF(Inputs!K332="","",IF(Inputs!K332&gt;DATE(BG332,4,1),DATE(BG332,4,1),DATE(BG332-1,4,1)))</f>
        <v/>
      </c>
      <c r="BX332" s="27" t="e">
        <f t="shared" si="112"/>
        <v>#N/A</v>
      </c>
      <c r="BY332" t="e">
        <f t="shared" si="113"/>
        <v>#N/A</v>
      </c>
    </row>
    <row r="333" spans="20:77">
      <c r="T333" s="5">
        <f>IF(Inputs!F337="",0,IF(Inputs!G337="Purchase",Inputs!H337,IF(Inputs!G337="Redemption",-Inputs!H337,IF(Inputs!G337="Dividend",0,0)))/Inputs!I337)</f>
        <v>0</v>
      </c>
      <c r="U333" s="5">
        <f>IF(Inputs!F337="",0,(datecg-Inputs!F337))</f>
        <v>0</v>
      </c>
      <c r="V333" s="5">
        <f>IF(Inputs!F337="",0,SUM($T$5:T333))</f>
        <v>0</v>
      </c>
      <c r="W333" s="5">
        <f>SUM($X$5:X332)</f>
        <v>24499.276089799783</v>
      </c>
      <c r="X333" s="5">
        <f t="shared" si="96"/>
        <v>0</v>
      </c>
      <c r="Y333" s="5">
        <f t="shared" si="97"/>
        <v>0</v>
      </c>
      <c r="Z333" s="5">
        <f t="shared" si="98"/>
        <v>0</v>
      </c>
      <c r="AA333" s="5">
        <f t="shared" si="99"/>
        <v>0</v>
      </c>
      <c r="AB333" s="5">
        <f t="shared" si="100"/>
        <v>0</v>
      </c>
      <c r="AC333" s="5">
        <f t="shared" si="101"/>
        <v>0</v>
      </c>
      <c r="AD333" s="94">
        <f>IF(U333&lt;=IF(Inputs!$C$22="",lockin,Inputs!$C$22),Inputs!$D$22,IF(U333&lt;=IF(Inputs!$C$23="",lockin,Inputs!$C$23),Inputs!$D$23,IF(U333&lt;=IF(Inputs!$C$24="",lockin,Inputs!$C$24),Inputs!$D$24,IF(U333&lt;=IF(Inputs!$C$25="",lockin,Inputs!$C$25),Inputs!$D$25,IF(U333&lt;=IF(Inputs!$C$26="",lockin,Inputs!$C$26),Inputs!$D$26,IF(U333&lt;=IF(Inputs!$C$27="",lockin,Inputs!$C$27),Inputs!$D$27,IF(U333&lt;=IF(Inputs!$C$28="",lockin,Inputs!$C$28),Inputs!$D$28,IF(U333&lt;=IF(Inputs!$C$29="",lockin,Inputs!$C$29),Inputs!$D$29,IF(U333&lt;=IF(Inputs!$C$30="",lockin,Inputs!$C$30),Inputs!$D$30,IF(U333&lt;=IF(Inputs!$C$31="",lockin,Inputs!$C$31),Inputs!$D$31,0%))))))))))</f>
        <v>1.4999999999999999E-2</v>
      </c>
      <c r="AE333" s="5">
        <f t="shared" si="102"/>
        <v>0</v>
      </c>
      <c r="AF333" s="5">
        <f>AB333*Inputs!I337</f>
        <v>0</v>
      </c>
      <c r="AG333" s="5">
        <f t="shared" si="103"/>
        <v>0</v>
      </c>
      <c r="AH333" s="5">
        <f t="shared" si="104"/>
        <v>0</v>
      </c>
      <c r="AI333" s="5">
        <f>AA333*Inputs!I337</f>
        <v>0</v>
      </c>
      <c r="AJ333" s="5">
        <f t="shared" si="105"/>
        <v>0</v>
      </c>
      <c r="AK333" s="5">
        <f t="shared" si="106"/>
        <v>0</v>
      </c>
      <c r="AL333" s="5">
        <f>AA333*Inputs!I337</f>
        <v>0</v>
      </c>
      <c r="AM333" s="5">
        <f t="shared" ca="1" si="107"/>
        <v>0</v>
      </c>
      <c r="AN333" s="5">
        <f t="shared" si="108"/>
        <v>0</v>
      </c>
      <c r="AO333" s="5">
        <f t="shared" ca="1" si="109"/>
        <v>0</v>
      </c>
      <c r="AP333" s="5"/>
      <c r="AQ333" s="5">
        <f>AA333*Inputs!I337</f>
        <v>0</v>
      </c>
      <c r="AR333" s="5">
        <f t="shared" si="110"/>
        <v>0</v>
      </c>
      <c r="AS333" s="5"/>
      <c r="AT333" s="5">
        <f t="shared" ca="1" si="111"/>
        <v>0</v>
      </c>
      <c r="BG333" s="20" t="str">
        <f>IF(Inputs!K333="","",YEAR(Inputs!K333))</f>
        <v/>
      </c>
      <c r="BH333" s="20" t="str">
        <f>IF(Inputs!K333="","",DAY(Inputs!K333))</f>
        <v/>
      </c>
      <c r="BI333" s="20" t="str">
        <f>IF(Inputs!K333="","",MONTH(Inputs!K333))</f>
        <v/>
      </c>
      <c r="BJ333" s="14" t="str">
        <f>IF(Inputs!K333="","",IF(Inputs!K333&gt;DATE(BG333,4,1),DATE(BG333,4,1),DATE(BG333-1,4,1)))</f>
        <v/>
      </c>
      <c r="BX333" s="27" t="e">
        <f t="shared" si="112"/>
        <v>#N/A</v>
      </c>
      <c r="BY333" t="e">
        <f t="shared" si="113"/>
        <v>#N/A</v>
      </c>
    </row>
    <row r="334" spans="20:77">
      <c r="T334" s="5">
        <f>IF(Inputs!F338="",0,IF(Inputs!G338="Purchase",Inputs!H338,IF(Inputs!G338="Redemption",-Inputs!H338,IF(Inputs!G338="Dividend",0,0)))/Inputs!I338)</f>
        <v>0</v>
      </c>
      <c r="U334" s="5">
        <f>IF(Inputs!F338="",0,(datecg-Inputs!F338))</f>
        <v>0</v>
      </c>
      <c r="V334" s="5">
        <f>IF(Inputs!F338="",0,SUM($T$5:T334))</f>
        <v>0</v>
      </c>
      <c r="W334" s="5">
        <f>SUM($X$5:X333)</f>
        <v>24499.276089799783</v>
      </c>
      <c r="X334" s="5">
        <f t="shared" si="96"/>
        <v>0</v>
      </c>
      <c r="Y334" s="5">
        <f t="shared" si="97"/>
        <v>0</v>
      </c>
      <c r="Z334" s="5">
        <f t="shared" si="98"/>
        <v>0</v>
      </c>
      <c r="AA334" s="5">
        <f t="shared" si="99"/>
        <v>0</v>
      </c>
      <c r="AB334" s="5">
        <f t="shared" si="100"/>
        <v>0</v>
      </c>
      <c r="AC334" s="5">
        <f t="shared" si="101"/>
        <v>0</v>
      </c>
      <c r="AD334" s="94">
        <f>IF(U334&lt;=IF(Inputs!$C$22="",lockin,Inputs!$C$22),Inputs!$D$22,IF(U334&lt;=IF(Inputs!$C$23="",lockin,Inputs!$C$23),Inputs!$D$23,IF(U334&lt;=IF(Inputs!$C$24="",lockin,Inputs!$C$24),Inputs!$D$24,IF(U334&lt;=IF(Inputs!$C$25="",lockin,Inputs!$C$25),Inputs!$D$25,IF(U334&lt;=IF(Inputs!$C$26="",lockin,Inputs!$C$26),Inputs!$D$26,IF(U334&lt;=IF(Inputs!$C$27="",lockin,Inputs!$C$27),Inputs!$D$27,IF(U334&lt;=IF(Inputs!$C$28="",lockin,Inputs!$C$28),Inputs!$D$28,IF(U334&lt;=IF(Inputs!$C$29="",lockin,Inputs!$C$29),Inputs!$D$29,IF(U334&lt;=IF(Inputs!$C$30="",lockin,Inputs!$C$30),Inputs!$D$30,IF(U334&lt;=IF(Inputs!$C$31="",lockin,Inputs!$C$31),Inputs!$D$31,0%))))))))))</f>
        <v>1.4999999999999999E-2</v>
      </c>
      <c r="AE334" s="5">
        <f t="shared" si="102"/>
        <v>0</v>
      </c>
      <c r="AF334" s="5">
        <f>AB334*Inputs!I338</f>
        <v>0</v>
      </c>
      <c r="AG334" s="5">
        <f t="shared" si="103"/>
        <v>0</v>
      </c>
      <c r="AH334" s="5">
        <f t="shared" si="104"/>
        <v>0</v>
      </c>
      <c r="AI334" s="5">
        <f>AA334*Inputs!I338</f>
        <v>0</v>
      </c>
      <c r="AJ334" s="5">
        <f t="shared" si="105"/>
        <v>0</v>
      </c>
      <c r="AK334" s="5">
        <f t="shared" si="106"/>
        <v>0</v>
      </c>
      <c r="AL334" s="5">
        <f>AA334*Inputs!I338</f>
        <v>0</v>
      </c>
      <c r="AM334" s="5">
        <f t="shared" ca="1" si="107"/>
        <v>0</v>
      </c>
      <c r="AN334" s="5">
        <f t="shared" si="108"/>
        <v>0</v>
      </c>
      <c r="AO334" s="5">
        <f t="shared" ca="1" si="109"/>
        <v>0</v>
      </c>
      <c r="AP334" s="5"/>
      <c r="AQ334" s="5">
        <f>AA334*Inputs!I338</f>
        <v>0</v>
      </c>
      <c r="AR334" s="5">
        <f t="shared" si="110"/>
        <v>0</v>
      </c>
      <c r="AS334" s="5"/>
      <c r="AT334" s="5">
        <f t="shared" ca="1" si="111"/>
        <v>0</v>
      </c>
      <c r="BG334" s="20" t="str">
        <f>IF(Inputs!K334="","",YEAR(Inputs!K334))</f>
        <v/>
      </c>
      <c r="BH334" s="20" t="str">
        <f>IF(Inputs!K334="","",DAY(Inputs!K334))</f>
        <v/>
      </c>
      <c r="BI334" s="20" t="str">
        <f>IF(Inputs!K334="","",MONTH(Inputs!K334))</f>
        <v/>
      </c>
      <c r="BJ334" s="14" t="str">
        <f>IF(Inputs!K334="","",IF(Inputs!K334&gt;DATE(BG334,4,1),DATE(BG334,4,1),DATE(BG334-1,4,1)))</f>
        <v/>
      </c>
      <c r="BX334" s="27" t="e">
        <f t="shared" si="112"/>
        <v>#N/A</v>
      </c>
      <c r="BY334" t="e">
        <f t="shared" si="113"/>
        <v>#N/A</v>
      </c>
    </row>
    <row r="335" spans="20:77">
      <c r="T335" s="5">
        <f>IF(Inputs!F339="",0,IF(Inputs!G339="Purchase",Inputs!H339,IF(Inputs!G339="Redemption",-Inputs!H339,IF(Inputs!G339="Dividend",0,0)))/Inputs!I339)</f>
        <v>0</v>
      </c>
      <c r="U335" s="5">
        <f>IF(Inputs!F339="",0,(datecg-Inputs!F339))</f>
        <v>0</v>
      </c>
      <c r="V335" s="5">
        <f>IF(Inputs!F339="",0,SUM($T$5:T335))</f>
        <v>0</v>
      </c>
      <c r="W335" s="5">
        <f>SUM($X$5:X334)</f>
        <v>24499.276089799783</v>
      </c>
      <c r="X335" s="5">
        <f t="shared" si="96"/>
        <v>0</v>
      </c>
      <c r="Y335" s="5">
        <f t="shared" si="97"/>
        <v>0</v>
      </c>
      <c r="Z335" s="5">
        <f t="shared" si="98"/>
        <v>0</v>
      </c>
      <c r="AA335" s="5">
        <f t="shared" si="99"/>
        <v>0</v>
      </c>
      <c r="AB335" s="5">
        <f t="shared" si="100"/>
        <v>0</v>
      </c>
      <c r="AC335" s="5">
        <f t="shared" si="101"/>
        <v>0</v>
      </c>
      <c r="AD335" s="94">
        <f>IF(U335&lt;=IF(Inputs!$C$22="",lockin,Inputs!$C$22),Inputs!$D$22,IF(U335&lt;=IF(Inputs!$C$23="",lockin,Inputs!$C$23),Inputs!$D$23,IF(U335&lt;=IF(Inputs!$C$24="",lockin,Inputs!$C$24),Inputs!$D$24,IF(U335&lt;=IF(Inputs!$C$25="",lockin,Inputs!$C$25),Inputs!$D$25,IF(U335&lt;=IF(Inputs!$C$26="",lockin,Inputs!$C$26),Inputs!$D$26,IF(U335&lt;=IF(Inputs!$C$27="",lockin,Inputs!$C$27),Inputs!$D$27,IF(U335&lt;=IF(Inputs!$C$28="",lockin,Inputs!$C$28),Inputs!$D$28,IF(U335&lt;=IF(Inputs!$C$29="",lockin,Inputs!$C$29),Inputs!$D$29,IF(U335&lt;=IF(Inputs!$C$30="",lockin,Inputs!$C$30),Inputs!$D$30,IF(U335&lt;=IF(Inputs!$C$31="",lockin,Inputs!$C$31),Inputs!$D$31,0%))))))))))</f>
        <v>1.4999999999999999E-2</v>
      </c>
      <c r="AE335" s="5">
        <f t="shared" si="102"/>
        <v>0</v>
      </c>
      <c r="AF335" s="5">
        <f>AB335*Inputs!I339</f>
        <v>0</v>
      </c>
      <c r="AG335" s="5">
        <f t="shared" si="103"/>
        <v>0</v>
      </c>
      <c r="AH335" s="5">
        <f t="shared" si="104"/>
        <v>0</v>
      </c>
      <c r="AI335" s="5">
        <f>AA335*Inputs!I339</f>
        <v>0</v>
      </c>
      <c r="AJ335" s="5">
        <f t="shared" si="105"/>
        <v>0</v>
      </c>
      <c r="AK335" s="5">
        <f t="shared" si="106"/>
        <v>0</v>
      </c>
      <c r="AL335" s="5">
        <f>AA335*Inputs!I339</f>
        <v>0</v>
      </c>
      <c r="AM335" s="5">
        <f t="shared" ca="1" si="107"/>
        <v>0</v>
      </c>
      <c r="AN335" s="5">
        <f t="shared" si="108"/>
        <v>0</v>
      </c>
      <c r="AO335" s="5">
        <f t="shared" ca="1" si="109"/>
        <v>0</v>
      </c>
      <c r="AP335" s="5"/>
      <c r="AQ335" s="5">
        <f>AA335*Inputs!I339</f>
        <v>0</v>
      </c>
      <c r="AR335" s="5">
        <f t="shared" si="110"/>
        <v>0</v>
      </c>
      <c r="AS335" s="5"/>
      <c r="AT335" s="5">
        <f t="shared" ca="1" si="111"/>
        <v>0</v>
      </c>
      <c r="BG335" s="20" t="str">
        <f>IF(Inputs!K335="","",YEAR(Inputs!K335))</f>
        <v/>
      </c>
      <c r="BH335" s="20" t="str">
        <f>IF(Inputs!K335="","",DAY(Inputs!K335))</f>
        <v/>
      </c>
      <c r="BI335" s="20" t="str">
        <f>IF(Inputs!K335="","",MONTH(Inputs!K335))</f>
        <v/>
      </c>
      <c r="BJ335" s="14" t="str">
        <f>IF(Inputs!K335="","",IF(Inputs!K335&gt;DATE(BG335,4,1),DATE(BG335,4,1),DATE(BG335-1,4,1)))</f>
        <v/>
      </c>
      <c r="BX335" s="27" t="e">
        <f t="shared" si="112"/>
        <v>#N/A</v>
      </c>
      <c r="BY335" t="e">
        <f t="shared" si="113"/>
        <v>#N/A</v>
      </c>
    </row>
    <row r="336" spans="20:77">
      <c r="T336" s="5">
        <f>IF(Inputs!F340="",0,IF(Inputs!G340="Purchase",Inputs!H340,IF(Inputs!G340="Redemption",-Inputs!H340,IF(Inputs!G340="Dividend",0,0)))/Inputs!I340)</f>
        <v>0</v>
      </c>
      <c r="U336" s="5">
        <f>IF(Inputs!F340="",0,(datecg-Inputs!F340))</f>
        <v>0</v>
      </c>
      <c r="V336" s="5">
        <f>IF(Inputs!F340="",0,SUM($T$5:T336))</f>
        <v>0</v>
      </c>
      <c r="W336" s="5">
        <f>SUM($X$5:X335)</f>
        <v>24499.276089799783</v>
      </c>
      <c r="X336" s="5">
        <f t="shared" si="96"/>
        <v>0</v>
      </c>
      <c r="Y336" s="5">
        <f t="shared" si="97"/>
        <v>0</v>
      </c>
      <c r="Z336" s="5">
        <f t="shared" si="98"/>
        <v>0</v>
      </c>
      <c r="AA336" s="5">
        <f t="shared" si="99"/>
        <v>0</v>
      </c>
      <c r="AB336" s="5">
        <f t="shared" si="100"/>
        <v>0</v>
      </c>
      <c r="AC336" s="5">
        <f t="shared" si="101"/>
        <v>0</v>
      </c>
      <c r="AD336" s="94">
        <f>IF(U336&lt;=IF(Inputs!$C$22="",lockin,Inputs!$C$22),Inputs!$D$22,IF(U336&lt;=IF(Inputs!$C$23="",lockin,Inputs!$C$23),Inputs!$D$23,IF(U336&lt;=IF(Inputs!$C$24="",lockin,Inputs!$C$24),Inputs!$D$24,IF(U336&lt;=IF(Inputs!$C$25="",lockin,Inputs!$C$25),Inputs!$D$25,IF(U336&lt;=IF(Inputs!$C$26="",lockin,Inputs!$C$26),Inputs!$D$26,IF(U336&lt;=IF(Inputs!$C$27="",lockin,Inputs!$C$27),Inputs!$D$27,IF(U336&lt;=IF(Inputs!$C$28="",lockin,Inputs!$C$28),Inputs!$D$28,IF(U336&lt;=IF(Inputs!$C$29="",lockin,Inputs!$C$29),Inputs!$D$29,IF(U336&lt;=IF(Inputs!$C$30="",lockin,Inputs!$C$30),Inputs!$D$30,IF(U336&lt;=IF(Inputs!$C$31="",lockin,Inputs!$C$31),Inputs!$D$31,0%))))))))))</f>
        <v>1.4999999999999999E-2</v>
      </c>
      <c r="AE336" s="5">
        <f t="shared" si="102"/>
        <v>0</v>
      </c>
      <c r="AF336" s="5">
        <f>AB336*Inputs!I340</f>
        <v>0</v>
      </c>
      <c r="AG336" s="5">
        <f t="shared" si="103"/>
        <v>0</v>
      </c>
      <c r="AH336" s="5">
        <f t="shared" si="104"/>
        <v>0</v>
      </c>
      <c r="AI336" s="5">
        <f>AA336*Inputs!I340</f>
        <v>0</v>
      </c>
      <c r="AJ336" s="5">
        <f t="shared" si="105"/>
        <v>0</v>
      </c>
      <c r="AK336" s="5">
        <f t="shared" si="106"/>
        <v>0</v>
      </c>
      <c r="AL336" s="5">
        <f>AA336*Inputs!I340</f>
        <v>0</v>
      </c>
      <c r="AM336" s="5">
        <f t="shared" ca="1" si="107"/>
        <v>0</v>
      </c>
      <c r="AN336" s="5">
        <f t="shared" si="108"/>
        <v>0</v>
      </c>
      <c r="AO336" s="5">
        <f t="shared" ca="1" si="109"/>
        <v>0</v>
      </c>
      <c r="AP336" s="5"/>
      <c r="AQ336" s="5">
        <f>AA336*Inputs!I340</f>
        <v>0</v>
      </c>
      <c r="AR336" s="5">
        <f t="shared" si="110"/>
        <v>0</v>
      </c>
      <c r="AS336" s="5"/>
      <c r="AT336" s="5">
        <f t="shared" ca="1" si="111"/>
        <v>0</v>
      </c>
      <c r="BG336" s="20" t="str">
        <f>IF(Inputs!K336="","",YEAR(Inputs!K336))</f>
        <v/>
      </c>
      <c r="BH336" s="20" t="str">
        <f>IF(Inputs!K336="","",DAY(Inputs!K336))</f>
        <v/>
      </c>
      <c r="BI336" s="20" t="str">
        <f>IF(Inputs!K336="","",MONTH(Inputs!K336))</f>
        <v/>
      </c>
      <c r="BJ336" s="14" t="str">
        <f>IF(Inputs!K336="","",IF(Inputs!K336&gt;DATE(BG336,4,1),DATE(BG336,4,1),DATE(BG336-1,4,1)))</f>
        <v/>
      </c>
      <c r="BX336" s="27" t="e">
        <f t="shared" si="112"/>
        <v>#N/A</v>
      </c>
      <c r="BY336" t="e">
        <f t="shared" si="113"/>
        <v>#N/A</v>
      </c>
    </row>
    <row r="337" spans="20:77">
      <c r="T337" s="5">
        <f>IF(Inputs!F341="",0,IF(Inputs!G341="Purchase",Inputs!H341,IF(Inputs!G341="Redemption",-Inputs!H341,IF(Inputs!G341="Dividend",0,0)))/Inputs!I341)</f>
        <v>0</v>
      </c>
      <c r="U337" s="5">
        <f>IF(Inputs!F341="",0,(datecg-Inputs!F341))</f>
        <v>0</v>
      </c>
      <c r="V337" s="5">
        <f>IF(Inputs!F341="",0,SUM($T$5:T337))</f>
        <v>0</v>
      </c>
      <c r="W337" s="5">
        <f>SUM($X$5:X336)</f>
        <v>24499.276089799783</v>
      </c>
      <c r="X337" s="5">
        <f t="shared" si="96"/>
        <v>0</v>
      </c>
      <c r="Y337" s="5">
        <f t="shared" si="97"/>
        <v>0</v>
      </c>
      <c r="Z337" s="5">
        <f t="shared" si="98"/>
        <v>0</v>
      </c>
      <c r="AA337" s="5">
        <f t="shared" si="99"/>
        <v>0</v>
      </c>
      <c r="AB337" s="5">
        <f t="shared" si="100"/>
        <v>0</v>
      </c>
      <c r="AC337" s="5">
        <f t="shared" si="101"/>
        <v>0</v>
      </c>
      <c r="AD337" s="94">
        <f>IF(U337&lt;=IF(Inputs!$C$22="",lockin,Inputs!$C$22),Inputs!$D$22,IF(U337&lt;=IF(Inputs!$C$23="",lockin,Inputs!$C$23),Inputs!$D$23,IF(U337&lt;=IF(Inputs!$C$24="",lockin,Inputs!$C$24),Inputs!$D$24,IF(U337&lt;=IF(Inputs!$C$25="",lockin,Inputs!$C$25),Inputs!$D$25,IF(U337&lt;=IF(Inputs!$C$26="",lockin,Inputs!$C$26),Inputs!$D$26,IF(U337&lt;=IF(Inputs!$C$27="",lockin,Inputs!$C$27),Inputs!$D$27,IF(U337&lt;=IF(Inputs!$C$28="",lockin,Inputs!$C$28),Inputs!$D$28,IF(U337&lt;=IF(Inputs!$C$29="",lockin,Inputs!$C$29),Inputs!$D$29,IF(U337&lt;=IF(Inputs!$C$30="",lockin,Inputs!$C$30),Inputs!$D$30,IF(U337&lt;=IF(Inputs!$C$31="",lockin,Inputs!$C$31),Inputs!$D$31,0%))))))))))</f>
        <v>1.4999999999999999E-2</v>
      </c>
      <c r="AE337" s="5">
        <f t="shared" si="102"/>
        <v>0</v>
      </c>
      <c r="AF337" s="5">
        <f>AB337*Inputs!I341</f>
        <v>0</v>
      </c>
      <c r="AG337" s="5">
        <f t="shared" si="103"/>
        <v>0</v>
      </c>
      <c r="AH337" s="5">
        <f t="shared" si="104"/>
        <v>0</v>
      </c>
      <c r="AI337" s="5">
        <f>AA337*Inputs!I341</f>
        <v>0</v>
      </c>
      <c r="AJ337" s="5">
        <f t="shared" si="105"/>
        <v>0</v>
      </c>
      <c r="AK337" s="5">
        <f t="shared" si="106"/>
        <v>0</v>
      </c>
      <c r="AL337" s="5">
        <f>AA337*Inputs!I341</f>
        <v>0</v>
      </c>
      <c r="AM337" s="5">
        <f t="shared" ca="1" si="107"/>
        <v>0</v>
      </c>
      <c r="AN337" s="5">
        <f t="shared" si="108"/>
        <v>0</v>
      </c>
      <c r="AO337" s="5">
        <f t="shared" ca="1" si="109"/>
        <v>0</v>
      </c>
      <c r="AP337" s="5"/>
      <c r="AQ337" s="5">
        <f>AA337*Inputs!I341</f>
        <v>0</v>
      </c>
      <c r="AR337" s="5">
        <f t="shared" si="110"/>
        <v>0</v>
      </c>
      <c r="AS337" s="5"/>
      <c r="AT337" s="5">
        <f t="shared" ca="1" si="111"/>
        <v>0</v>
      </c>
      <c r="BG337" s="20" t="str">
        <f>IF(Inputs!K337="","",YEAR(Inputs!K337))</f>
        <v/>
      </c>
      <c r="BH337" s="20" t="str">
        <f>IF(Inputs!K337="","",DAY(Inputs!K337))</f>
        <v/>
      </c>
      <c r="BI337" s="20" t="str">
        <f>IF(Inputs!K337="","",MONTH(Inputs!K337))</f>
        <v/>
      </c>
      <c r="BJ337" s="14" t="str">
        <f>IF(Inputs!K337="","",IF(Inputs!K337&gt;DATE(BG337,4,1),DATE(BG337,4,1),DATE(BG337-1,4,1)))</f>
        <v/>
      </c>
      <c r="BX337" s="27" t="e">
        <f t="shared" si="112"/>
        <v>#N/A</v>
      </c>
      <c r="BY337" t="e">
        <f t="shared" si="113"/>
        <v>#N/A</v>
      </c>
    </row>
    <row r="338" spans="20:77">
      <c r="T338" s="5">
        <f>IF(Inputs!F342="",0,IF(Inputs!G342="Purchase",Inputs!H342,IF(Inputs!G342="Redemption",-Inputs!H342,IF(Inputs!G342="Dividend",0,0)))/Inputs!I342)</f>
        <v>0</v>
      </c>
      <c r="U338" s="5">
        <f>IF(Inputs!F342="",0,(datecg-Inputs!F342))</f>
        <v>0</v>
      </c>
      <c r="V338" s="5">
        <f>IF(Inputs!F342="",0,SUM($T$5:T338))</f>
        <v>0</v>
      </c>
      <c r="W338" s="5">
        <f>SUM($X$5:X337)</f>
        <v>24499.276089799783</v>
      </c>
      <c r="X338" s="5">
        <f t="shared" si="96"/>
        <v>0</v>
      </c>
      <c r="Y338" s="5">
        <f t="shared" si="97"/>
        <v>0</v>
      </c>
      <c r="Z338" s="5">
        <f t="shared" si="98"/>
        <v>0</v>
      </c>
      <c r="AA338" s="5">
        <f t="shared" si="99"/>
        <v>0</v>
      </c>
      <c r="AB338" s="5">
        <f t="shared" si="100"/>
        <v>0</v>
      </c>
      <c r="AC338" s="5">
        <f t="shared" si="101"/>
        <v>0</v>
      </c>
      <c r="AD338" s="94">
        <f>IF(U338&lt;=IF(Inputs!$C$22="",lockin,Inputs!$C$22),Inputs!$D$22,IF(U338&lt;=IF(Inputs!$C$23="",lockin,Inputs!$C$23),Inputs!$D$23,IF(U338&lt;=IF(Inputs!$C$24="",lockin,Inputs!$C$24),Inputs!$D$24,IF(U338&lt;=IF(Inputs!$C$25="",lockin,Inputs!$C$25),Inputs!$D$25,IF(U338&lt;=IF(Inputs!$C$26="",lockin,Inputs!$C$26),Inputs!$D$26,IF(U338&lt;=IF(Inputs!$C$27="",lockin,Inputs!$C$27),Inputs!$D$27,IF(U338&lt;=IF(Inputs!$C$28="",lockin,Inputs!$C$28),Inputs!$D$28,IF(U338&lt;=IF(Inputs!$C$29="",lockin,Inputs!$C$29),Inputs!$D$29,IF(U338&lt;=IF(Inputs!$C$30="",lockin,Inputs!$C$30),Inputs!$D$30,IF(U338&lt;=IF(Inputs!$C$31="",lockin,Inputs!$C$31),Inputs!$D$31,0%))))))))))</f>
        <v>1.4999999999999999E-2</v>
      </c>
      <c r="AE338" s="5">
        <f t="shared" si="102"/>
        <v>0</v>
      </c>
      <c r="AF338" s="5">
        <f>AB338*Inputs!I342</f>
        <v>0</v>
      </c>
      <c r="AG338" s="5">
        <f t="shared" si="103"/>
        <v>0</v>
      </c>
      <c r="AH338" s="5">
        <f t="shared" si="104"/>
        <v>0</v>
      </c>
      <c r="AI338" s="5">
        <f>AA338*Inputs!I342</f>
        <v>0</v>
      </c>
      <c r="AJ338" s="5">
        <f t="shared" si="105"/>
        <v>0</v>
      </c>
      <c r="AK338" s="5">
        <f t="shared" si="106"/>
        <v>0</v>
      </c>
      <c r="AL338" s="5">
        <f>AA338*Inputs!I342</f>
        <v>0</v>
      </c>
      <c r="AM338" s="5">
        <f t="shared" ca="1" si="107"/>
        <v>0</v>
      </c>
      <c r="AN338" s="5">
        <f t="shared" si="108"/>
        <v>0</v>
      </c>
      <c r="AO338" s="5">
        <f t="shared" ca="1" si="109"/>
        <v>0</v>
      </c>
      <c r="AP338" s="5"/>
      <c r="AQ338" s="5">
        <f>AA338*Inputs!I342</f>
        <v>0</v>
      </c>
      <c r="AR338" s="5">
        <f t="shared" si="110"/>
        <v>0</v>
      </c>
      <c r="AS338" s="5"/>
      <c r="AT338" s="5">
        <f t="shared" ca="1" si="111"/>
        <v>0</v>
      </c>
      <c r="BG338" s="20" t="str">
        <f>IF(Inputs!K338="","",YEAR(Inputs!K338))</f>
        <v/>
      </c>
      <c r="BH338" s="20" t="str">
        <f>IF(Inputs!K338="","",DAY(Inputs!K338))</f>
        <v/>
      </c>
      <c r="BI338" s="20" t="str">
        <f>IF(Inputs!K338="","",MONTH(Inputs!K338))</f>
        <v/>
      </c>
      <c r="BJ338" s="14" t="str">
        <f>IF(Inputs!K338="","",IF(Inputs!K338&gt;DATE(BG338,4,1),DATE(BG338,4,1),DATE(BG338-1,4,1)))</f>
        <v/>
      </c>
      <c r="BX338" s="27" t="e">
        <f t="shared" si="112"/>
        <v>#N/A</v>
      </c>
      <c r="BY338" t="e">
        <f t="shared" si="113"/>
        <v>#N/A</v>
      </c>
    </row>
    <row r="339" spans="20:77">
      <c r="T339" s="5">
        <f>IF(Inputs!F343="",0,IF(Inputs!G343="Purchase",Inputs!H343,IF(Inputs!G343="Redemption",-Inputs!H343,IF(Inputs!G343="Dividend",0,0)))/Inputs!I343)</f>
        <v>0</v>
      </c>
      <c r="U339" s="5">
        <f>IF(Inputs!F343="",0,(datecg-Inputs!F343))</f>
        <v>0</v>
      </c>
      <c r="V339" s="5">
        <f>IF(Inputs!F343="",0,SUM($T$5:T339))</f>
        <v>0</v>
      </c>
      <c r="W339" s="5">
        <f>SUM($X$5:X338)</f>
        <v>24499.276089799783</v>
      </c>
      <c r="X339" s="5">
        <f t="shared" si="96"/>
        <v>0</v>
      </c>
      <c r="Y339" s="5">
        <f t="shared" si="97"/>
        <v>0</v>
      </c>
      <c r="Z339" s="5">
        <f t="shared" si="98"/>
        <v>0</v>
      </c>
      <c r="AA339" s="5">
        <f t="shared" si="99"/>
        <v>0</v>
      </c>
      <c r="AB339" s="5">
        <f t="shared" si="100"/>
        <v>0</v>
      </c>
      <c r="AC339" s="5">
        <f t="shared" si="101"/>
        <v>0</v>
      </c>
      <c r="AD339" s="94">
        <f>IF(U339&lt;=IF(Inputs!$C$22="",lockin,Inputs!$C$22),Inputs!$D$22,IF(U339&lt;=IF(Inputs!$C$23="",lockin,Inputs!$C$23),Inputs!$D$23,IF(U339&lt;=IF(Inputs!$C$24="",lockin,Inputs!$C$24),Inputs!$D$24,IF(U339&lt;=IF(Inputs!$C$25="",lockin,Inputs!$C$25),Inputs!$D$25,IF(U339&lt;=IF(Inputs!$C$26="",lockin,Inputs!$C$26),Inputs!$D$26,IF(U339&lt;=IF(Inputs!$C$27="",lockin,Inputs!$C$27),Inputs!$D$27,IF(U339&lt;=IF(Inputs!$C$28="",lockin,Inputs!$C$28),Inputs!$D$28,IF(U339&lt;=IF(Inputs!$C$29="",lockin,Inputs!$C$29),Inputs!$D$29,IF(U339&lt;=IF(Inputs!$C$30="",lockin,Inputs!$C$30),Inputs!$D$30,IF(U339&lt;=IF(Inputs!$C$31="",lockin,Inputs!$C$31),Inputs!$D$31,0%))))))))))</f>
        <v>1.4999999999999999E-2</v>
      </c>
      <c r="AE339" s="5">
        <f t="shared" si="102"/>
        <v>0</v>
      </c>
      <c r="AF339" s="5">
        <f>AB339*Inputs!I343</f>
        <v>0</v>
      </c>
      <c r="AG339" s="5">
        <f t="shared" si="103"/>
        <v>0</v>
      </c>
      <c r="AH339" s="5">
        <f t="shared" si="104"/>
        <v>0</v>
      </c>
      <c r="AI339" s="5">
        <f>AA339*Inputs!I343</f>
        <v>0</v>
      </c>
      <c r="AJ339" s="5">
        <f t="shared" si="105"/>
        <v>0</v>
      </c>
      <c r="AK339" s="5">
        <f t="shared" si="106"/>
        <v>0</v>
      </c>
      <c r="AL339" s="5">
        <f>AA339*Inputs!I343</f>
        <v>0</v>
      </c>
      <c r="AM339" s="5">
        <f t="shared" ca="1" si="107"/>
        <v>0</v>
      </c>
      <c r="AN339" s="5">
        <f t="shared" si="108"/>
        <v>0</v>
      </c>
      <c r="AO339" s="5">
        <f t="shared" ca="1" si="109"/>
        <v>0</v>
      </c>
      <c r="AP339" s="5"/>
      <c r="AQ339" s="5">
        <f>AA339*Inputs!I343</f>
        <v>0</v>
      </c>
      <c r="AR339" s="5">
        <f t="shared" si="110"/>
        <v>0</v>
      </c>
      <c r="AS339" s="5"/>
      <c r="AT339" s="5">
        <f t="shared" ca="1" si="111"/>
        <v>0</v>
      </c>
      <c r="BG339" s="20" t="str">
        <f>IF(Inputs!K339="","",YEAR(Inputs!K339))</f>
        <v/>
      </c>
      <c r="BH339" s="20" t="str">
        <f>IF(Inputs!K339="","",DAY(Inputs!K339))</f>
        <v/>
      </c>
      <c r="BI339" s="20" t="str">
        <f>IF(Inputs!K339="","",MONTH(Inputs!K339))</f>
        <v/>
      </c>
      <c r="BJ339" s="14" t="str">
        <f>IF(Inputs!K339="","",IF(Inputs!K339&gt;DATE(BG339,4,1),DATE(BG339,4,1),DATE(BG339-1,4,1)))</f>
        <v/>
      </c>
      <c r="BX339" s="27" t="e">
        <f t="shared" si="112"/>
        <v>#N/A</v>
      </c>
      <c r="BY339" t="e">
        <f t="shared" si="113"/>
        <v>#N/A</v>
      </c>
    </row>
    <row r="340" spans="20:77">
      <c r="T340" s="5">
        <f>IF(Inputs!F344="",0,IF(Inputs!G344="Purchase",Inputs!H344,IF(Inputs!G344="Redemption",-Inputs!H344,IF(Inputs!G344="Dividend",0,0)))/Inputs!I344)</f>
        <v>0</v>
      </c>
      <c r="U340" s="5">
        <f>IF(Inputs!F344="",0,(datecg-Inputs!F344))</f>
        <v>0</v>
      </c>
      <c r="V340" s="5">
        <f>IF(Inputs!F344="",0,SUM($T$5:T340))</f>
        <v>0</v>
      </c>
      <c r="W340" s="5">
        <f>SUM($X$5:X339)</f>
        <v>24499.276089799783</v>
      </c>
      <c r="X340" s="5">
        <f t="shared" si="96"/>
        <v>0</v>
      </c>
      <c r="Y340" s="5">
        <f t="shared" si="97"/>
        <v>0</v>
      </c>
      <c r="Z340" s="5">
        <f t="shared" si="98"/>
        <v>0</v>
      </c>
      <c r="AA340" s="5">
        <f t="shared" si="99"/>
        <v>0</v>
      </c>
      <c r="AB340" s="5">
        <f t="shared" si="100"/>
        <v>0</v>
      </c>
      <c r="AC340" s="5">
        <f t="shared" si="101"/>
        <v>0</v>
      </c>
      <c r="AD340" s="94">
        <f>IF(U340&lt;=IF(Inputs!$C$22="",lockin,Inputs!$C$22),Inputs!$D$22,IF(U340&lt;=IF(Inputs!$C$23="",lockin,Inputs!$C$23),Inputs!$D$23,IF(U340&lt;=IF(Inputs!$C$24="",lockin,Inputs!$C$24),Inputs!$D$24,IF(U340&lt;=IF(Inputs!$C$25="",lockin,Inputs!$C$25),Inputs!$D$25,IF(U340&lt;=IF(Inputs!$C$26="",lockin,Inputs!$C$26),Inputs!$D$26,IF(U340&lt;=IF(Inputs!$C$27="",lockin,Inputs!$C$27),Inputs!$D$27,IF(U340&lt;=IF(Inputs!$C$28="",lockin,Inputs!$C$28),Inputs!$D$28,IF(U340&lt;=IF(Inputs!$C$29="",lockin,Inputs!$C$29),Inputs!$D$29,IF(U340&lt;=IF(Inputs!$C$30="",lockin,Inputs!$C$30),Inputs!$D$30,IF(U340&lt;=IF(Inputs!$C$31="",lockin,Inputs!$C$31),Inputs!$D$31,0%))))))))))</f>
        <v>1.4999999999999999E-2</v>
      </c>
      <c r="AE340" s="5">
        <f t="shared" si="102"/>
        <v>0</v>
      </c>
      <c r="AF340" s="5">
        <f>AB340*Inputs!I344</f>
        <v>0</v>
      </c>
      <c r="AG340" s="5">
        <f t="shared" si="103"/>
        <v>0</v>
      </c>
      <c r="AH340" s="5">
        <f t="shared" si="104"/>
        <v>0</v>
      </c>
      <c r="AI340" s="5">
        <f>AA340*Inputs!I344</f>
        <v>0</v>
      </c>
      <c r="AJ340" s="5">
        <f t="shared" si="105"/>
        <v>0</v>
      </c>
      <c r="AK340" s="5">
        <f t="shared" si="106"/>
        <v>0</v>
      </c>
      <c r="AL340" s="5">
        <f>AA340*Inputs!I344</f>
        <v>0</v>
      </c>
      <c r="AM340" s="5">
        <f t="shared" ca="1" si="107"/>
        <v>0</v>
      </c>
      <c r="AN340" s="5">
        <f t="shared" si="108"/>
        <v>0</v>
      </c>
      <c r="AO340" s="5">
        <f t="shared" ca="1" si="109"/>
        <v>0</v>
      </c>
      <c r="AP340" s="5"/>
      <c r="AQ340" s="5">
        <f>AA340*Inputs!I344</f>
        <v>0</v>
      </c>
      <c r="AR340" s="5">
        <f t="shared" si="110"/>
        <v>0</v>
      </c>
      <c r="AS340" s="5"/>
      <c r="AT340" s="5">
        <f t="shared" ca="1" si="111"/>
        <v>0</v>
      </c>
      <c r="BG340" s="20" t="str">
        <f>IF(Inputs!K340="","",YEAR(Inputs!K340))</f>
        <v/>
      </c>
      <c r="BH340" s="20" t="str">
        <f>IF(Inputs!K340="","",DAY(Inputs!K340))</f>
        <v/>
      </c>
      <c r="BI340" s="20" t="str">
        <f>IF(Inputs!K340="","",MONTH(Inputs!K340))</f>
        <v/>
      </c>
      <c r="BJ340" s="14" t="str">
        <f>IF(Inputs!K340="","",IF(Inputs!K340&gt;DATE(BG340,4,1),DATE(BG340,4,1),DATE(BG340-1,4,1)))</f>
        <v/>
      </c>
      <c r="BX340" s="27" t="e">
        <f t="shared" si="112"/>
        <v>#N/A</v>
      </c>
      <c r="BY340" t="e">
        <f t="shared" si="113"/>
        <v>#N/A</v>
      </c>
    </row>
    <row r="341" spans="20:77">
      <c r="T341" s="5">
        <f>IF(Inputs!F345="",0,IF(Inputs!G345="Purchase",Inputs!H345,IF(Inputs!G345="Redemption",-Inputs!H345,IF(Inputs!G345="Dividend",0,0)))/Inputs!I345)</f>
        <v>0</v>
      </c>
      <c r="U341" s="5">
        <f>IF(Inputs!F345="",0,(datecg-Inputs!F345))</f>
        <v>0</v>
      </c>
      <c r="V341" s="5">
        <f>IF(Inputs!F345="",0,SUM($T$5:T341))</f>
        <v>0</v>
      </c>
      <c r="W341" s="5">
        <f>SUM($X$5:X340)</f>
        <v>24499.276089799783</v>
      </c>
      <c r="X341" s="5">
        <f t="shared" si="96"/>
        <v>0</v>
      </c>
      <c r="Y341" s="5">
        <f t="shared" si="97"/>
        <v>0</v>
      </c>
      <c r="Z341" s="5">
        <f t="shared" si="98"/>
        <v>0</v>
      </c>
      <c r="AA341" s="5">
        <f t="shared" si="99"/>
        <v>0</v>
      </c>
      <c r="AB341" s="5">
        <f t="shared" si="100"/>
        <v>0</v>
      </c>
      <c r="AC341" s="5">
        <f t="shared" si="101"/>
        <v>0</v>
      </c>
      <c r="AD341" s="94">
        <f>IF(U341&lt;=IF(Inputs!$C$22="",lockin,Inputs!$C$22),Inputs!$D$22,IF(U341&lt;=IF(Inputs!$C$23="",lockin,Inputs!$C$23),Inputs!$D$23,IF(U341&lt;=IF(Inputs!$C$24="",lockin,Inputs!$C$24),Inputs!$D$24,IF(U341&lt;=IF(Inputs!$C$25="",lockin,Inputs!$C$25),Inputs!$D$25,IF(U341&lt;=IF(Inputs!$C$26="",lockin,Inputs!$C$26),Inputs!$D$26,IF(U341&lt;=IF(Inputs!$C$27="",lockin,Inputs!$C$27),Inputs!$D$27,IF(U341&lt;=IF(Inputs!$C$28="",lockin,Inputs!$C$28),Inputs!$D$28,IF(U341&lt;=IF(Inputs!$C$29="",lockin,Inputs!$C$29),Inputs!$D$29,IF(U341&lt;=IF(Inputs!$C$30="",lockin,Inputs!$C$30),Inputs!$D$30,IF(U341&lt;=IF(Inputs!$C$31="",lockin,Inputs!$C$31),Inputs!$D$31,0%))))))))))</f>
        <v>1.4999999999999999E-2</v>
      </c>
      <c r="AE341" s="5">
        <f t="shared" si="102"/>
        <v>0</v>
      </c>
      <c r="AF341" s="5">
        <f>AB341*Inputs!I345</f>
        <v>0</v>
      </c>
      <c r="AG341" s="5">
        <f t="shared" si="103"/>
        <v>0</v>
      </c>
      <c r="AH341" s="5">
        <f t="shared" si="104"/>
        <v>0</v>
      </c>
      <c r="AI341" s="5">
        <f>AA341*Inputs!I345</f>
        <v>0</v>
      </c>
      <c r="AJ341" s="5">
        <f t="shared" si="105"/>
        <v>0</v>
      </c>
      <c r="AK341" s="5">
        <f t="shared" si="106"/>
        <v>0</v>
      </c>
      <c r="AL341" s="5">
        <f>AA341*Inputs!I345</f>
        <v>0</v>
      </c>
      <c r="AM341" s="5">
        <f t="shared" ca="1" si="107"/>
        <v>0</v>
      </c>
      <c r="AN341" s="5">
        <f t="shared" si="108"/>
        <v>0</v>
      </c>
      <c r="AO341" s="5">
        <f t="shared" ca="1" si="109"/>
        <v>0</v>
      </c>
      <c r="AP341" s="5"/>
      <c r="AQ341" s="5">
        <f>AA341*Inputs!I345</f>
        <v>0</v>
      </c>
      <c r="AR341" s="5">
        <f t="shared" si="110"/>
        <v>0</v>
      </c>
      <c r="AS341" s="5"/>
      <c r="AT341" s="5">
        <f t="shared" ca="1" si="111"/>
        <v>0</v>
      </c>
      <c r="BG341" s="20" t="str">
        <f>IF(Inputs!K341="","",YEAR(Inputs!K341))</f>
        <v/>
      </c>
      <c r="BH341" s="20" t="str">
        <f>IF(Inputs!K341="","",DAY(Inputs!K341))</f>
        <v/>
      </c>
      <c r="BI341" s="20" t="str">
        <f>IF(Inputs!K341="","",MONTH(Inputs!K341))</f>
        <v/>
      </c>
      <c r="BJ341" s="14" t="str">
        <f>IF(Inputs!K341="","",IF(Inputs!K341&gt;DATE(BG341,4,1),DATE(BG341,4,1),DATE(BG341-1,4,1)))</f>
        <v/>
      </c>
      <c r="BX341" s="27" t="e">
        <f t="shared" si="112"/>
        <v>#N/A</v>
      </c>
      <c r="BY341" t="e">
        <f t="shared" si="113"/>
        <v>#N/A</v>
      </c>
    </row>
    <row r="342" spans="20:77">
      <c r="T342" s="5">
        <f>IF(Inputs!F346="",0,IF(Inputs!G346="Purchase",Inputs!H346,IF(Inputs!G346="Redemption",-Inputs!H346,IF(Inputs!G346="Dividend",0,0)))/Inputs!I346)</f>
        <v>0</v>
      </c>
      <c r="U342" s="5">
        <f>IF(Inputs!F346="",0,(datecg-Inputs!F346))</f>
        <v>0</v>
      </c>
      <c r="V342" s="5">
        <f>IF(Inputs!F346="",0,SUM($T$5:T342))</f>
        <v>0</v>
      </c>
      <c r="W342" s="5">
        <f>SUM($X$5:X341)</f>
        <v>24499.276089799783</v>
      </c>
      <c r="X342" s="5">
        <f t="shared" si="96"/>
        <v>0</v>
      </c>
      <c r="Y342" s="5">
        <f t="shared" si="97"/>
        <v>0</v>
      </c>
      <c r="Z342" s="5">
        <f t="shared" si="98"/>
        <v>0</v>
      </c>
      <c r="AA342" s="5">
        <f t="shared" si="99"/>
        <v>0</v>
      </c>
      <c r="AB342" s="5">
        <f t="shared" si="100"/>
        <v>0</v>
      </c>
      <c r="AC342" s="5">
        <f t="shared" si="101"/>
        <v>0</v>
      </c>
      <c r="AD342" s="94">
        <f>IF(U342&lt;=IF(Inputs!$C$22="",lockin,Inputs!$C$22),Inputs!$D$22,IF(U342&lt;=IF(Inputs!$C$23="",lockin,Inputs!$C$23),Inputs!$D$23,IF(U342&lt;=IF(Inputs!$C$24="",lockin,Inputs!$C$24),Inputs!$D$24,IF(U342&lt;=IF(Inputs!$C$25="",lockin,Inputs!$C$25),Inputs!$D$25,IF(U342&lt;=IF(Inputs!$C$26="",lockin,Inputs!$C$26),Inputs!$D$26,IF(U342&lt;=IF(Inputs!$C$27="",lockin,Inputs!$C$27),Inputs!$D$27,IF(U342&lt;=IF(Inputs!$C$28="",lockin,Inputs!$C$28),Inputs!$D$28,IF(U342&lt;=IF(Inputs!$C$29="",lockin,Inputs!$C$29),Inputs!$D$29,IF(U342&lt;=IF(Inputs!$C$30="",lockin,Inputs!$C$30),Inputs!$D$30,IF(U342&lt;=IF(Inputs!$C$31="",lockin,Inputs!$C$31),Inputs!$D$31,0%))))))))))</f>
        <v>1.4999999999999999E-2</v>
      </c>
      <c r="AE342" s="5">
        <f t="shared" si="102"/>
        <v>0</v>
      </c>
      <c r="AF342" s="5">
        <f>AB342*Inputs!I346</f>
        <v>0</v>
      </c>
      <c r="AG342" s="5">
        <f t="shared" si="103"/>
        <v>0</v>
      </c>
      <c r="AH342" s="5">
        <f t="shared" si="104"/>
        <v>0</v>
      </c>
      <c r="AI342" s="5">
        <f>AA342*Inputs!I346</f>
        <v>0</v>
      </c>
      <c r="AJ342" s="5">
        <f t="shared" si="105"/>
        <v>0</v>
      </c>
      <c r="AK342" s="5">
        <f t="shared" si="106"/>
        <v>0</v>
      </c>
      <c r="AL342" s="5">
        <f>AA342*Inputs!I346</f>
        <v>0</v>
      </c>
      <c r="AM342" s="5">
        <f t="shared" ca="1" si="107"/>
        <v>0</v>
      </c>
      <c r="AN342" s="5">
        <f t="shared" si="108"/>
        <v>0</v>
      </c>
      <c r="AO342" s="5">
        <f t="shared" ca="1" si="109"/>
        <v>0</v>
      </c>
      <c r="AP342" s="5"/>
      <c r="AQ342" s="5">
        <f>AA342*Inputs!I346</f>
        <v>0</v>
      </c>
      <c r="AR342" s="5">
        <f t="shared" si="110"/>
        <v>0</v>
      </c>
      <c r="AS342" s="5"/>
      <c r="AT342" s="5">
        <f t="shared" ca="1" si="111"/>
        <v>0</v>
      </c>
      <c r="BG342" s="20" t="str">
        <f>IF(Inputs!K342="","",YEAR(Inputs!K342))</f>
        <v/>
      </c>
      <c r="BH342" s="20" t="str">
        <f>IF(Inputs!K342="","",DAY(Inputs!K342))</f>
        <v/>
      </c>
      <c r="BI342" s="20" t="str">
        <f>IF(Inputs!K342="","",MONTH(Inputs!K342))</f>
        <v/>
      </c>
      <c r="BJ342" s="14" t="str">
        <f>IF(Inputs!K342="","",IF(Inputs!K342&gt;DATE(BG342,4,1),DATE(BG342,4,1),DATE(BG342-1,4,1)))</f>
        <v/>
      </c>
      <c r="BX342" s="27" t="e">
        <f t="shared" si="112"/>
        <v>#N/A</v>
      </c>
      <c r="BY342" t="e">
        <f t="shared" si="113"/>
        <v>#N/A</v>
      </c>
    </row>
    <row r="343" spans="20:77">
      <c r="T343" s="5">
        <f>IF(Inputs!F347="",0,IF(Inputs!G347="Purchase",Inputs!H347,IF(Inputs!G347="Redemption",-Inputs!H347,IF(Inputs!G347="Dividend",0,0)))/Inputs!I347)</f>
        <v>0</v>
      </c>
      <c r="U343" s="5">
        <f>IF(Inputs!F347="",0,(datecg-Inputs!F347))</f>
        <v>0</v>
      </c>
      <c r="V343" s="5">
        <f>IF(Inputs!F347="",0,SUM($T$5:T343))</f>
        <v>0</v>
      </c>
      <c r="W343" s="5">
        <f>SUM($X$5:X342)</f>
        <v>24499.276089799783</v>
      </c>
      <c r="X343" s="5">
        <f t="shared" si="96"/>
        <v>0</v>
      </c>
      <c r="Y343" s="5">
        <f t="shared" si="97"/>
        <v>0</v>
      </c>
      <c r="Z343" s="5">
        <f t="shared" si="98"/>
        <v>0</v>
      </c>
      <c r="AA343" s="5">
        <f t="shared" si="99"/>
        <v>0</v>
      </c>
      <c r="AB343" s="5">
        <f t="shared" si="100"/>
        <v>0</v>
      </c>
      <c r="AC343" s="5">
        <f t="shared" si="101"/>
        <v>0</v>
      </c>
      <c r="AD343" s="94">
        <f>IF(U343&lt;=IF(Inputs!$C$22="",lockin,Inputs!$C$22),Inputs!$D$22,IF(U343&lt;=IF(Inputs!$C$23="",lockin,Inputs!$C$23),Inputs!$D$23,IF(U343&lt;=IF(Inputs!$C$24="",lockin,Inputs!$C$24),Inputs!$D$24,IF(U343&lt;=IF(Inputs!$C$25="",lockin,Inputs!$C$25),Inputs!$D$25,IF(U343&lt;=IF(Inputs!$C$26="",lockin,Inputs!$C$26),Inputs!$D$26,IF(U343&lt;=IF(Inputs!$C$27="",lockin,Inputs!$C$27),Inputs!$D$27,IF(U343&lt;=IF(Inputs!$C$28="",lockin,Inputs!$C$28),Inputs!$D$28,IF(U343&lt;=IF(Inputs!$C$29="",lockin,Inputs!$C$29),Inputs!$D$29,IF(U343&lt;=IF(Inputs!$C$30="",lockin,Inputs!$C$30),Inputs!$D$30,IF(U343&lt;=IF(Inputs!$C$31="",lockin,Inputs!$C$31),Inputs!$D$31,0%))))))))))</f>
        <v>1.4999999999999999E-2</v>
      </c>
      <c r="AE343" s="5">
        <f t="shared" si="102"/>
        <v>0</v>
      </c>
      <c r="AF343" s="5">
        <f>AB343*Inputs!I347</f>
        <v>0</v>
      </c>
      <c r="AG343" s="5">
        <f t="shared" si="103"/>
        <v>0</v>
      </c>
      <c r="AH343" s="5">
        <f t="shared" si="104"/>
        <v>0</v>
      </c>
      <c r="AI343" s="5">
        <f>AA343*Inputs!I347</f>
        <v>0</v>
      </c>
      <c r="AJ343" s="5">
        <f t="shared" si="105"/>
        <v>0</v>
      </c>
      <c r="AK343" s="5">
        <f t="shared" si="106"/>
        <v>0</v>
      </c>
      <c r="AL343" s="5">
        <f>AA343*Inputs!I347</f>
        <v>0</v>
      </c>
      <c r="AM343" s="5">
        <f t="shared" ca="1" si="107"/>
        <v>0</v>
      </c>
      <c r="AN343" s="5">
        <f t="shared" si="108"/>
        <v>0</v>
      </c>
      <c r="AO343" s="5">
        <f t="shared" ca="1" si="109"/>
        <v>0</v>
      </c>
      <c r="AP343" s="5"/>
      <c r="AQ343" s="5">
        <f>AA343*Inputs!I347</f>
        <v>0</v>
      </c>
      <c r="AR343" s="5">
        <f t="shared" si="110"/>
        <v>0</v>
      </c>
      <c r="AS343" s="5"/>
      <c r="AT343" s="5">
        <f t="shared" ca="1" si="111"/>
        <v>0</v>
      </c>
      <c r="BG343" s="20" t="str">
        <f>IF(Inputs!K343="","",YEAR(Inputs!K343))</f>
        <v/>
      </c>
      <c r="BH343" s="20" t="str">
        <f>IF(Inputs!K343="","",DAY(Inputs!K343))</f>
        <v/>
      </c>
      <c r="BI343" s="20" t="str">
        <f>IF(Inputs!K343="","",MONTH(Inputs!K343))</f>
        <v/>
      </c>
      <c r="BJ343" s="14" t="str">
        <f>IF(Inputs!K343="","",IF(Inputs!K343&gt;DATE(BG343,4,1),DATE(BG343,4,1),DATE(BG343-1,4,1)))</f>
        <v/>
      </c>
      <c r="BX343" s="27" t="e">
        <f t="shared" si="112"/>
        <v>#N/A</v>
      </c>
      <c r="BY343" t="e">
        <f t="shared" si="113"/>
        <v>#N/A</v>
      </c>
    </row>
    <row r="344" spans="20:77">
      <c r="T344" s="5">
        <f>IF(Inputs!F348="",0,IF(Inputs!G348="Purchase",Inputs!H348,IF(Inputs!G348="Redemption",-Inputs!H348,IF(Inputs!G348="Dividend",0,0)))/Inputs!I348)</f>
        <v>0</v>
      </c>
      <c r="U344" s="5">
        <f>IF(Inputs!F348="",0,(datecg-Inputs!F348))</f>
        <v>0</v>
      </c>
      <c r="V344" s="5">
        <f>IF(Inputs!F348="",0,SUM($T$5:T344))</f>
        <v>0</v>
      </c>
      <c r="W344" s="5">
        <f>SUM($X$5:X343)</f>
        <v>24499.276089799783</v>
      </c>
      <c r="X344" s="5">
        <f t="shared" si="96"/>
        <v>0</v>
      </c>
      <c r="Y344" s="5">
        <f t="shared" si="97"/>
        <v>0</v>
      </c>
      <c r="Z344" s="5">
        <f t="shared" si="98"/>
        <v>0</v>
      </c>
      <c r="AA344" s="5">
        <f t="shared" si="99"/>
        <v>0</v>
      </c>
      <c r="AB344" s="5">
        <f t="shared" si="100"/>
        <v>0</v>
      </c>
      <c r="AC344" s="5">
        <f t="shared" si="101"/>
        <v>0</v>
      </c>
      <c r="AD344" s="94">
        <f>IF(U344&lt;=IF(Inputs!$C$22="",lockin,Inputs!$C$22),Inputs!$D$22,IF(U344&lt;=IF(Inputs!$C$23="",lockin,Inputs!$C$23),Inputs!$D$23,IF(U344&lt;=IF(Inputs!$C$24="",lockin,Inputs!$C$24),Inputs!$D$24,IF(U344&lt;=IF(Inputs!$C$25="",lockin,Inputs!$C$25),Inputs!$D$25,IF(U344&lt;=IF(Inputs!$C$26="",lockin,Inputs!$C$26),Inputs!$D$26,IF(U344&lt;=IF(Inputs!$C$27="",lockin,Inputs!$C$27),Inputs!$D$27,IF(U344&lt;=IF(Inputs!$C$28="",lockin,Inputs!$C$28),Inputs!$D$28,IF(U344&lt;=IF(Inputs!$C$29="",lockin,Inputs!$C$29),Inputs!$D$29,IF(U344&lt;=IF(Inputs!$C$30="",lockin,Inputs!$C$30),Inputs!$D$30,IF(U344&lt;=IF(Inputs!$C$31="",lockin,Inputs!$C$31),Inputs!$D$31,0%))))))))))</f>
        <v>1.4999999999999999E-2</v>
      </c>
      <c r="AE344" s="5">
        <f t="shared" si="102"/>
        <v>0</v>
      </c>
      <c r="AF344" s="5">
        <f>AB344*Inputs!I348</f>
        <v>0</v>
      </c>
      <c r="AG344" s="5">
        <f t="shared" si="103"/>
        <v>0</v>
      </c>
      <c r="AH344" s="5">
        <f t="shared" si="104"/>
        <v>0</v>
      </c>
      <c r="AI344" s="5">
        <f>AA344*Inputs!I348</f>
        <v>0</v>
      </c>
      <c r="AJ344" s="5">
        <f t="shared" si="105"/>
        <v>0</v>
      </c>
      <c r="AK344" s="5">
        <f t="shared" si="106"/>
        <v>0</v>
      </c>
      <c r="AL344" s="5">
        <f>AA344*Inputs!I348</f>
        <v>0</v>
      </c>
      <c r="AM344" s="5">
        <f t="shared" ca="1" si="107"/>
        <v>0</v>
      </c>
      <c r="AN344" s="5">
        <f t="shared" si="108"/>
        <v>0</v>
      </c>
      <c r="AO344" s="5">
        <f t="shared" ca="1" si="109"/>
        <v>0</v>
      </c>
      <c r="AP344" s="5"/>
      <c r="AQ344" s="5">
        <f>AA344*Inputs!I348</f>
        <v>0</v>
      </c>
      <c r="AR344" s="5">
        <f t="shared" si="110"/>
        <v>0</v>
      </c>
      <c r="AS344" s="5"/>
      <c r="AT344" s="5">
        <f t="shared" ca="1" si="111"/>
        <v>0</v>
      </c>
      <c r="BG344" s="20" t="str">
        <f>IF(Inputs!K344="","",YEAR(Inputs!K344))</f>
        <v/>
      </c>
      <c r="BH344" s="20" t="str">
        <f>IF(Inputs!K344="","",DAY(Inputs!K344))</f>
        <v/>
      </c>
      <c r="BI344" s="20" t="str">
        <f>IF(Inputs!K344="","",MONTH(Inputs!K344))</f>
        <v/>
      </c>
      <c r="BJ344" s="14" t="str">
        <f>IF(Inputs!K344="","",IF(Inputs!K344&gt;DATE(BG344,4,1),DATE(BG344,4,1),DATE(BG344-1,4,1)))</f>
        <v/>
      </c>
      <c r="BX344" s="27" t="e">
        <f t="shared" si="112"/>
        <v>#N/A</v>
      </c>
      <c r="BY344" t="e">
        <f t="shared" si="113"/>
        <v>#N/A</v>
      </c>
    </row>
    <row r="345" spans="20:77">
      <c r="T345" s="5">
        <f>IF(Inputs!F349="",0,IF(Inputs!G349="Purchase",Inputs!H349,IF(Inputs!G349="Redemption",-Inputs!H349,IF(Inputs!G349="Dividend",0,0)))/Inputs!I349)</f>
        <v>0</v>
      </c>
      <c r="U345" s="5">
        <f>IF(Inputs!F349="",0,(datecg-Inputs!F349))</f>
        <v>0</v>
      </c>
      <c r="V345" s="5">
        <f>IF(Inputs!F349="",0,SUM($T$5:T345))</f>
        <v>0</v>
      </c>
      <c r="W345" s="5">
        <f>SUM($X$5:X344)</f>
        <v>24499.276089799783</v>
      </c>
      <c r="X345" s="5">
        <f t="shared" si="96"/>
        <v>0</v>
      </c>
      <c r="Y345" s="5">
        <f t="shared" si="97"/>
        <v>0</v>
      </c>
      <c r="Z345" s="5">
        <f t="shared" si="98"/>
        <v>0</v>
      </c>
      <c r="AA345" s="5">
        <f t="shared" si="99"/>
        <v>0</v>
      </c>
      <c r="AB345" s="5">
        <f t="shared" si="100"/>
        <v>0</v>
      </c>
      <c r="AC345" s="5">
        <f t="shared" si="101"/>
        <v>0</v>
      </c>
      <c r="AD345" s="94">
        <f>IF(U345&lt;=IF(Inputs!$C$22="",lockin,Inputs!$C$22),Inputs!$D$22,IF(U345&lt;=IF(Inputs!$C$23="",lockin,Inputs!$C$23),Inputs!$D$23,IF(U345&lt;=IF(Inputs!$C$24="",lockin,Inputs!$C$24),Inputs!$D$24,IF(U345&lt;=IF(Inputs!$C$25="",lockin,Inputs!$C$25),Inputs!$D$25,IF(U345&lt;=IF(Inputs!$C$26="",lockin,Inputs!$C$26),Inputs!$D$26,IF(U345&lt;=IF(Inputs!$C$27="",lockin,Inputs!$C$27),Inputs!$D$27,IF(U345&lt;=IF(Inputs!$C$28="",lockin,Inputs!$C$28),Inputs!$D$28,IF(U345&lt;=IF(Inputs!$C$29="",lockin,Inputs!$C$29),Inputs!$D$29,IF(U345&lt;=IF(Inputs!$C$30="",lockin,Inputs!$C$30),Inputs!$D$30,IF(U345&lt;=IF(Inputs!$C$31="",lockin,Inputs!$C$31),Inputs!$D$31,0%))))))))))</f>
        <v>1.4999999999999999E-2</v>
      </c>
      <c r="AE345" s="5">
        <f t="shared" si="102"/>
        <v>0</v>
      </c>
      <c r="AF345" s="5">
        <f>AB345*Inputs!I349</f>
        <v>0</v>
      </c>
      <c r="AG345" s="5">
        <f t="shared" si="103"/>
        <v>0</v>
      </c>
      <c r="AH345" s="5">
        <f t="shared" si="104"/>
        <v>0</v>
      </c>
      <c r="AI345" s="5">
        <f>AA345*Inputs!I349</f>
        <v>0</v>
      </c>
      <c r="AJ345" s="5">
        <f t="shared" si="105"/>
        <v>0</v>
      </c>
      <c r="AK345" s="5">
        <f t="shared" si="106"/>
        <v>0</v>
      </c>
      <c r="AL345" s="5">
        <f>AA345*Inputs!I349</f>
        <v>0</v>
      </c>
      <c r="AM345" s="5">
        <f t="shared" ca="1" si="107"/>
        <v>0</v>
      </c>
      <c r="AN345" s="5">
        <f t="shared" si="108"/>
        <v>0</v>
      </c>
      <c r="AO345" s="5">
        <f t="shared" ca="1" si="109"/>
        <v>0</v>
      </c>
      <c r="AP345" s="5"/>
      <c r="AQ345" s="5">
        <f>AA345*Inputs!I349</f>
        <v>0</v>
      </c>
      <c r="AR345" s="5">
        <f t="shared" si="110"/>
        <v>0</v>
      </c>
      <c r="AS345" s="5"/>
      <c r="AT345" s="5">
        <f t="shared" ca="1" si="111"/>
        <v>0</v>
      </c>
      <c r="BG345" s="20" t="str">
        <f>IF(Inputs!K345="","",YEAR(Inputs!K345))</f>
        <v/>
      </c>
      <c r="BH345" s="20" t="str">
        <f>IF(Inputs!K345="","",DAY(Inputs!K345))</f>
        <v/>
      </c>
      <c r="BI345" s="20" t="str">
        <f>IF(Inputs!K345="","",MONTH(Inputs!K345))</f>
        <v/>
      </c>
      <c r="BJ345" s="14" t="str">
        <f>IF(Inputs!K345="","",IF(Inputs!K345&gt;DATE(BG345,4,1),DATE(BG345,4,1),DATE(BG345-1,4,1)))</f>
        <v/>
      </c>
      <c r="BX345" s="27" t="e">
        <f t="shared" si="112"/>
        <v>#N/A</v>
      </c>
      <c r="BY345" t="e">
        <f t="shared" si="113"/>
        <v>#N/A</v>
      </c>
    </row>
    <row r="346" spans="20:77">
      <c r="T346" s="5">
        <f>IF(Inputs!F350="",0,IF(Inputs!G350="Purchase",Inputs!H350,IF(Inputs!G350="Redemption",-Inputs!H350,IF(Inputs!G350="Dividend",0,0)))/Inputs!I350)</f>
        <v>0</v>
      </c>
      <c r="U346" s="5">
        <f>IF(Inputs!F350="",0,(datecg-Inputs!F350))</f>
        <v>0</v>
      </c>
      <c r="V346" s="5">
        <f>IF(Inputs!F350="",0,SUM($T$5:T346))</f>
        <v>0</v>
      </c>
      <c r="W346" s="5">
        <f>SUM($X$5:X345)</f>
        <v>24499.276089799783</v>
      </c>
      <c r="X346" s="5">
        <f t="shared" si="96"/>
        <v>0</v>
      </c>
      <c r="Y346" s="5">
        <f t="shared" si="97"/>
        <v>0</v>
      </c>
      <c r="Z346" s="5">
        <f t="shared" si="98"/>
        <v>0</v>
      </c>
      <c r="AA346" s="5">
        <f t="shared" si="99"/>
        <v>0</v>
      </c>
      <c r="AB346" s="5">
        <f t="shared" si="100"/>
        <v>0</v>
      </c>
      <c r="AC346" s="5">
        <f t="shared" si="101"/>
        <v>0</v>
      </c>
      <c r="AD346" s="94">
        <f>IF(U346&lt;=IF(Inputs!$C$22="",lockin,Inputs!$C$22),Inputs!$D$22,IF(U346&lt;=IF(Inputs!$C$23="",lockin,Inputs!$C$23),Inputs!$D$23,IF(U346&lt;=IF(Inputs!$C$24="",lockin,Inputs!$C$24),Inputs!$D$24,IF(U346&lt;=IF(Inputs!$C$25="",lockin,Inputs!$C$25),Inputs!$D$25,IF(U346&lt;=IF(Inputs!$C$26="",lockin,Inputs!$C$26),Inputs!$D$26,IF(U346&lt;=IF(Inputs!$C$27="",lockin,Inputs!$C$27),Inputs!$D$27,IF(U346&lt;=IF(Inputs!$C$28="",lockin,Inputs!$C$28),Inputs!$D$28,IF(U346&lt;=IF(Inputs!$C$29="",lockin,Inputs!$C$29),Inputs!$D$29,IF(U346&lt;=IF(Inputs!$C$30="",lockin,Inputs!$C$30),Inputs!$D$30,IF(U346&lt;=IF(Inputs!$C$31="",lockin,Inputs!$C$31),Inputs!$D$31,0%))))))))))</f>
        <v>1.4999999999999999E-2</v>
      </c>
      <c r="AE346" s="5">
        <f t="shared" si="102"/>
        <v>0</v>
      </c>
      <c r="AF346" s="5">
        <f>AB346*Inputs!I350</f>
        <v>0</v>
      </c>
      <c r="AG346" s="5">
        <f t="shared" si="103"/>
        <v>0</v>
      </c>
      <c r="AH346" s="5">
        <f t="shared" si="104"/>
        <v>0</v>
      </c>
      <c r="AI346" s="5">
        <f>AA346*Inputs!I350</f>
        <v>0</v>
      </c>
      <c r="AJ346" s="5">
        <f t="shared" si="105"/>
        <v>0</v>
      </c>
      <c r="AK346" s="5">
        <f t="shared" si="106"/>
        <v>0</v>
      </c>
      <c r="AL346" s="5">
        <f>AA346*Inputs!I350</f>
        <v>0</v>
      </c>
      <c r="AM346" s="5">
        <f t="shared" ca="1" si="107"/>
        <v>0</v>
      </c>
      <c r="AN346" s="5">
        <f t="shared" si="108"/>
        <v>0</v>
      </c>
      <c r="AO346" s="5">
        <f t="shared" ca="1" si="109"/>
        <v>0</v>
      </c>
      <c r="AP346" s="5"/>
      <c r="AQ346" s="5">
        <f>AA346*Inputs!I350</f>
        <v>0</v>
      </c>
      <c r="AR346" s="5">
        <f t="shared" si="110"/>
        <v>0</v>
      </c>
      <c r="AS346" s="5"/>
      <c r="AT346" s="5">
        <f t="shared" ca="1" si="111"/>
        <v>0</v>
      </c>
      <c r="BG346" s="20" t="str">
        <f>IF(Inputs!K346="","",YEAR(Inputs!K346))</f>
        <v/>
      </c>
      <c r="BH346" s="20" t="str">
        <f>IF(Inputs!K346="","",DAY(Inputs!K346))</f>
        <v/>
      </c>
      <c r="BI346" s="20" t="str">
        <f>IF(Inputs!K346="","",MONTH(Inputs!K346))</f>
        <v/>
      </c>
      <c r="BJ346" s="14" t="str">
        <f>IF(Inputs!K346="","",IF(Inputs!K346&gt;DATE(BG346,4,1),DATE(BG346,4,1),DATE(BG346-1,4,1)))</f>
        <v/>
      </c>
      <c r="BX346" s="27" t="e">
        <f t="shared" si="112"/>
        <v>#N/A</v>
      </c>
      <c r="BY346" t="e">
        <f t="shared" si="113"/>
        <v>#N/A</v>
      </c>
    </row>
    <row r="347" spans="20:77">
      <c r="T347" s="5">
        <f>IF(Inputs!F351="",0,IF(Inputs!G351="Purchase",Inputs!H351,IF(Inputs!G351="Redemption",-Inputs!H351,IF(Inputs!G351="Dividend",0,0)))/Inputs!I351)</f>
        <v>0</v>
      </c>
      <c r="U347" s="5">
        <f>IF(Inputs!F351="",0,(datecg-Inputs!F351))</f>
        <v>0</v>
      </c>
      <c r="V347" s="5">
        <f>IF(Inputs!F351="",0,SUM($T$5:T347))</f>
        <v>0</v>
      </c>
      <c r="W347" s="5">
        <f>SUM($X$5:X346)</f>
        <v>24499.276089799783</v>
      </c>
      <c r="X347" s="5">
        <f t="shared" si="96"/>
        <v>0</v>
      </c>
      <c r="Y347" s="5">
        <f t="shared" si="97"/>
        <v>0</v>
      </c>
      <c r="Z347" s="5">
        <f t="shared" si="98"/>
        <v>0</v>
      </c>
      <c r="AA347" s="5">
        <f t="shared" si="99"/>
        <v>0</v>
      </c>
      <c r="AB347" s="5">
        <f t="shared" si="100"/>
        <v>0</v>
      </c>
      <c r="AC347" s="5">
        <f t="shared" si="101"/>
        <v>0</v>
      </c>
      <c r="AD347" s="94">
        <f>IF(U347&lt;=IF(Inputs!$C$22="",lockin,Inputs!$C$22),Inputs!$D$22,IF(U347&lt;=IF(Inputs!$C$23="",lockin,Inputs!$C$23),Inputs!$D$23,IF(U347&lt;=IF(Inputs!$C$24="",lockin,Inputs!$C$24),Inputs!$D$24,IF(U347&lt;=IF(Inputs!$C$25="",lockin,Inputs!$C$25),Inputs!$D$25,IF(U347&lt;=IF(Inputs!$C$26="",lockin,Inputs!$C$26),Inputs!$D$26,IF(U347&lt;=IF(Inputs!$C$27="",lockin,Inputs!$C$27),Inputs!$D$27,IF(U347&lt;=IF(Inputs!$C$28="",lockin,Inputs!$C$28),Inputs!$D$28,IF(U347&lt;=IF(Inputs!$C$29="",lockin,Inputs!$C$29),Inputs!$D$29,IF(U347&lt;=IF(Inputs!$C$30="",lockin,Inputs!$C$30),Inputs!$D$30,IF(U347&lt;=IF(Inputs!$C$31="",lockin,Inputs!$C$31),Inputs!$D$31,0%))))))))))</f>
        <v>1.4999999999999999E-2</v>
      </c>
      <c r="AE347" s="5">
        <f t="shared" si="102"/>
        <v>0</v>
      </c>
      <c r="AF347" s="5">
        <f>AB347*Inputs!I351</f>
        <v>0</v>
      </c>
      <c r="AG347" s="5">
        <f t="shared" si="103"/>
        <v>0</v>
      </c>
      <c r="AH347" s="5">
        <f t="shared" si="104"/>
        <v>0</v>
      </c>
      <c r="AI347" s="5">
        <f>AA347*Inputs!I351</f>
        <v>0</v>
      </c>
      <c r="AJ347" s="5">
        <f t="shared" si="105"/>
        <v>0</v>
      </c>
      <c r="AK347" s="5">
        <f t="shared" si="106"/>
        <v>0</v>
      </c>
      <c r="AL347" s="5">
        <f>AA347*Inputs!I351</f>
        <v>0</v>
      </c>
      <c r="AM347" s="5">
        <f t="shared" ca="1" si="107"/>
        <v>0</v>
      </c>
      <c r="AN347" s="5">
        <f t="shared" si="108"/>
        <v>0</v>
      </c>
      <c r="AO347" s="5">
        <f t="shared" ca="1" si="109"/>
        <v>0</v>
      </c>
      <c r="AP347" s="5"/>
      <c r="AQ347" s="5">
        <f>AA347*Inputs!I351</f>
        <v>0</v>
      </c>
      <c r="AR347" s="5">
        <f t="shared" si="110"/>
        <v>0</v>
      </c>
      <c r="AS347" s="5"/>
      <c r="AT347" s="5">
        <f t="shared" ca="1" si="111"/>
        <v>0</v>
      </c>
      <c r="BG347" s="20" t="str">
        <f>IF(Inputs!K347="","",YEAR(Inputs!K347))</f>
        <v/>
      </c>
      <c r="BH347" s="20" t="str">
        <f>IF(Inputs!K347="","",DAY(Inputs!K347))</f>
        <v/>
      </c>
      <c r="BI347" s="20" t="str">
        <f>IF(Inputs!K347="","",MONTH(Inputs!K347))</f>
        <v/>
      </c>
      <c r="BJ347" s="14" t="str">
        <f>IF(Inputs!K347="","",IF(Inputs!K347&gt;DATE(BG347,4,1),DATE(BG347,4,1),DATE(BG347-1,4,1)))</f>
        <v/>
      </c>
      <c r="BX347" s="27" t="e">
        <f t="shared" si="112"/>
        <v>#N/A</v>
      </c>
      <c r="BY347" t="e">
        <f t="shared" si="113"/>
        <v>#N/A</v>
      </c>
    </row>
    <row r="348" spans="20:77">
      <c r="T348" s="5">
        <f>IF(Inputs!F352="",0,IF(Inputs!G352="Purchase",Inputs!H352,IF(Inputs!G352="Redemption",-Inputs!H352,IF(Inputs!G352="Dividend",0,0)))/Inputs!I352)</f>
        <v>0</v>
      </c>
      <c r="U348" s="5">
        <f>IF(Inputs!F352="",0,(datecg-Inputs!F352))</f>
        <v>0</v>
      </c>
      <c r="V348" s="5">
        <f>IF(Inputs!F352="",0,SUM($T$5:T348))</f>
        <v>0</v>
      </c>
      <c r="W348" s="5">
        <f>SUM($X$5:X347)</f>
        <v>24499.276089799783</v>
      </c>
      <c r="X348" s="5">
        <f t="shared" si="96"/>
        <v>0</v>
      </c>
      <c r="Y348" s="5">
        <f t="shared" si="97"/>
        <v>0</v>
      </c>
      <c r="Z348" s="5">
        <f t="shared" si="98"/>
        <v>0</v>
      </c>
      <c r="AA348" s="5">
        <f t="shared" si="99"/>
        <v>0</v>
      </c>
      <c r="AB348" s="5">
        <f t="shared" si="100"/>
        <v>0</v>
      </c>
      <c r="AC348" s="5">
        <f t="shared" si="101"/>
        <v>0</v>
      </c>
      <c r="AD348" s="94">
        <f>IF(U348&lt;=IF(Inputs!$C$22="",lockin,Inputs!$C$22),Inputs!$D$22,IF(U348&lt;=IF(Inputs!$C$23="",lockin,Inputs!$C$23),Inputs!$D$23,IF(U348&lt;=IF(Inputs!$C$24="",lockin,Inputs!$C$24),Inputs!$D$24,IF(U348&lt;=IF(Inputs!$C$25="",lockin,Inputs!$C$25),Inputs!$D$25,IF(U348&lt;=IF(Inputs!$C$26="",lockin,Inputs!$C$26),Inputs!$D$26,IF(U348&lt;=IF(Inputs!$C$27="",lockin,Inputs!$C$27),Inputs!$D$27,IF(U348&lt;=IF(Inputs!$C$28="",lockin,Inputs!$C$28),Inputs!$D$28,IF(U348&lt;=IF(Inputs!$C$29="",lockin,Inputs!$C$29),Inputs!$D$29,IF(U348&lt;=IF(Inputs!$C$30="",lockin,Inputs!$C$30),Inputs!$D$30,IF(U348&lt;=IF(Inputs!$C$31="",lockin,Inputs!$C$31),Inputs!$D$31,0%))))))))))</f>
        <v>1.4999999999999999E-2</v>
      </c>
      <c r="AE348" s="5">
        <f t="shared" si="102"/>
        <v>0</v>
      </c>
      <c r="AF348" s="5">
        <f>AB348*Inputs!I352</f>
        <v>0</v>
      </c>
      <c r="AG348" s="5">
        <f t="shared" si="103"/>
        <v>0</v>
      </c>
      <c r="AH348" s="5">
        <f t="shared" si="104"/>
        <v>0</v>
      </c>
      <c r="AI348" s="5">
        <f>AA348*Inputs!I352</f>
        <v>0</v>
      </c>
      <c r="AJ348" s="5">
        <f t="shared" si="105"/>
        <v>0</v>
      </c>
      <c r="AK348" s="5">
        <f t="shared" si="106"/>
        <v>0</v>
      </c>
      <c r="AL348" s="5">
        <f>AA348*Inputs!I352</f>
        <v>0</v>
      </c>
      <c r="AM348" s="5">
        <f t="shared" ca="1" si="107"/>
        <v>0</v>
      </c>
      <c r="AN348" s="5">
        <f t="shared" si="108"/>
        <v>0</v>
      </c>
      <c r="AO348" s="5">
        <f t="shared" ca="1" si="109"/>
        <v>0</v>
      </c>
      <c r="AP348" s="5"/>
      <c r="AQ348" s="5">
        <f>AA348*Inputs!I352</f>
        <v>0</v>
      </c>
      <c r="AR348" s="5">
        <f t="shared" si="110"/>
        <v>0</v>
      </c>
      <c r="AS348" s="5"/>
      <c r="AT348" s="5">
        <f t="shared" ca="1" si="111"/>
        <v>0</v>
      </c>
      <c r="BG348" s="20" t="str">
        <f>IF(Inputs!K348="","",YEAR(Inputs!K348))</f>
        <v/>
      </c>
      <c r="BH348" s="20" t="str">
        <f>IF(Inputs!K348="","",DAY(Inputs!K348))</f>
        <v/>
      </c>
      <c r="BI348" s="20" t="str">
        <f>IF(Inputs!K348="","",MONTH(Inputs!K348))</f>
        <v/>
      </c>
      <c r="BJ348" s="14" t="str">
        <f>IF(Inputs!K348="","",IF(Inputs!K348&gt;DATE(BG348,4,1),DATE(BG348,4,1),DATE(BG348-1,4,1)))</f>
        <v/>
      </c>
      <c r="BX348" s="27" t="e">
        <f t="shared" si="112"/>
        <v>#N/A</v>
      </c>
      <c r="BY348" t="e">
        <f t="shared" si="113"/>
        <v>#N/A</v>
      </c>
    </row>
    <row r="349" spans="20:77">
      <c r="T349" s="5">
        <f>IF(Inputs!F353="",0,IF(Inputs!G353="Purchase",Inputs!H353,IF(Inputs!G353="Redemption",-Inputs!H353,IF(Inputs!G353="Dividend",0,0)))/Inputs!I353)</f>
        <v>0</v>
      </c>
      <c r="U349" s="5">
        <f>IF(Inputs!F353="",0,(datecg-Inputs!F353))</f>
        <v>0</v>
      </c>
      <c r="V349" s="5">
        <f>IF(Inputs!F353="",0,SUM($T$5:T349))</f>
        <v>0</v>
      </c>
      <c r="W349" s="5">
        <f>SUM($X$5:X348)</f>
        <v>24499.276089799783</v>
      </c>
      <c r="X349" s="5">
        <f t="shared" si="96"/>
        <v>0</v>
      </c>
      <c r="Y349" s="5">
        <f t="shared" si="97"/>
        <v>0</v>
      </c>
      <c r="Z349" s="5">
        <f t="shared" si="98"/>
        <v>0</v>
      </c>
      <c r="AA349" s="5">
        <f t="shared" si="99"/>
        <v>0</v>
      </c>
      <c r="AB349" s="5">
        <f t="shared" si="100"/>
        <v>0</v>
      </c>
      <c r="AC349" s="5">
        <f t="shared" si="101"/>
        <v>0</v>
      </c>
      <c r="AD349" s="94">
        <f>IF(U349&lt;=IF(Inputs!$C$22="",lockin,Inputs!$C$22),Inputs!$D$22,IF(U349&lt;=IF(Inputs!$C$23="",lockin,Inputs!$C$23),Inputs!$D$23,IF(U349&lt;=IF(Inputs!$C$24="",lockin,Inputs!$C$24),Inputs!$D$24,IF(U349&lt;=IF(Inputs!$C$25="",lockin,Inputs!$C$25),Inputs!$D$25,IF(U349&lt;=IF(Inputs!$C$26="",lockin,Inputs!$C$26),Inputs!$D$26,IF(U349&lt;=IF(Inputs!$C$27="",lockin,Inputs!$C$27),Inputs!$D$27,IF(U349&lt;=IF(Inputs!$C$28="",lockin,Inputs!$C$28),Inputs!$D$28,IF(U349&lt;=IF(Inputs!$C$29="",lockin,Inputs!$C$29),Inputs!$D$29,IF(U349&lt;=IF(Inputs!$C$30="",lockin,Inputs!$C$30),Inputs!$D$30,IF(U349&lt;=IF(Inputs!$C$31="",lockin,Inputs!$C$31),Inputs!$D$31,0%))))))))))</f>
        <v>1.4999999999999999E-2</v>
      </c>
      <c r="AE349" s="5">
        <f t="shared" si="102"/>
        <v>0</v>
      </c>
      <c r="AF349" s="5">
        <f>AB349*Inputs!I353</f>
        <v>0</v>
      </c>
      <c r="AG349" s="5">
        <f t="shared" si="103"/>
        <v>0</v>
      </c>
      <c r="AH349" s="5">
        <f t="shared" si="104"/>
        <v>0</v>
      </c>
      <c r="AI349" s="5">
        <f>AA349*Inputs!I353</f>
        <v>0</v>
      </c>
      <c r="AJ349" s="5">
        <f t="shared" si="105"/>
        <v>0</v>
      </c>
      <c r="AK349" s="5">
        <f t="shared" si="106"/>
        <v>0</v>
      </c>
      <c r="AL349" s="5">
        <f>AA349*Inputs!I353</f>
        <v>0</v>
      </c>
      <c r="AM349" s="5">
        <f t="shared" ca="1" si="107"/>
        <v>0</v>
      </c>
      <c r="AN349" s="5">
        <f t="shared" si="108"/>
        <v>0</v>
      </c>
      <c r="AO349" s="5">
        <f t="shared" ca="1" si="109"/>
        <v>0</v>
      </c>
      <c r="AP349" s="5"/>
      <c r="AQ349" s="5">
        <f>AA349*Inputs!I353</f>
        <v>0</v>
      </c>
      <c r="AR349" s="5">
        <f t="shared" si="110"/>
        <v>0</v>
      </c>
      <c r="AS349" s="5"/>
      <c r="AT349" s="5">
        <f t="shared" ca="1" si="111"/>
        <v>0</v>
      </c>
      <c r="BG349" s="20" t="str">
        <f>IF(Inputs!K349="","",YEAR(Inputs!K349))</f>
        <v/>
      </c>
      <c r="BH349" s="20" t="str">
        <f>IF(Inputs!K349="","",DAY(Inputs!K349))</f>
        <v/>
      </c>
      <c r="BI349" s="20" t="str">
        <f>IF(Inputs!K349="","",MONTH(Inputs!K349))</f>
        <v/>
      </c>
      <c r="BJ349" s="14" t="str">
        <f>IF(Inputs!K349="","",IF(Inputs!K349&gt;DATE(BG349,4,1),DATE(BG349,4,1),DATE(BG349-1,4,1)))</f>
        <v/>
      </c>
      <c r="BX349" s="27" t="e">
        <f t="shared" si="112"/>
        <v>#N/A</v>
      </c>
      <c r="BY349" t="e">
        <f t="shared" si="113"/>
        <v>#N/A</v>
      </c>
    </row>
    <row r="350" spans="20:77">
      <c r="T350" s="5">
        <f>IF(Inputs!F354="",0,IF(Inputs!G354="Purchase",Inputs!H354,IF(Inputs!G354="Redemption",-Inputs!H354,IF(Inputs!G354="Dividend",0,0)))/Inputs!I354)</f>
        <v>0</v>
      </c>
      <c r="U350" s="5">
        <f>IF(Inputs!F354="",0,(datecg-Inputs!F354))</f>
        <v>0</v>
      </c>
      <c r="V350" s="5">
        <f>IF(Inputs!F354="",0,SUM($T$5:T350))</f>
        <v>0</v>
      </c>
      <c r="W350" s="5">
        <f>SUM($X$5:X349)</f>
        <v>24499.276089799783</v>
      </c>
      <c r="X350" s="5">
        <f t="shared" si="96"/>
        <v>0</v>
      </c>
      <c r="Y350" s="5">
        <f t="shared" si="97"/>
        <v>0</v>
      </c>
      <c r="Z350" s="5">
        <f t="shared" si="98"/>
        <v>0</v>
      </c>
      <c r="AA350" s="5">
        <f t="shared" si="99"/>
        <v>0</v>
      </c>
      <c r="AB350" s="5">
        <f t="shared" si="100"/>
        <v>0</v>
      </c>
      <c r="AC350" s="5">
        <f t="shared" si="101"/>
        <v>0</v>
      </c>
      <c r="AD350" s="94">
        <f>IF(U350&lt;=IF(Inputs!$C$22="",lockin,Inputs!$C$22),Inputs!$D$22,IF(U350&lt;=IF(Inputs!$C$23="",lockin,Inputs!$C$23),Inputs!$D$23,IF(U350&lt;=IF(Inputs!$C$24="",lockin,Inputs!$C$24),Inputs!$D$24,IF(U350&lt;=IF(Inputs!$C$25="",lockin,Inputs!$C$25),Inputs!$D$25,IF(U350&lt;=IF(Inputs!$C$26="",lockin,Inputs!$C$26),Inputs!$D$26,IF(U350&lt;=IF(Inputs!$C$27="",lockin,Inputs!$C$27),Inputs!$D$27,IF(U350&lt;=IF(Inputs!$C$28="",lockin,Inputs!$C$28),Inputs!$D$28,IF(U350&lt;=IF(Inputs!$C$29="",lockin,Inputs!$C$29),Inputs!$D$29,IF(U350&lt;=IF(Inputs!$C$30="",lockin,Inputs!$C$30),Inputs!$D$30,IF(U350&lt;=IF(Inputs!$C$31="",lockin,Inputs!$C$31),Inputs!$D$31,0%))))))))))</f>
        <v>1.4999999999999999E-2</v>
      </c>
      <c r="AE350" s="5">
        <f t="shared" si="102"/>
        <v>0</v>
      </c>
      <c r="AF350" s="5">
        <f>AB350*Inputs!I354</f>
        <v>0</v>
      </c>
      <c r="AG350" s="5">
        <f t="shared" si="103"/>
        <v>0</v>
      </c>
      <c r="AH350" s="5">
        <f t="shared" si="104"/>
        <v>0</v>
      </c>
      <c r="AI350" s="5">
        <f>AA350*Inputs!I354</f>
        <v>0</v>
      </c>
      <c r="AJ350" s="5">
        <f t="shared" si="105"/>
        <v>0</v>
      </c>
      <c r="AK350" s="5">
        <f t="shared" si="106"/>
        <v>0</v>
      </c>
      <c r="AL350" s="5">
        <f>AA350*Inputs!I354</f>
        <v>0</v>
      </c>
      <c r="AM350" s="5">
        <f t="shared" ca="1" si="107"/>
        <v>0</v>
      </c>
      <c r="AN350" s="5">
        <f t="shared" si="108"/>
        <v>0</v>
      </c>
      <c r="AO350" s="5">
        <f t="shared" ca="1" si="109"/>
        <v>0</v>
      </c>
      <c r="AP350" s="5"/>
      <c r="AQ350" s="5">
        <f>AA350*Inputs!I354</f>
        <v>0</v>
      </c>
      <c r="AR350" s="5">
        <f t="shared" si="110"/>
        <v>0</v>
      </c>
      <c r="AS350" s="5"/>
      <c r="AT350" s="5">
        <f t="shared" ca="1" si="111"/>
        <v>0</v>
      </c>
      <c r="BG350" s="20" t="str">
        <f>IF(Inputs!K350="","",YEAR(Inputs!K350))</f>
        <v/>
      </c>
      <c r="BH350" s="20" t="str">
        <f>IF(Inputs!K350="","",DAY(Inputs!K350))</f>
        <v/>
      </c>
      <c r="BI350" s="20" t="str">
        <f>IF(Inputs!K350="","",MONTH(Inputs!K350))</f>
        <v/>
      </c>
      <c r="BJ350" s="14" t="str">
        <f>IF(Inputs!K350="","",IF(Inputs!K350&gt;DATE(BG350,4,1),DATE(BG350,4,1),DATE(BG350-1,4,1)))</f>
        <v/>
      </c>
      <c r="BX350" s="27" t="e">
        <f t="shared" si="112"/>
        <v>#N/A</v>
      </c>
      <c r="BY350" t="e">
        <f t="shared" si="113"/>
        <v>#N/A</v>
      </c>
    </row>
    <row r="351" spans="20:77">
      <c r="T351" s="5">
        <f>IF(Inputs!F355="",0,IF(Inputs!G355="Purchase",Inputs!H355,IF(Inputs!G355="Redemption",-Inputs!H355,IF(Inputs!G355="Dividend",0,0)))/Inputs!I355)</f>
        <v>0</v>
      </c>
      <c r="U351" s="5">
        <f>IF(Inputs!F355="",0,(datecg-Inputs!F355))</f>
        <v>0</v>
      </c>
      <c r="V351" s="5">
        <f>IF(Inputs!F355="",0,SUM($T$5:T351))</f>
        <v>0</v>
      </c>
      <c r="W351" s="5">
        <f>SUM($X$5:X350)</f>
        <v>24499.276089799783</v>
      </c>
      <c r="X351" s="5">
        <f t="shared" si="96"/>
        <v>0</v>
      </c>
      <c r="Y351" s="5">
        <f t="shared" si="97"/>
        <v>0</v>
      </c>
      <c r="Z351" s="5">
        <f t="shared" si="98"/>
        <v>0</v>
      </c>
      <c r="AA351" s="5">
        <f t="shared" si="99"/>
        <v>0</v>
      </c>
      <c r="AB351" s="5">
        <f t="shared" si="100"/>
        <v>0</v>
      </c>
      <c r="AC351" s="5">
        <f t="shared" si="101"/>
        <v>0</v>
      </c>
      <c r="AD351" s="94">
        <f>IF(U351&lt;=IF(Inputs!$C$22="",lockin,Inputs!$C$22),Inputs!$D$22,IF(U351&lt;=IF(Inputs!$C$23="",lockin,Inputs!$C$23),Inputs!$D$23,IF(U351&lt;=IF(Inputs!$C$24="",lockin,Inputs!$C$24),Inputs!$D$24,IF(U351&lt;=IF(Inputs!$C$25="",lockin,Inputs!$C$25),Inputs!$D$25,IF(U351&lt;=IF(Inputs!$C$26="",lockin,Inputs!$C$26),Inputs!$D$26,IF(U351&lt;=IF(Inputs!$C$27="",lockin,Inputs!$C$27),Inputs!$D$27,IF(U351&lt;=IF(Inputs!$C$28="",lockin,Inputs!$C$28),Inputs!$D$28,IF(U351&lt;=IF(Inputs!$C$29="",lockin,Inputs!$C$29),Inputs!$D$29,IF(U351&lt;=IF(Inputs!$C$30="",lockin,Inputs!$C$30),Inputs!$D$30,IF(U351&lt;=IF(Inputs!$C$31="",lockin,Inputs!$C$31),Inputs!$D$31,0%))))))))))</f>
        <v>1.4999999999999999E-2</v>
      </c>
      <c r="AE351" s="5">
        <f t="shared" si="102"/>
        <v>0</v>
      </c>
      <c r="AF351" s="5">
        <f>AB351*Inputs!I355</f>
        <v>0</v>
      </c>
      <c r="AG351" s="5">
        <f t="shared" si="103"/>
        <v>0</v>
      </c>
      <c r="AH351" s="5">
        <f t="shared" si="104"/>
        <v>0</v>
      </c>
      <c r="AI351" s="5">
        <f>AA351*Inputs!I355</f>
        <v>0</v>
      </c>
      <c r="AJ351" s="5">
        <f t="shared" si="105"/>
        <v>0</v>
      </c>
      <c r="AK351" s="5">
        <f t="shared" si="106"/>
        <v>0</v>
      </c>
      <c r="AL351" s="5">
        <f>AA351*Inputs!I355</f>
        <v>0</v>
      </c>
      <c r="AM351" s="5">
        <f t="shared" ca="1" si="107"/>
        <v>0</v>
      </c>
      <c r="AN351" s="5">
        <f t="shared" si="108"/>
        <v>0</v>
      </c>
      <c r="AO351" s="5">
        <f t="shared" ca="1" si="109"/>
        <v>0</v>
      </c>
      <c r="AP351" s="5"/>
      <c r="AQ351" s="5">
        <f>AA351*Inputs!I355</f>
        <v>0</v>
      </c>
      <c r="AR351" s="5">
        <f t="shared" si="110"/>
        <v>0</v>
      </c>
      <c r="AS351" s="5"/>
      <c r="AT351" s="5">
        <f t="shared" ca="1" si="111"/>
        <v>0</v>
      </c>
      <c r="BG351" s="20" t="str">
        <f>IF(Inputs!K351="","",YEAR(Inputs!K351))</f>
        <v/>
      </c>
      <c r="BH351" s="20" t="str">
        <f>IF(Inputs!K351="","",DAY(Inputs!K351))</f>
        <v/>
      </c>
      <c r="BI351" s="20" t="str">
        <f>IF(Inputs!K351="","",MONTH(Inputs!K351))</f>
        <v/>
      </c>
      <c r="BJ351" s="14" t="str">
        <f>IF(Inputs!K351="","",IF(Inputs!K351&gt;DATE(BG351,4,1),DATE(BG351,4,1),DATE(BG351-1,4,1)))</f>
        <v/>
      </c>
      <c r="BX351" s="27" t="e">
        <f t="shared" si="112"/>
        <v>#N/A</v>
      </c>
      <c r="BY351" t="e">
        <f t="shared" si="113"/>
        <v>#N/A</v>
      </c>
    </row>
    <row r="352" spans="20:77">
      <c r="T352" s="5">
        <f>IF(Inputs!F356="",0,IF(Inputs!G356="Purchase",Inputs!H356,IF(Inputs!G356="Redemption",-Inputs!H356,IF(Inputs!G356="Dividend",0,0)))/Inputs!I356)</f>
        <v>0</v>
      </c>
      <c r="U352" s="5">
        <f>IF(Inputs!F356="",0,(datecg-Inputs!F356))</f>
        <v>0</v>
      </c>
      <c r="V352" s="5">
        <f>IF(Inputs!F356="",0,SUM($T$5:T352))</f>
        <v>0</v>
      </c>
      <c r="W352" s="5">
        <f>SUM($X$5:X351)</f>
        <v>24499.276089799783</v>
      </c>
      <c r="X352" s="5">
        <f t="shared" si="96"/>
        <v>0</v>
      </c>
      <c r="Y352" s="5">
        <f t="shared" si="97"/>
        <v>0</v>
      </c>
      <c r="Z352" s="5">
        <f t="shared" si="98"/>
        <v>0</v>
      </c>
      <c r="AA352" s="5">
        <f t="shared" si="99"/>
        <v>0</v>
      </c>
      <c r="AB352" s="5">
        <f t="shared" si="100"/>
        <v>0</v>
      </c>
      <c r="AC352" s="5">
        <f t="shared" si="101"/>
        <v>0</v>
      </c>
      <c r="AD352" s="94">
        <f>IF(U352&lt;=IF(Inputs!$C$22="",lockin,Inputs!$C$22),Inputs!$D$22,IF(U352&lt;=IF(Inputs!$C$23="",lockin,Inputs!$C$23),Inputs!$D$23,IF(U352&lt;=IF(Inputs!$C$24="",lockin,Inputs!$C$24),Inputs!$D$24,IF(U352&lt;=IF(Inputs!$C$25="",lockin,Inputs!$C$25),Inputs!$D$25,IF(U352&lt;=IF(Inputs!$C$26="",lockin,Inputs!$C$26),Inputs!$D$26,IF(U352&lt;=IF(Inputs!$C$27="",lockin,Inputs!$C$27),Inputs!$D$27,IF(U352&lt;=IF(Inputs!$C$28="",lockin,Inputs!$C$28),Inputs!$D$28,IF(U352&lt;=IF(Inputs!$C$29="",lockin,Inputs!$C$29),Inputs!$D$29,IF(U352&lt;=IF(Inputs!$C$30="",lockin,Inputs!$C$30),Inputs!$D$30,IF(U352&lt;=IF(Inputs!$C$31="",lockin,Inputs!$C$31),Inputs!$D$31,0%))))))))))</f>
        <v>1.4999999999999999E-2</v>
      </c>
      <c r="AE352" s="5">
        <f t="shared" si="102"/>
        <v>0</v>
      </c>
      <c r="AF352" s="5">
        <f>AB352*Inputs!I356</f>
        <v>0</v>
      </c>
      <c r="AG352" s="5">
        <f t="shared" si="103"/>
        <v>0</v>
      </c>
      <c r="AH352" s="5">
        <f t="shared" si="104"/>
        <v>0</v>
      </c>
      <c r="AI352" s="5">
        <f>AA352*Inputs!I356</f>
        <v>0</v>
      </c>
      <c r="AJ352" s="5">
        <f t="shared" si="105"/>
        <v>0</v>
      </c>
      <c r="AK352" s="5">
        <f t="shared" si="106"/>
        <v>0</v>
      </c>
      <c r="AL352" s="5">
        <f>AA352*Inputs!I356</f>
        <v>0</v>
      </c>
      <c r="AM352" s="5">
        <f t="shared" ca="1" si="107"/>
        <v>0</v>
      </c>
      <c r="AN352" s="5">
        <f t="shared" si="108"/>
        <v>0</v>
      </c>
      <c r="AO352" s="5">
        <f t="shared" ca="1" si="109"/>
        <v>0</v>
      </c>
      <c r="AP352" s="5"/>
      <c r="AQ352" s="5">
        <f>AA352*Inputs!I356</f>
        <v>0</v>
      </c>
      <c r="AR352" s="5">
        <f t="shared" si="110"/>
        <v>0</v>
      </c>
      <c r="AS352" s="5"/>
      <c r="AT352" s="5">
        <f t="shared" ca="1" si="111"/>
        <v>0</v>
      </c>
      <c r="BG352" s="20" t="str">
        <f>IF(Inputs!K352="","",YEAR(Inputs!K352))</f>
        <v/>
      </c>
      <c r="BH352" s="20" t="str">
        <f>IF(Inputs!K352="","",DAY(Inputs!K352))</f>
        <v/>
      </c>
      <c r="BI352" s="20" t="str">
        <f>IF(Inputs!K352="","",MONTH(Inputs!K352))</f>
        <v/>
      </c>
      <c r="BJ352" s="14" t="str">
        <f>IF(Inputs!K352="","",IF(Inputs!K352&gt;DATE(BG352,4,1),DATE(BG352,4,1),DATE(BG352-1,4,1)))</f>
        <v/>
      </c>
      <c r="BX352" s="27" t="e">
        <f t="shared" si="112"/>
        <v>#N/A</v>
      </c>
      <c r="BY352" t="e">
        <f t="shared" si="113"/>
        <v>#N/A</v>
      </c>
    </row>
    <row r="353" spans="20:77">
      <c r="T353" s="5">
        <f>IF(Inputs!F357="",0,IF(Inputs!G357="Purchase",Inputs!H357,IF(Inputs!G357="Redemption",-Inputs!H357,IF(Inputs!G357="Dividend",0,0)))/Inputs!I357)</f>
        <v>0</v>
      </c>
      <c r="U353" s="5">
        <f>IF(Inputs!F357="",0,(datecg-Inputs!F357))</f>
        <v>0</v>
      </c>
      <c r="V353" s="5">
        <f>IF(Inputs!F357="",0,SUM($T$5:T353))</f>
        <v>0</v>
      </c>
      <c r="W353" s="5">
        <f>SUM($X$5:X352)</f>
        <v>24499.276089799783</v>
      </c>
      <c r="X353" s="5">
        <f t="shared" si="96"/>
        <v>0</v>
      </c>
      <c r="Y353" s="5">
        <f t="shared" si="97"/>
        <v>0</v>
      </c>
      <c r="Z353" s="5">
        <f t="shared" si="98"/>
        <v>0</v>
      </c>
      <c r="AA353" s="5">
        <f t="shared" si="99"/>
        <v>0</v>
      </c>
      <c r="AB353" s="5">
        <f t="shared" si="100"/>
        <v>0</v>
      </c>
      <c r="AC353" s="5">
        <f t="shared" si="101"/>
        <v>0</v>
      </c>
      <c r="AD353" s="94">
        <f>IF(U353&lt;=IF(Inputs!$C$22="",lockin,Inputs!$C$22),Inputs!$D$22,IF(U353&lt;=IF(Inputs!$C$23="",lockin,Inputs!$C$23),Inputs!$D$23,IF(U353&lt;=IF(Inputs!$C$24="",lockin,Inputs!$C$24),Inputs!$D$24,IF(U353&lt;=IF(Inputs!$C$25="",lockin,Inputs!$C$25),Inputs!$D$25,IF(U353&lt;=IF(Inputs!$C$26="",lockin,Inputs!$C$26),Inputs!$D$26,IF(U353&lt;=IF(Inputs!$C$27="",lockin,Inputs!$C$27),Inputs!$D$27,IF(U353&lt;=IF(Inputs!$C$28="",lockin,Inputs!$C$28),Inputs!$D$28,IF(U353&lt;=IF(Inputs!$C$29="",lockin,Inputs!$C$29),Inputs!$D$29,IF(U353&lt;=IF(Inputs!$C$30="",lockin,Inputs!$C$30),Inputs!$D$30,IF(U353&lt;=IF(Inputs!$C$31="",lockin,Inputs!$C$31),Inputs!$D$31,0%))))))))))</f>
        <v>1.4999999999999999E-2</v>
      </c>
      <c r="AE353" s="5">
        <f t="shared" si="102"/>
        <v>0</v>
      </c>
      <c r="AF353" s="5">
        <f>AB353*Inputs!I357</f>
        <v>0</v>
      </c>
      <c r="AG353" s="5">
        <f t="shared" si="103"/>
        <v>0</v>
      </c>
      <c r="AH353" s="5">
        <f t="shared" si="104"/>
        <v>0</v>
      </c>
      <c r="AI353" s="5">
        <f>AA353*Inputs!I357</f>
        <v>0</v>
      </c>
      <c r="AJ353" s="5">
        <f t="shared" si="105"/>
        <v>0</v>
      </c>
      <c r="AK353" s="5">
        <f t="shared" si="106"/>
        <v>0</v>
      </c>
      <c r="AL353" s="5">
        <f>AA353*Inputs!I357</f>
        <v>0</v>
      </c>
      <c r="AM353" s="5">
        <f t="shared" ca="1" si="107"/>
        <v>0</v>
      </c>
      <c r="AN353" s="5">
        <f t="shared" si="108"/>
        <v>0</v>
      </c>
      <c r="AO353" s="5">
        <f t="shared" ca="1" si="109"/>
        <v>0</v>
      </c>
      <c r="AP353" s="5"/>
      <c r="AQ353" s="5">
        <f>AA353*Inputs!I357</f>
        <v>0</v>
      </c>
      <c r="AR353" s="5">
        <f t="shared" si="110"/>
        <v>0</v>
      </c>
      <c r="AS353" s="5"/>
      <c r="AT353" s="5">
        <f t="shared" ca="1" si="111"/>
        <v>0</v>
      </c>
      <c r="BG353" s="20" t="str">
        <f>IF(Inputs!K353="","",YEAR(Inputs!K353))</f>
        <v/>
      </c>
      <c r="BH353" s="20" t="str">
        <f>IF(Inputs!K353="","",DAY(Inputs!K353))</f>
        <v/>
      </c>
      <c r="BI353" s="20" t="str">
        <f>IF(Inputs!K353="","",MONTH(Inputs!K353))</f>
        <v/>
      </c>
      <c r="BJ353" s="14" t="str">
        <f>IF(Inputs!K353="","",IF(Inputs!K353&gt;DATE(BG353,4,1),DATE(BG353,4,1),DATE(BG353-1,4,1)))</f>
        <v/>
      </c>
      <c r="BX353" s="27" t="e">
        <f t="shared" si="112"/>
        <v>#N/A</v>
      </c>
      <c r="BY353" t="e">
        <f t="shared" si="113"/>
        <v>#N/A</v>
      </c>
    </row>
    <row r="354" spans="20:77">
      <c r="T354" s="5">
        <f>IF(Inputs!F358="",0,IF(Inputs!G358="Purchase",Inputs!H358,IF(Inputs!G358="Redemption",-Inputs!H358,IF(Inputs!G358="Dividend",0,0)))/Inputs!I358)</f>
        <v>0</v>
      </c>
      <c r="U354" s="5">
        <f>IF(Inputs!F358="",0,(datecg-Inputs!F358))</f>
        <v>0</v>
      </c>
      <c r="V354" s="5">
        <f>IF(Inputs!F358="",0,SUM($T$5:T354))</f>
        <v>0</v>
      </c>
      <c r="W354" s="5">
        <f>SUM($X$5:X353)</f>
        <v>24499.276089799783</v>
      </c>
      <c r="X354" s="5">
        <f t="shared" si="96"/>
        <v>0</v>
      </c>
      <c r="Y354" s="5">
        <f t="shared" si="97"/>
        <v>0</v>
      </c>
      <c r="Z354" s="5">
        <f t="shared" si="98"/>
        <v>0</v>
      </c>
      <c r="AA354" s="5">
        <f t="shared" si="99"/>
        <v>0</v>
      </c>
      <c r="AB354" s="5">
        <f t="shared" si="100"/>
        <v>0</v>
      </c>
      <c r="AC354" s="5">
        <f t="shared" si="101"/>
        <v>0</v>
      </c>
      <c r="AD354" s="94">
        <f>IF(U354&lt;=IF(Inputs!$C$22="",lockin,Inputs!$C$22),Inputs!$D$22,IF(U354&lt;=IF(Inputs!$C$23="",lockin,Inputs!$C$23),Inputs!$D$23,IF(U354&lt;=IF(Inputs!$C$24="",lockin,Inputs!$C$24),Inputs!$D$24,IF(U354&lt;=IF(Inputs!$C$25="",lockin,Inputs!$C$25),Inputs!$D$25,IF(U354&lt;=IF(Inputs!$C$26="",lockin,Inputs!$C$26),Inputs!$D$26,IF(U354&lt;=IF(Inputs!$C$27="",lockin,Inputs!$C$27),Inputs!$D$27,IF(U354&lt;=IF(Inputs!$C$28="",lockin,Inputs!$C$28),Inputs!$D$28,IF(U354&lt;=IF(Inputs!$C$29="",lockin,Inputs!$C$29),Inputs!$D$29,IF(U354&lt;=IF(Inputs!$C$30="",lockin,Inputs!$C$30),Inputs!$D$30,IF(U354&lt;=IF(Inputs!$C$31="",lockin,Inputs!$C$31),Inputs!$D$31,0%))))))))))</f>
        <v>1.4999999999999999E-2</v>
      </c>
      <c r="AE354" s="5">
        <f t="shared" si="102"/>
        <v>0</v>
      </c>
      <c r="AF354" s="5">
        <f>AB354*Inputs!I358</f>
        <v>0</v>
      </c>
      <c r="AG354" s="5">
        <f t="shared" si="103"/>
        <v>0</v>
      </c>
      <c r="AH354" s="5">
        <f t="shared" si="104"/>
        <v>0</v>
      </c>
      <c r="AI354" s="5">
        <f>AA354*Inputs!I358</f>
        <v>0</v>
      </c>
      <c r="AJ354" s="5">
        <f t="shared" si="105"/>
        <v>0</v>
      </c>
      <c r="AK354" s="5">
        <f t="shared" si="106"/>
        <v>0</v>
      </c>
      <c r="AL354" s="5">
        <f>AA354*Inputs!I358</f>
        <v>0</v>
      </c>
      <c r="AM354" s="5">
        <f t="shared" ca="1" si="107"/>
        <v>0</v>
      </c>
      <c r="AN354" s="5">
        <f t="shared" si="108"/>
        <v>0</v>
      </c>
      <c r="AO354" s="5">
        <f t="shared" ca="1" si="109"/>
        <v>0</v>
      </c>
      <c r="AP354" s="5"/>
      <c r="AQ354" s="5">
        <f>AA354*Inputs!I358</f>
        <v>0</v>
      </c>
      <c r="AR354" s="5">
        <f t="shared" si="110"/>
        <v>0</v>
      </c>
      <c r="AS354" s="5"/>
      <c r="AT354" s="5">
        <f t="shared" ca="1" si="111"/>
        <v>0</v>
      </c>
      <c r="BG354" s="20" t="str">
        <f>IF(Inputs!K354="","",YEAR(Inputs!K354))</f>
        <v/>
      </c>
      <c r="BH354" s="20" t="str">
        <f>IF(Inputs!K354="","",DAY(Inputs!K354))</f>
        <v/>
      </c>
      <c r="BI354" s="20" t="str">
        <f>IF(Inputs!K354="","",MONTH(Inputs!K354))</f>
        <v/>
      </c>
      <c r="BJ354" s="14" t="str">
        <f>IF(Inputs!K354="","",IF(Inputs!K354&gt;DATE(BG354,4,1),DATE(BG354,4,1),DATE(BG354-1,4,1)))</f>
        <v/>
      </c>
      <c r="BX354" s="27" t="e">
        <f t="shared" si="112"/>
        <v>#N/A</v>
      </c>
      <c r="BY354" t="e">
        <f t="shared" si="113"/>
        <v>#N/A</v>
      </c>
    </row>
    <row r="355" spans="20:77">
      <c r="T355" s="5">
        <f>IF(Inputs!F359="",0,IF(Inputs!G359="Purchase",Inputs!H359,IF(Inputs!G359="Redemption",-Inputs!H359,IF(Inputs!G359="Dividend",0,0)))/Inputs!I359)</f>
        <v>0</v>
      </c>
      <c r="U355" s="5">
        <f>IF(Inputs!F359="",0,(datecg-Inputs!F359))</f>
        <v>0</v>
      </c>
      <c r="V355" s="5">
        <f>IF(Inputs!F359="",0,SUM($T$5:T355))</f>
        <v>0</v>
      </c>
      <c r="W355" s="5">
        <f>SUM($X$5:X354)</f>
        <v>24499.276089799783</v>
      </c>
      <c r="X355" s="5">
        <f t="shared" si="96"/>
        <v>0</v>
      </c>
      <c r="Y355" s="5">
        <f t="shared" si="97"/>
        <v>0</v>
      </c>
      <c r="Z355" s="5">
        <f t="shared" si="98"/>
        <v>0</v>
      </c>
      <c r="AA355" s="5">
        <f t="shared" si="99"/>
        <v>0</v>
      </c>
      <c r="AB355" s="5">
        <f t="shared" si="100"/>
        <v>0</v>
      </c>
      <c r="AC355" s="5">
        <f t="shared" si="101"/>
        <v>0</v>
      </c>
      <c r="AD355" s="94">
        <f>IF(U355&lt;=IF(Inputs!$C$22="",lockin,Inputs!$C$22),Inputs!$D$22,IF(U355&lt;=IF(Inputs!$C$23="",lockin,Inputs!$C$23),Inputs!$D$23,IF(U355&lt;=IF(Inputs!$C$24="",lockin,Inputs!$C$24),Inputs!$D$24,IF(U355&lt;=IF(Inputs!$C$25="",lockin,Inputs!$C$25),Inputs!$D$25,IF(U355&lt;=IF(Inputs!$C$26="",lockin,Inputs!$C$26),Inputs!$D$26,IF(U355&lt;=IF(Inputs!$C$27="",lockin,Inputs!$C$27),Inputs!$D$27,IF(U355&lt;=IF(Inputs!$C$28="",lockin,Inputs!$C$28),Inputs!$D$28,IF(U355&lt;=IF(Inputs!$C$29="",lockin,Inputs!$C$29),Inputs!$D$29,IF(U355&lt;=IF(Inputs!$C$30="",lockin,Inputs!$C$30),Inputs!$D$30,IF(U355&lt;=IF(Inputs!$C$31="",lockin,Inputs!$C$31),Inputs!$D$31,0%))))))))))</f>
        <v>1.4999999999999999E-2</v>
      </c>
      <c r="AE355" s="5">
        <f t="shared" si="102"/>
        <v>0</v>
      </c>
      <c r="AF355" s="5">
        <f>AB355*Inputs!I359</f>
        <v>0</v>
      </c>
      <c r="AG355" s="5">
        <f t="shared" si="103"/>
        <v>0</v>
      </c>
      <c r="AH355" s="5">
        <f t="shared" si="104"/>
        <v>0</v>
      </c>
      <c r="AI355" s="5">
        <f>AA355*Inputs!I359</f>
        <v>0</v>
      </c>
      <c r="AJ355" s="5">
        <f t="shared" si="105"/>
        <v>0</v>
      </c>
      <c r="AK355" s="5">
        <f t="shared" si="106"/>
        <v>0</v>
      </c>
      <c r="AL355" s="5">
        <f>AA355*Inputs!I359</f>
        <v>0</v>
      </c>
      <c r="AM355" s="5">
        <f t="shared" ca="1" si="107"/>
        <v>0</v>
      </c>
      <c r="AN355" s="5">
        <f t="shared" si="108"/>
        <v>0</v>
      </c>
      <c r="AO355" s="5">
        <f t="shared" ca="1" si="109"/>
        <v>0</v>
      </c>
      <c r="AP355" s="5"/>
      <c r="AQ355" s="5">
        <f>AA355*Inputs!I359</f>
        <v>0</v>
      </c>
      <c r="AR355" s="5">
        <f t="shared" si="110"/>
        <v>0</v>
      </c>
      <c r="AS355" s="5"/>
      <c r="AT355" s="5">
        <f t="shared" ca="1" si="111"/>
        <v>0</v>
      </c>
      <c r="BG355" s="20" t="str">
        <f>IF(Inputs!K355="","",YEAR(Inputs!K355))</f>
        <v/>
      </c>
      <c r="BH355" s="20" t="str">
        <f>IF(Inputs!K355="","",DAY(Inputs!K355))</f>
        <v/>
      </c>
      <c r="BI355" s="20" t="str">
        <f>IF(Inputs!K355="","",MONTH(Inputs!K355))</f>
        <v/>
      </c>
      <c r="BJ355" s="14" t="str">
        <f>IF(Inputs!K355="","",IF(Inputs!K355&gt;DATE(BG355,4,1),DATE(BG355,4,1),DATE(BG355-1,4,1)))</f>
        <v/>
      </c>
      <c r="BX355" s="27" t="e">
        <f t="shared" si="112"/>
        <v>#N/A</v>
      </c>
      <c r="BY355" t="e">
        <f t="shared" si="113"/>
        <v>#N/A</v>
      </c>
    </row>
    <row r="356" spans="20:77">
      <c r="T356" s="5">
        <f>IF(Inputs!F360="",0,IF(Inputs!G360="Purchase",Inputs!H360,IF(Inputs!G360="Redemption",-Inputs!H360,IF(Inputs!G360="Dividend",0,0)))/Inputs!I360)</f>
        <v>0</v>
      </c>
      <c r="U356" s="5">
        <f>IF(Inputs!F360="",0,(datecg-Inputs!F360))</f>
        <v>0</v>
      </c>
      <c r="V356" s="5">
        <f>IF(Inputs!F360="",0,SUM($T$5:T356))</f>
        <v>0</v>
      </c>
      <c r="W356" s="5">
        <f>SUM($X$5:X355)</f>
        <v>24499.276089799783</v>
      </c>
      <c r="X356" s="5">
        <f t="shared" si="96"/>
        <v>0</v>
      </c>
      <c r="Y356" s="5">
        <f t="shared" si="97"/>
        <v>0</v>
      </c>
      <c r="Z356" s="5">
        <f t="shared" si="98"/>
        <v>0</v>
      </c>
      <c r="AA356" s="5">
        <f t="shared" si="99"/>
        <v>0</v>
      </c>
      <c r="AB356" s="5">
        <f t="shared" si="100"/>
        <v>0</v>
      </c>
      <c r="AC356" s="5">
        <f t="shared" si="101"/>
        <v>0</v>
      </c>
      <c r="AD356" s="94">
        <f>IF(U356&lt;=IF(Inputs!$C$22="",lockin,Inputs!$C$22),Inputs!$D$22,IF(U356&lt;=IF(Inputs!$C$23="",lockin,Inputs!$C$23),Inputs!$D$23,IF(U356&lt;=IF(Inputs!$C$24="",lockin,Inputs!$C$24),Inputs!$D$24,IF(U356&lt;=IF(Inputs!$C$25="",lockin,Inputs!$C$25),Inputs!$D$25,IF(U356&lt;=IF(Inputs!$C$26="",lockin,Inputs!$C$26),Inputs!$D$26,IF(U356&lt;=IF(Inputs!$C$27="",lockin,Inputs!$C$27),Inputs!$D$27,IF(U356&lt;=IF(Inputs!$C$28="",lockin,Inputs!$C$28),Inputs!$D$28,IF(U356&lt;=IF(Inputs!$C$29="",lockin,Inputs!$C$29),Inputs!$D$29,IF(U356&lt;=IF(Inputs!$C$30="",lockin,Inputs!$C$30),Inputs!$D$30,IF(U356&lt;=IF(Inputs!$C$31="",lockin,Inputs!$C$31),Inputs!$D$31,0%))))))))))</f>
        <v>1.4999999999999999E-2</v>
      </c>
      <c r="AE356" s="5">
        <f t="shared" si="102"/>
        <v>0</v>
      </c>
      <c r="AF356" s="5">
        <f>AB356*Inputs!I360</f>
        <v>0</v>
      </c>
      <c r="AG356" s="5">
        <f t="shared" si="103"/>
        <v>0</v>
      </c>
      <c r="AH356" s="5">
        <f t="shared" si="104"/>
        <v>0</v>
      </c>
      <c r="AI356" s="5">
        <f>AA356*Inputs!I360</f>
        <v>0</v>
      </c>
      <c r="AJ356" s="5">
        <f t="shared" si="105"/>
        <v>0</v>
      </c>
      <c r="AK356" s="5">
        <f t="shared" si="106"/>
        <v>0</v>
      </c>
      <c r="AL356" s="5">
        <f>AA356*Inputs!I360</f>
        <v>0</v>
      </c>
      <c r="AM356" s="5">
        <f t="shared" ca="1" si="107"/>
        <v>0</v>
      </c>
      <c r="AN356" s="5">
        <f t="shared" si="108"/>
        <v>0</v>
      </c>
      <c r="AO356" s="5">
        <f t="shared" ca="1" si="109"/>
        <v>0</v>
      </c>
      <c r="AP356" s="5"/>
      <c r="AQ356" s="5">
        <f>AA356*Inputs!I360</f>
        <v>0</v>
      </c>
      <c r="AR356" s="5">
        <f t="shared" si="110"/>
        <v>0</v>
      </c>
      <c r="AS356" s="5"/>
      <c r="AT356" s="5">
        <f t="shared" ca="1" si="111"/>
        <v>0</v>
      </c>
      <c r="BG356" s="20" t="str">
        <f>IF(Inputs!K356="","",YEAR(Inputs!K356))</f>
        <v/>
      </c>
      <c r="BH356" s="20" t="str">
        <f>IF(Inputs!K356="","",DAY(Inputs!K356))</f>
        <v/>
      </c>
      <c r="BI356" s="20" t="str">
        <f>IF(Inputs!K356="","",MONTH(Inputs!K356))</f>
        <v/>
      </c>
      <c r="BJ356" s="14" t="str">
        <f>IF(Inputs!K356="","",IF(Inputs!K356&gt;DATE(BG356,4,1),DATE(BG356,4,1),DATE(BG356-1,4,1)))</f>
        <v/>
      </c>
      <c r="BX356" s="27" t="e">
        <f t="shared" si="112"/>
        <v>#N/A</v>
      </c>
      <c r="BY356" t="e">
        <f t="shared" si="113"/>
        <v>#N/A</v>
      </c>
    </row>
    <row r="357" spans="20:77">
      <c r="T357" s="5">
        <f>IF(Inputs!F361="",0,IF(Inputs!G361="Purchase",Inputs!H361,IF(Inputs!G361="Redemption",-Inputs!H361,IF(Inputs!G361="Dividend",0,0)))/Inputs!I361)</f>
        <v>0</v>
      </c>
      <c r="U357" s="5">
        <f>IF(Inputs!F361="",0,(datecg-Inputs!F361))</f>
        <v>0</v>
      </c>
      <c r="V357" s="5">
        <f>IF(Inputs!F361="",0,SUM($T$5:T357))</f>
        <v>0</v>
      </c>
      <c r="W357" s="5">
        <f>SUM($X$5:X356)</f>
        <v>24499.276089799783</v>
      </c>
      <c r="X357" s="5">
        <f t="shared" si="96"/>
        <v>0</v>
      </c>
      <c r="Y357" s="5">
        <f t="shared" si="97"/>
        <v>0</v>
      </c>
      <c r="Z357" s="5">
        <f t="shared" si="98"/>
        <v>0</v>
      </c>
      <c r="AA357" s="5">
        <f t="shared" si="99"/>
        <v>0</v>
      </c>
      <c r="AB357" s="5">
        <f t="shared" si="100"/>
        <v>0</v>
      </c>
      <c r="AC357" s="5">
        <f t="shared" si="101"/>
        <v>0</v>
      </c>
      <c r="AD357" s="94">
        <f>IF(U357&lt;=IF(Inputs!$C$22="",lockin,Inputs!$C$22),Inputs!$D$22,IF(U357&lt;=IF(Inputs!$C$23="",lockin,Inputs!$C$23),Inputs!$D$23,IF(U357&lt;=IF(Inputs!$C$24="",lockin,Inputs!$C$24),Inputs!$D$24,IF(U357&lt;=IF(Inputs!$C$25="",lockin,Inputs!$C$25),Inputs!$D$25,IF(U357&lt;=IF(Inputs!$C$26="",lockin,Inputs!$C$26),Inputs!$D$26,IF(U357&lt;=IF(Inputs!$C$27="",lockin,Inputs!$C$27),Inputs!$D$27,IF(U357&lt;=IF(Inputs!$C$28="",lockin,Inputs!$C$28),Inputs!$D$28,IF(U357&lt;=IF(Inputs!$C$29="",lockin,Inputs!$C$29),Inputs!$D$29,IF(U357&lt;=IF(Inputs!$C$30="",lockin,Inputs!$C$30),Inputs!$D$30,IF(U357&lt;=IF(Inputs!$C$31="",lockin,Inputs!$C$31),Inputs!$D$31,0%))))))))))</f>
        <v>1.4999999999999999E-2</v>
      </c>
      <c r="AE357" s="5">
        <f t="shared" si="102"/>
        <v>0</v>
      </c>
      <c r="AF357" s="5">
        <f>AB357*Inputs!I361</f>
        <v>0</v>
      </c>
      <c r="AG357" s="5">
        <f t="shared" si="103"/>
        <v>0</v>
      </c>
      <c r="AH357" s="5">
        <f t="shared" si="104"/>
        <v>0</v>
      </c>
      <c r="AI357" s="5">
        <f>AA357*Inputs!I361</f>
        <v>0</v>
      </c>
      <c r="AJ357" s="5">
        <f t="shared" si="105"/>
        <v>0</v>
      </c>
      <c r="AK357" s="5">
        <f t="shared" si="106"/>
        <v>0</v>
      </c>
      <c r="AL357" s="5">
        <f>AA357*Inputs!I361</f>
        <v>0</v>
      </c>
      <c r="AM357" s="5">
        <f t="shared" ca="1" si="107"/>
        <v>0</v>
      </c>
      <c r="AN357" s="5">
        <f t="shared" si="108"/>
        <v>0</v>
      </c>
      <c r="AO357" s="5">
        <f t="shared" ca="1" si="109"/>
        <v>0</v>
      </c>
      <c r="AP357" s="5"/>
      <c r="AQ357" s="5">
        <f>AA357*Inputs!I361</f>
        <v>0</v>
      </c>
      <c r="AR357" s="5">
        <f t="shared" si="110"/>
        <v>0</v>
      </c>
      <c r="AS357" s="5"/>
      <c r="AT357" s="5">
        <f t="shared" ca="1" si="111"/>
        <v>0</v>
      </c>
      <c r="BG357" s="20" t="str">
        <f>IF(Inputs!K357="","",YEAR(Inputs!K357))</f>
        <v/>
      </c>
      <c r="BH357" s="20" t="str">
        <f>IF(Inputs!K357="","",DAY(Inputs!K357))</f>
        <v/>
      </c>
      <c r="BI357" s="20" t="str">
        <f>IF(Inputs!K357="","",MONTH(Inputs!K357))</f>
        <v/>
      </c>
      <c r="BJ357" s="14" t="str">
        <f>IF(Inputs!K357="","",IF(Inputs!K357&gt;DATE(BG357,4,1),DATE(BG357,4,1),DATE(BG357-1,4,1)))</f>
        <v/>
      </c>
      <c r="BX357" s="27" t="e">
        <f t="shared" si="112"/>
        <v>#N/A</v>
      </c>
      <c r="BY357" t="e">
        <f t="shared" si="113"/>
        <v>#N/A</v>
      </c>
    </row>
    <row r="358" spans="20:77">
      <c r="T358" s="5">
        <f>IF(Inputs!F362="",0,IF(Inputs!G362="Purchase",Inputs!H362,IF(Inputs!G362="Redemption",-Inputs!H362,IF(Inputs!G362="Dividend",0,0)))/Inputs!I362)</f>
        <v>0</v>
      </c>
      <c r="U358" s="5">
        <f>IF(Inputs!F362="",0,(datecg-Inputs!F362))</f>
        <v>0</v>
      </c>
      <c r="V358" s="5">
        <f>IF(Inputs!F362="",0,SUM($T$5:T358))</f>
        <v>0</v>
      </c>
      <c r="W358" s="5">
        <f>SUM($X$5:X357)</f>
        <v>24499.276089799783</v>
      </c>
      <c r="X358" s="5">
        <f t="shared" si="96"/>
        <v>0</v>
      </c>
      <c r="Y358" s="5">
        <f t="shared" si="97"/>
        <v>0</v>
      </c>
      <c r="Z358" s="5">
        <f t="shared" si="98"/>
        <v>0</v>
      </c>
      <c r="AA358" s="5">
        <f t="shared" si="99"/>
        <v>0</v>
      </c>
      <c r="AB358" s="5">
        <f t="shared" si="100"/>
        <v>0</v>
      </c>
      <c r="AC358" s="5">
        <f t="shared" si="101"/>
        <v>0</v>
      </c>
      <c r="AD358" s="94">
        <f>IF(U358&lt;=IF(Inputs!$C$22="",lockin,Inputs!$C$22),Inputs!$D$22,IF(U358&lt;=IF(Inputs!$C$23="",lockin,Inputs!$C$23),Inputs!$D$23,IF(U358&lt;=IF(Inputs!$C$24="",lockin,Inputs!$C$24),Inputs!$D$24,IF(U358&lt;=IF(Inputs!$C$25="",lockin,Inputs!$C$25),Inputs!$D$25,IF(U358&lt;=IF(Inputs!$C$26="",lockin,Inputs!$C$26),Inputs!$D$26,IF(U358&lt;=IF(Inputs!$C$27="",lockin,Inputs!$C$27),Inputs!$D$27,IF(U358&lt;=IF(Inputs!$C$28="",lockin,Inputs!$C$28),Inputs!$D$28,IF(U358&lt;=IF(Inputs!$C$29="",lockin,Inputs!$C$29),Inputs!$D$29,IF(U358&lt;=IF(Inputs!$C$30="",lockin,Inputs!$C$30),Inputs!$D$30,IF(U358&lt;=IF(Inputs!$C$31="",lockin,Inputs!$C$31),Inputs!$D$31,0%))))))))))</f>
        <v>1.4999999999999999E-2</v>
      </c>
      <c r="AE358" s="5">
        <f t="shared" si="102"/>
        <v>0</v>
      </c>
      <c r="AF358" s="5">
        <f>AB358*Inputs!I362</f>
        <v>0</v>
      </c>
      <c r="AG358" s="5">
        <f t="shared" si="103"/>
        <v>0</v>
      </c>
      <c r="AH358" s="5">
        <f t="shared" si="104"/>
        <v>0</v>
      </c>
      <c r="AI358" s="5">
        <f>AA358*Inputs!I362</f>
        <v>0</v>
      </c>
      <c r="AJ358" s="5">
        <f t="shared" si="105"/>
        <v>0</v>
      </c>
      <c r="AK358" s="5">
        <f t="shared" si="106"/>
        <v>0</v>
      </c>
      <c r="AL358" s="5">
        <f>AA358*Inputs!I362</f>
        <v>0</v>
      </c>
      <c r="AM358" s="5">
        <f t="shared" ca="1" si="107"/>
        <v>0</v>
      </c>
      <c r="AN358" s="5">
        <f t="shared" si="108"/>
        <v>0</v>
      </c>
      <c r="AO358" s="5">
        <f t="shared" ca="1" si="109"/>
        <v>0</v>
      </c>
      <c r="AP358" s="5"/>
      <c r="AQ358" s="5">
        <f>AA358*Inputs!I362</f>
        <v>0</v>
      </c>
      <c r="AR358" s="5">
        <f t="shared" si="110"/>
        <v>0</v>
      </c>
      <c r="AS358" s="5"/>
      <c r="AT358" s="5">
        <f t="shared" ca="1" si="111"/>
        <v>0</v>
      </c>
      <c r="BG358" s="20" t="str">
        <f>IF(Inputs!K358="","",YEAR(Inputs!K358))</f>
        <v/>
      </c>
      <c r="BH358" s="20" t="str">
        <f>IF(Inputs!K358="","",DAY(Inputs!K358))</f>
        <v/>
      </c>
      <c r="BI358" s="20" t="str">
        <f>IF(Inputs!K358="","",MONTH(Inputs!K358))</f>
        <v/>
      </c>
      <c r="BJ358" s="14" t="str">
        <f>IF(Inputs!K358="","",IF(Inputs!K358&gt;DATE(BG358,4,1),DATE(BG358,4,1),DATE(BG358-1,4,1)))</f>
        <v/>
      </c>
      <c r="BX358" s="27" t="e">
        <f t="shared" si="112"/>
        <v>#N/A</v>
      </c>
      <c r="BY358" t="e">
        <f t="shared" si="113"/>
        <v>#N/A</v>
      </c>
    </row>
    <row r="359" spans="20:77">
      <c r="T359" s="5">
        <f>IF(Inputs!F363="",0,IF(Inputs!G363="Purchase",Inputs!H363,IF(Inputs!G363="Redemption",-Inputs!H363,IF(Inputs!G363="Dividend",0,0)))/Inputs!I363)</f>
        <v>0</v>
      </c>
      <c r="U359" s="5">
        <f>IF(Inputs!F363="",0,(datecg-Inputs!F363))</f>
        <v>0</v>
      </c>
      <c r="V359" s="5">
        <f>IF(Inputs!F363="",0,SUM($T$5:T359))</f>
        <v>0</v>
      </c>
      <c r="W359" s="5">
        <f>SUM($X$5:X358)</f>
        <v>24499.276089799783</v>
      </c>
      <c r="X359" s="5">
        <f t="shared" si="96"/>
        <v>0</v>
      </c>
      <c r="Y359" s="5">
        <f t="shared" si="97"/>
        <v>0</v>
      </c>
      <c r="Z359" s="5">
        <f t="shared" si="98"/>
        <v>0</v>
      </c>
      <c r="AA359" s="5">
        <f t="shared" si="99"/>
        <v>0</v>
      </c>
      <c r="AB359" s="5">
        <f t="shared" si="100"/>
        <v>0</v>
      </c>
      <c r="AC359" s="5">
        <f t="shared" si="101"/>
        <v>0</v>
      </c>
      <c r="AD359" s="94">
        <f>IF(U359&lt;=IF(Inputs!$C$22="",lockin,Inputs!$C$22),Inputs!$D$22,IF(U359&lt;=IF(Inputs!$C$23="",lockin,Inputs!$C$23),Inputs!$D$23,IF(U359&lt;=IF(Inputs!$C$24="",lockin,Inputs!$C$24),Inputs!$D$24,IF(U359&lt;=IF(Inputs!$C$25="",lockin,Inputs!$C$25),Inputs!$D$25,IF(U359&lt;=IF(Inputs!$C$26="",lockin,Inputs!$C$26),Inputs!$D$26,IF(U359&lt;=IF(Inputs!$C$27="",lockin,Inputs!$C$27),Inputs!$D$27,IF(U359&lt;=IF(Inputs!$C$28="",lockin,Inputs!$C$28),Inputs!$D$28,IF(U359&lt;=IF(Inputs!$C$29="",lockin,Inputs!$C$29),Inputs!$D$29,IF(U359&lt;=IF(Inputs!$C$30="",lockin,Inputs!$C$30),Inputs!$D$30,IF(U359&lt;=IF(Inputs!$C$31="",lockin,Inputs!$C$31),Inputs!$D$31,0%))))))))))</f>
        <v>1.4999999999999999E-2</v>
      </c>
      <c r="AE359" s="5">
        <f t="shared" si="102"/>
        <v>0</v>
      </c>
      <c r="AF359" s="5">
        <f>AB359*Inputs!I363</f>
        <v>0</v>
      </c>
      <c r="AG359" s="5">
        <f t="shared" si="103"/>
        <v>0</v>
      </c>
      <c r="AH359" s="5">
        <f t="shared" si="104"/>
        <v>0</v>
      </c>
      <c r="AI359" s="5">
        <f>AA359*Inputs!I363</f>
        <v>0</v>
      </c>
      <c r="AJ359" s="5">
        <f t="shared" si="105"/>
        <v>0</v>
      </c>
      <c r="AK359" s="5">
        <f t="shared" si="106"/>
        <v>0</v>
      </c>
      <c r="AL359" s="5">
        <f>AA359*Inputs!I363</f>
        <v>0</v>
      </c>
      <c r="AM359" s="5">
        <f t="shared" ca="1" si="107"/>
        <v>0</v>
      </c>
      <c r="AN359" s="5">
        <f t="shared" si="108"/>
        <v>0</v>
      </c>
      <c r="AO359" s="5">
        <f t="shared" ca="1" si="109"/>
        <v>0</v>
      </c>
      <c r="AP359" s="5"/>
      <c r="AQ359" s="5">
        <f>AA359*Inputs!I363</f>
        <v>0</v>
      </c>
      <c r="AR359" s="5">
        <f t="shared" si="110"/>
        <v>0</v>
      </c>
      <c r="AS359" s="5"/>
      <c r="AT359" s="5">
        <f t="shared" ca="1" si="111"/>
        <v>0</v>
      </c>
      <c r="BG359" s="20" t="str">
        <f>IF(Inputs!K359="","",YEAR(Inputs!K359))</f>
        <v/>
      </c>
      <c r="BH359" s="20" t="str">
        <f>IF(Inputs!K359="","",DAY(Inputs!K359))</f>
        <v/>
      </c>
      <c r="BI359" s="20" t="str">
        <f>IF(Inputs!K359="","",MONTH(Inputs!K359))</f>
        <v/>
      </c>
      <c r="BJ359" s="14" t="str">
        <f>IF(Inputs!K359="","",IF(Inputs!K359&gt;DATE(BG359,4,1),DATE(BG359,4,1),DATE(BG359-1,4,1)))</f>
        <v/>
      </c>
      <c r="BX359" s="27" t="e">
        <f t="shared" si="112"/>
        <v>#N/A</v>
      </c>
      <c r="BY359" t="e">
        <f t="shared" si="113"/>
        <v>#N/A</v>
      </c>
    </row>
    <row r="360" spans="20:77">
      <c r="T360" s="5">
        <f>IF(Inputs!F364="",0,IF(Inputs!G364="Purchase",Inputs!H364,IF(Inputs!G364="Redemption",-Inputs!H364,IF(Inputs!G364="Dividend",0,0)))/Inputs!I364)</f>
        <v>0</v>
      </c>
      <c r="U360" s="5">
        <f>IF(Inputs!F364="",0,(datecg-Inputs!F364))</f>
        <v>0</v>
      </c>
      <c r="V360" s="5">
        <f>IF(Inputs!F364="",0,SUM($T$5:T360))</f>
        <v>0</v>
      </c>
      <c r="W360" s="5">
        <f>SUM($X$5:X359)</f>
        <v>24499.276089799783</v>
      </c>
      <c r="X360" s="5">
        <f t="shared" si="96"/>
        <v>0</v>
      </c>
      <c r="Y360" s="5">
        <f t="shared" si="97"/>
        <v>0</v>
      </c>
      <c r="Z360" s="5">
        <f t="shared" si="98"/>
        <v>0</v>
      </c>
      <c r="AA360" s="5">
        <f t="shared" si="99"/>
        <v>0</v>
      </c>
      <c r="AB360" s="5">
        <f t="shared" si="100"/>
        <v>0</v>
      </c>
      <c r="AC360" s="5">
        <f t="shared" si="101"/>
        <v>0</v>
      </c>
      <c r="AD360" s="94">
        <f>IF(U360&lt;=IF(Inputs!$C$22="",lockin,Inputs!$C$22),Inputs!$D$22,IF(U360&lt;=IF(Inputs!$C$23="",lockin,Inputs!$C$23),Inputs!$D$23,IF(U360&lt;=IF(Inputs!$C$24="",lockin,Inputs!$C$24),Inputs!$D$24,IF(U360&lt;=IF(Inputs!$C$25="",lockin,Inputs!$C$25),Inputs!$D$25,IF(U360&lt;=IF(Inputs!$C$26="",lockin,Inputs!$C$26),Inputs!$D$26,IF(U360&lt;=IF(Inputs!$C$27="",lockin,Inputs!$C$27),Inputs!$D$27,IF(U360&lt;=IF(Inputs!$C$28="",lockin,Inputs!$C$28),Inputs!$D$28,IF(U360&lt;=IF(Inputs!$C$29="",lockin,Inputs!$C$29),Inputs!$D$29,IF(U360&lt;=IF(Inputs!$C$30="",lockin,Inputs!$C$30),Inputs!$D$30,IF(U360&lt;=IF(Inputs!$C$31="",lockin,Inputs!$C$31),Inputs!$D$31,0%))))))))))</f>
        <v>1.4999999999999999E-2</v>
      </c>
      <c r="AE360" s="5">
        <f t="shared" si="102"/>
        <v>0</v>
      </c>
      <c r="AF360" s="5">
        <f>AB360*Inputs!I364</f>
        <v>0</v>
      </c>
      <c r="AG360" s="5">
        <f t="shared" si="103"/>
        <v>0</v>
      </c>
      <c r="AH360" s="5">
        <f t="shared" si="104"/>
        <v>0</v>
      </c>
      <c r="AI360" s="5">
        <f>AA360*Inputs!I364</f>
        <v>0</v>
      </c>
      <c r="AJ360" s="5">
        <f t="shared" si="105"/>
        <v>0</v>
      </c>
      <c r="AK360" s="5">
        <f t="shared" si="106"/>
        <v>0</v>
      </c>
      <c r="AL360" s="5">
        <f>AA360*Inputs!I364</f>
        <v>0</v>
      </c>
      <c r="AM360" s="5">
        <f t="shared" ca="1" si="107"/>
        <v>0</v>
      </c>
      <c r="AN360" s="5">
        <f t="shared" si="108"/>
        <v>0</v>
      </c>
      <c r="AO360" s="5">
        <f t="shared" ca="1" si="109"/>
        <v>0</v>
      </c>
      <c r="AP360" s="5"/>
      <c r="AQ360" s="5">
        <f>AA360*Inputs!I364</f>
        <v>0</v>
      </c>
      <c r="AR360" s="5">
        <f t="shared" si="110"/>
        <v>0</v>
      </c>
      <c r="AS360" s="5"/>
      <c r="AT360" s="5">
        <f t="shared" ca="1" si="111"/>
        <v>0</v>
      </c>
      <c r="BG360" s="20" t="str">
        <f>IF(Inputs!K360="","",YEAR(Inputs!K360))</f>
        <v/>
      </c>
      <c r="BH360" s="20" t="str">
        <f>IF(Inputs!K360="","",DAY(Inputs!K360))</f>
        <v/>
      </c>
      <c r="BI360" s="20" t="str">
        <f>IF(Inputs!K360="","",MONTH(Inputs!K360))</f>
        <v/>
      </c>
      <c r="BJ360" s="14" t="str">
        <f>IF(Inputs!K360="","",IF(Inputs!K360&gt;DATE(BG360,4,1),DATE(BG360,4,1),DATE(BG360-1,4,1)))</f>
        <v/>
      </c>
      <c r="BX360" s="27" t="e">
        <f t="shared" si="112"/>
        <v>#N/A</v>
      </c>
      <c r="BY360" t="e">
        <f t="shared" si="113"/>
        <v>#N/A</v>
      </c>
    </row>
    <row r="361" spans="20:77">
      <c r="T361" s="5">
        <f>IF(Inputs!F365="",0,IF(Inputs!G365="Purchase",Inputs!H365,IF(Inputs!G365="Redemption",-Inputs!H365,IF(Inputs!G365="Dividend",0,0)))/Inputs!I365)</f>
        <v>0</v>
      </c>
      <c r="U361" s="5">
        <f>IF(Inputs!F365="",0,(datecg-Inputs!F365))</f>
        <v>0</v>
      </c>
      <c r="V361" s="5">
        <f>IF(Inputs!F365="",0,SUM($T$5:T361))</f>
        <v>0</v>
      </c>
      <c r="W361" s="5">
        <f>SUM($X$5:X360)</f>
        <v>24499.276089799783</v>
      </c>
      <c r="X361" s="5">
        <f t="shared" si="96"/>
        <v>0</v>
      </c>
      <c r="Y361" s="5">
        <f t="shared" si="97"/>
        <v>0</v>
      </c>
      <c r="Z361" s="5">
        <f t="shared" si="98"/>
        <v>0</v>
      </c>
      <c r="AA361" s="5">
        <f t="shared" si="99"/>
        <v>0</v>
      </c>
      <c r="AB361" s="5">
        <f t="shared" si="100"/>
        <v>0</v>
      </c>
      <c r="AC361" s="5">
        <f t="shared" si="101"/>
        <v>0</v>
      </c>
      <c r="AD361" s="94">
        <f>IF(U361&lt;=IF(Inputs!$C$22="",lockin,Inputs!$C$22),Inputs!$D$22,IF(U361&lt;=IF(Inputs!$C$23="",lockin,Inputs!$C$23),Inputs!$D$23,IF(U361&lt;=IF(Inputs!$C$24="",lockin,Inputs!$C$24),Inputs!$D$24,IF(U361&lt;=IF(Inputs!$C$25="",lockin,Inputs!$C$25),Inputs!$D$25,IF(U361&lt;=IF(Inputs!$C$26="",lockin,Inputs!$C$26),Inputs!$D$26,IF(U361&lt;=IF(Inputs!$C$27="",lockin,Inputs!$C$27),Inputs!$D$27,IF(U361&lt;=IF(Inputs!$C$28="",lockin,Inputs!$C$28),Inputs!$D$28,IF(U361&lt;=IF(Inputs!$C$29="",lockin,Inputs!$C$29),Inputs!$D$29,IF(U361&lt;=IF(Inputs!$C$30="",lockin,Inputs!$C$30),Inputs!$D$30,IF(U361&lt;=IF(Inputs!$C$31="",lockin,Inputs!$C$31),Inputs!$D$31,0%))))))))))</f>
        <v>1.4999999999999999E-2</v>
      </c>
      <c r="AE361" s="5">
        <f t="shared" si="102"/>
        <v>0</v>
      </c>
      <c r="AF361" s="5">
        <f>AB361*Inputs!I365</f>
        <v>0</v>
      </c>
      <c r="AG361" s="5">
        <f t="shared" si="103"/>
        <v>0</v>
      </c>
      <c r="AH361" s="5">
        <f t="shared" si="104"/>
        <v>0</v>
      </c>
      <c r="AI361" s="5">
        <f>AA361*Inputs!I365</f>
        <v>0</v>
      </c>
      <c r="AJ361" s="5">
        <f t="shared" si="105"/>
        <v>0</v>
      </c>
      <c r="AK361" s="5">
        <f t="shared" si="106"/>
        <v>0</v>
      </c>
      <c r="AL361" s="5">
        <f>AA361*Inputs!I365</f>
        <v>0</v>
      </c>
      <c r="AM361" s="5">
        <f t="shared" ca="1" si="107"/>
        <v>0</v>
      </c>
      <c r="AN361" s="5">
        <f t="shared" si="108"/>
        <v>0</v>
      </c>
      <c r="AO361" s="5">
        <f t="shared" ca="1" si="109"/>
        <v>0</v>
      </c>
      <c r="AP361" s="5"/>
      <c r="AQ361" s="5">
        <f>AA361*Inputs!I365</f>
        <v>0</v>
      </c>
      <c r="AR361" s="5">
        <f t="shared" si="110"/>
        <v>0</v>
      </c>
      <c r="AS361" s="5"/>
      <c r="AT361" s="5">
        <f t="shared" ca="1" si="111"/>
        <v>0</v>
      </c>
      <c r="BG361" s="20" t="str">
        <f>IF(Inputs!K361="","",YEAR(Inputs!K361))</f>
        <v/>
      </c>
      <c r="BH361" s="20" t="str">
        <f>IF(Inputs!K361="","",DAY(Inputs!K361))</f>
        <v/>
      </c>
      <c r="BI361" s="20" t="str">
        <f>IF(Inputs!K361="","",MONTH(Inputs!K361))</f>
        <v/>
      </c>
      <c r="BJ361" s="14" t="str">
        <f>IF(Inputs!K361="","",IF(Inputs!K361&gt;DATE(BG361,4,1),DATE(BG361,4,1),DATE(BG361-1,4,1)))</f>
        <v/>
      </c>
      <c r="BX361" s="27" t="e">
        <f t="shared" si="112"/>
        <v>#N/A</v>
      </c>
      <c r="BY361" t="e">
        <f t="shared" si="113"/>
        <v>#N/A</v>
      </c>
    </row>
    <row r="362" spans="20:77">
      <c r="T362" s="5">
        <f>IF(Inputs!F366="",0,IF(Inputs!G366="Purchase",Inputs!H366,IF(Inputs!G366="Redemption",-Inputs!H366,IF(Inputs!G366="Dividend",0,0)))/Inputs!I366)</f>
        <v>0</v>
      </c>
      <c r="U362" s="5">
        <f>IF(Inputs!F366="",0,(datecg-Inputs!F366))</f>
        <v>0</v>
      </c>
      <c r="V362" s="5">
        <f>IF(Inputs!F366="",0,SUM($T$5:T362))</f>
        <v>0</v>
      </c>
      <c r="W362" s="5">
        <f>SUM($X$5:X361)</f>
        <v>24499.276089799783</v>
      </c>
      <c r="X362" s="5">
        <f t="shared" si="96"/>
        <v>0</v>
      </c>
      <c r="Y362" s="5">
        <f t="shared" si="97"/>
        <v>0</v>
      </c>
      <c r="Z362" s="5">
        <f t="shared" si="98"/>
        <v>0</v>
      </c>
      <c r="AA362" s="5">
        <f t="shared" si="99"/>
        <v>0</v>
      </c>
      <c r="AB362" s="5">
        <f t="shared" si="100"/>
        <v>0</v>
      </c>
      <c r="AC362" s="5">
        <f t="shared" si="101"/>
        <v>0</v>
      </c>
      <c r="AD362" s="94">
        <f>IF(U362&lt;=IF(Inputs!$C$22="",lockin,Inputs!$C$22),Inputs!$D$22,IF(U362&lt;=IF(Inputs!$C$23="",lockin,Inputs!$C$23),Inputs!$D$23,IF(U362&lt;=IF(Inputs!$C$24="",lockin,Inputs!$C$24),Inputs!$D$24,IF(U362&lt;=IF(Inputs!$C$25="",lockin,Inputs!$C$25),Inputs!$D$25,IF(U362&lt;=IF(Inputs!$C$26="",lockin,Inputs!$C$26),Inputs!$D$26,IF(U362&lt;=IF(Inputs!$C$27="",lockin,Inputs!$C$27),Inputs!$D$27,IF(U362&lt;=IF(Inputs!$C$28="",lockin,Inputs!$C$28),Inputs!$D$28,IF(U362&lt;=IF(Inputs!$C$29="",lockin,Inputs!$C$29),Inputs!$D$29,IF(U362&lt;=IF(Inputs!$C$30="",lockin,Inputs!$C$30),Inputs!$D$30,IF(U362&lt;=IF(Inputs!$C$31="",lockin,Inputs!$C$31),Inputs!$D$31,0%))))))))))</f>
        <v>1.4999999999999999E-2</v>
      </c>
      <c r="AE362" s="5">
        <f t="shared" si="102"/>
        <v>0</v>
      </c>
      <c r="AF362" s="5">
        <f>AB362*Inputs!I366</f>
        <v>0</v>
      </c>
      <c r="AG362" s="5">
        <f t="shared" si="103"/>
        <v>0</v>
      </c>
      <c r="AH362" s="5">
        <f t="shared" si="104"/>
        <v>0</v>
      </c>
      <c r="AI362" s="5">
        <f>AA362*Inputs!I366</f>
        <v>0</v>
      </c>
      <c r="AJ362" s="5">
        <f t="shared" si="105"/>
        <v>0</v>
      </c>
      <c r="AK362" s="5">
        <f t="shared" si="106"/>
        <v>0</v>
      </c>
      <c r="AL362" s="5">
        <f>AA362*Inputs!I366</f>
        <v>0</v>
      </c>
      <c r="AM362" s="5">
        <f t="shared" ca="1" si="107"/>
        <v>0</v>
      </c>
      <c r="AN362" s="5">
        <f t="shared" si="108"/>
        <v>0</v>
      </c>
      <c r="AO362" s="5">
        <f t="shared" ca="1" si="109"/>
        <v>0</v>
      </c>
      <c r="AP362" s="5"/>
      <c r="AQ362" s="5">
        <f>AA362*Inputs!I366</f>
        <v>0</v>
      </c>
      <c r="AR362" s="5">
        <f t="shared" si="110"/>
        <v>0</v>
      </c>
      <c r="AS362" s="5"/>
      <c r="AT362" s="5">
        <f t="shared" ca="1" si="111"/>
        <v>0</v>
      </c>
      <c r="BG362" s="20" t="str">
        <f>IF(Inputs!K362="","",YEAR(Inputs!K362))</f>
        <v/>
      </c>
      <c r="BH362" s="20" t="str">
        <f>IF(Inputs!K362="","",DAY(Inputs!K362))</f>
        <v/>
      </c>
      <c r="BI362" s="20" t="str">
        <f>IF(Inputs!K362="","",MONTH(Inputs!K362))</f>
        <v/>
      </c>
      <c r="BJ362" s="14" t="str">
        <f>IF(Inputs!K362="","",IF(Inputs!K362&gt;DATE(BG362,4,1),DATE(BG362,4,1),DATE(BG362-1,4,1)))</f>
        <v/>
      </c>
      <c r="BX362" s="27" t="e">
        <f t="shared" si="112"/>
        <v>#N/A</v>
      </c>
      <c r="BY362" t="e">
        <f t="shared" si="113"/>
        <v>#N/A</v>
      </c>
    </row>
    <row r="363" spans="20:77">
      <c r="T363" s="5">
        <f>IF(Inputs!F367="",0,IF(Inputs!G367="Purchase",Inputs!H367,IF(Inputs!G367="Redemption",-Inputs!H367,IF(Inputs!G367="Dividend",0,0)))/Inputs!I367)</f>
        <v>0</v>
      </c>
      <c r="U363" s="5">
        <f>IF(Inputs!F367="",0,(datecg-Inputs!F367))</f>
        <v>0</v>
      </c>
      <c r="V363" s="5">
        <f>IF(Inputs!F367="",0,SUM($T$5:T363))</f>
        <v>0</v>
      </c>
      <c r="W363" s="5">
        <f>SUM($X$5:X362)</f>
        <v>24499.276089799783</v>
      </c>
      <c r="X363" s="5">
        <f t="shared" si="96"/>
        <v>0</v>
      </c>
      <c r="Y363" s="5">
        <f t="shared" si="97"/>
        <v>0</v>
      </c>
      <c r="Z363" s="5">
        <f t="shared" si="98"/>
        <v>0</v>
      </c>
      <c r="AA363" s="5">
        <f t="shared" si="99"/>
        <v>0</v>
      </c>
      <c r="AB363" s="5">
        <f t="shared" si="100"/>
        <v>0</v>
      </c>
      <c r="AC363" s="5">
        <f t="shared" si="101"/>
        <v>0</v>
      </c>
      <c r="AD363" s="94">
        <f>IF(U363&lt;=IF(Inputs!$C$22="",lockin,Inputs!$C$22),Inputs!$D$22,IF(U363&lt;=IF(Inputs!$C$23="",lockin,Inputs!$C$23),Inputs!$D$23,IF(U363&lt;=IF(Inputs!$C$24="",lockin,Inputs!$C$24),Inputs!$D$24,IF(U363&lt;=IF(Inputs!$C$25="",lockin,Inputs!$C$25),Inputs!$D$25,IF(U363&lt;=IF(Inputs!$C$26="",lockin,Inputs!$C$26),Inputs!$D$26,IF(U363&lt;=IF(Inputs!$C$27="",lockin,Inputs!$C$27),Inputs!$D$27,IF(U363&lt;=IF(Inputs!$C$28="",lockin,Inputs!$C$28),Inputs!$D$28,IF(U363&lt;=IF(Inputs!$C$29="",lockin,Inputs!$C$29),Inputs!$D$29,IF(U363&lt;=IF(Inputs!$C$30="",lockin,Inputs!$C$30),Inputs!$D$30,IF(U363&lt;=IF(Inputs!$C$31="",lockin,Inputs!$C$31),Inputs!$D$31,0%))))))))))</f>
        <v>1.4999999999999999E-2</v>
      </c>
      <c r="AE363" s="5">
        <f t="shared" si="102"/>
        <v>0</v>
      </c>
      <c r="AF363" s="5">
        <f>AB363*Inputs!I367</f>
        <v>0</v>
      </c>
      <c r="AG363" s="5">
        <f t="shared" si="103"/>
        <v>0</v>
      </c>
      <c r="AH363" s="5">
        <f t="shared" si="104"/>
        <v>0</v>
      </c>
      <c r="AI363" s="5">
        <f>AA363*Inputs!I367</f>
        <v>0</v>
      </c>
      <c r="AJ363" s="5">
        <f t="shared" si="105"/>
        <v>0</v>
      </c>
      <c r="AK363" s="5">
        <f t="shared" si="106"/>
        <v>0</v>
      </c>
      <c r="AL363" s="5">
        <f>AA363*Inputs!I367</f>
        <v>0</v>
      </c>
      <c r="AM363" s="5">
        <f t="shared" ca="1" si="107"/>
        <v>0</v>
      </c>
      <c r="AN363" s="5">
        <f t="shared" si="108"/>
        <v>0</v>
      </c>
      <c r="AO363" s="5">
        <f t="shared" ca="1" si="109"/>
        <v>0</v>
      </c>
      <c r="AP363" s="5"/>
      <c r="AQ363" s="5">
        <f>AA363*Inputs!I367</f>
        <v>0</v>
      </c>
      <c r="AR363" s="5">
        <f t="shared" si="110"/>
        <v>0</v>
      </c>
      <c r="AS363" s="5"/>
      <c r="AT363" s="5">
        <f t="shared" ca="1" si="111"/>
        <v>0</v>
      </c>
      <c r="BG363" s="20" t="str">
        <f>IF(Inputs!K363="","",YEAR(Inputs!K363))</f>
        <v/>
      </c>
      <c r="BH363" s="20" t="str">
        <f>IF(Inputs!K363="","",DAY(Inputs!K363))</f>
        <v/>
      </c>
      <c r="BI363" s="20" t="str">
        <f>IF(Inputs!K363="","",MONTH(Inputs!K363))</f>
        <v/>
      </c>
      <c r="BJ363" s="14" t="str">
        <f>IF(Inputs!K363="","",IF(Inputs!K363&gt;DATE(BG363,4,1),DATE(BG363,4,1),DATE(BG363-1,4,1)))</f>
        <v/>
      </c>
      <c r="BX363" s="27" t="e">
        <f t="shared" si="112"/>
        <v>#N/A</v>
      </c>
      <c r="BY363" t="e">
        <f t="shared" si="113"/>
        <v>#N/A</v>
      </c>
    </row>
    <row r="364" spans="20:77">
      <c r="T364" s="5">
        <f>IF(Inputs!F368="",0,IF(Inputs!G368="Purchase",Inputs!H368,IF(Inputs!G368="Redemption",-Inputs!H368,IF(Inputs!G368="Dividend",0,0)))/Inputs!I368)</f>
        <v>0</v>
      </c>
      <c r="U364" s="5">
        <f>IF(Inputs!F368="",0,(datecg-Inputs!F368))</f>
        <v>0</v>
      </c>
      <c r="V364" s="5">
        <f>IF(Inputs!F368="",0,SUM($T$5:T364))</f>
        <v>0</v>
      </c>
      <c r="W364" s="5">
        <f>SUM($X$5:X363)</f>
        <v>24499.276089799783</v>
      </c>
      <c r="X364" s="5">
        <f t="shared" si="96"/>
        <v>0</v>
      </c>
      <c r="Y364" s="5">
        <f t="shared" si="97"/>
        <v>0</v>
      </c>
      <c r="Z364" s="5">
        <f t="shared" si="98"/>
        <v>0</v>
      </c>
      <c r="AA364" s="5">
        <f t="shared" si="99"/>
        <v>0</v>
      </c>
      <c r="AB364" s="5">
        <f t="shared" si="100"/>
        <v>0</v>
      </c>
      <c r="AC364" s="5">
        <f t="shared" si="101"/>
        <v>0</v>
      </c>
      <c r="AD364" s="94">
        <f>IF(U364&lt;=IF(Inputs!$C$22="",lockin,Inputs!$C$22),Inputs!$D$22,IF(U364&lt;=IF(Inputs!$C$23="",lockin,Inputs!$C$23),Inputs!$D$23,IF(U364&lt;=IF(Inputs!$C$24="",lockin,Inputs!$C$24),Inputs!$D$24,IF(U364&lt;=IF(Inputs!$C$25="",lockin,Inputs!$C$25),Inputs!$D$25,IF(U364&lt;=IF(Inputs!$C$26="",lockin,Inputs!$C$26),Inputs!$D$26,IF(U364&lt;=IF(Inputs!$C$27="",lockin,Inputs!$C$27),Inputs!$D$27,IF(U364&lt;=IF(Inputs!$C$28="",lockin,Inputs!$C$28),Inputs!$D$28,IF(U364&lt;=IF(Inputs!$C$29="",lockin,Inputs!$C$29),Inputs!$D$29,IF(U364&lt;=IF(Inputs!$C$30="",lockin,Inputs!$C$30),Inputs!$D$30,IF(U364&lt;=IF(Inputs!$C$31="",lockin,Inputs!$C$31),Inputs!$D$31,0%))))))))))</f>
        <v>1.4999999999999999E-2</v>
      </c>
      <c r="AE364" s="5">
        <f t="shared" si="102"/>
        <v>0</v>
      </c>
      <c r="AF364" s="5">
        <f>AB364*Inputs!I368</f>
        <v>0</v>
      </c>
      <c r="AG364" s="5">
        <f t="shared" si="103"/>
        <v>0</v>
      </c>
      <c r="AH364" s="5">
        <f t="shared" si="104"/>
        <v>0</v>
      </c>
      <c r="AI364" s="5">
        <f>AA364*Inputs!I368</f>
        <v>0</v>
      </c>
      <c r="AJ364" s="5">
        <f t="shared" si="105"/>
        <v>0</v>
      </c>
      <c r="AK364" s="5">
        <f t="shared" si="106"/>
        <v>0</v>
      </c>
      <c r="AL364" s="5">
        <f>AA364*Inputs!I368</f>
        <v>0</v>
      </c>
      <c r="AM364" s="5">
        <f t="shared" ca="1" si="107"/>
        <v>0</v>
      </c>
      <c r="AN364" s="5">
        <f t="shared" si="108"/>
        <v>0</v>
      </c>
      <c r="AO364" s="5">
        <f t="shared" ca="1" si="109"/>
        <v>0</v>
      </c>
      <c r="AP364" s="5"/>
      <c r="AQ364" s="5">
        <f>AA364*Inputs!I368</f>
        <v>0</v>
      </c>
      <c r="AR364" s="5">
        <f t="shared" si="110"/>
        <v>0</v>
      </c>
      <c r="AS364" s="5"/>
      <c r="AT364" s="5">
        <f t="shared" ca="1" si="111"/>
        <v>0</v>
      </c>
      <c r="BG364" s="20" t="str">
        <f>IF(Inputs!K364="","",YEAR(Inputs!K364))</f>
        <v/>
      </c>
      <c r="BH364" s="20" t="str">
        <f>IF(Inputs!K364="","",DAY(Inputs!K364))</f>
        <v/>
      </c>
      <c r="BI364" s="20" t="str">
        <f>IF(Inputs!K364="","",MONTH(Inputs!K364))</f>
        <v/>
      </c>
      <c r="BJ364" s="14" t="str">
        <f>IF(Inputs!K364="","",IF(Inputs!K364&gt;DATE(BG364,4,1),DATE(BG364,4,1),DATE(BG364-1,4,1)))</f>
        <v/>
      </c>
      <c r="BX364" s="27" t="e">
        <f t="shared" si="112"/>
        <v>#N/A</v>
      </c>
      <c r="BY364" t="e">
        <f t="shared" si="113"/>
        <v>#N/A</v>
      </c>
    </row>
    <row r="365" spans="20:77">
      <c r="T365" s="5">
        <f>IF(Inputs!F369="",0,IF(Inputs!G369="Purchase",Inputs!H369,IF(Inputs!G369="Redemption",-Inputs!H369,IF(Inputs!G369="Dividend",0,0)))/Inputs!I369)</f>
        <v>0</v>
      </c>
      <c r="U365" s="5">
        <f>IF(Inputs!F369="",0,(datecg-Inputs!F369))</f>
        <v>0</v>
      </c>
      <c r="V365" s="5">
        <f>IF(Inputs!F369="",0,SUM($T$5:T365))</f>
        <v>0</v>
      </c>
      <c r="W365" s="5">
        <f>SUM($X$5:X364)</f>
        <v>24499.276089799783</v>
      </c>
      <c r="X365" s="5">
        <f t="shared" si="96"/>
        <v>0</v>
      </c>
      <c r="Y365" s="5">
        <f t="shared" si="97"/>
        <v>0</v>
      </c>
      <c r="Z365" s="5">
        <f t="shared" si="98"/>
        <v>0</v>
      </c>
      <c r="AA365" s="5">
        <f t="shared" si="99"/>
        <v>0</v>
      </c>
      <c r="AB365" s="5">
        <f t="shared" si="100"/>
        <v>0</v>
      </c>
      <c r="AC365" s="5">
        <f t="shared" si="101"/>
        <v>0</v>
      </c>
      <c r="AD365" s="94">
        <f>IF(U365&lt;=IF(Inputs!$C$22="",lockin,Inputs!$C$22),Inputs!$D$22,IF(U365&lt;=IF(Inputs!$C$23="",lockin,Inputs!$C$23),Inputs!$D$23,IF(U365&lt;=IF(Inputs!$C$24="",lockin,Inputs!$C$24),Inputs!$D$24,IF(U365&lt;=IF(Inputs!$C$25="",lockin,Inputs!$C$25),Inputs!$D$25,IF(U365&lt;=IF(Inputs!$C$26="",lockin,Inputs!$C$26),Inputs!$D$26,IF(U365&lt;=IF(Inputs!$C$27="",lockin,Inputs!$C$27),Inputs!$D$27,IF(U365&lt;=IF(Inputs!$C$28="",lockin,Inputs!$C$28),Inputs!$D$28,IF(U365&lt;=IF(Inputs!$C$29="",lockin,Inputs!$C$29),Inputs!$D$29,IF(U365&lt;=IF(Inputs!$C$30="",lockin,Inputs!$C$30),Inputs!$D$30,IF(U365&lt;=IF(Inputs!$C$31="",lockin,Inputs!$C$31),Inputs!$D$31,0%))))))))))</f>
        <v>1.4999999999999999E-2</v>
      </c>
      <c r="AE365" s="5">
        <f t="shared" si="102"/>
        <v>0</v>
      </c>
      <c r="AF365" s="5">
        <f>AB365*Inputs!I369</f>
        <v>0</v>
      </c>
      <c r="AG365" s="5">
        <f t="shared" si="103"/>
        <v>0</v>
      </c>
      <c r="AH365" s="5">
        <f t="shared" si="104"/>
        <v>0</v>
      </c>
      <c r="AI365" s="5">
        <f>AA365*Inputs!I369</f>
        <v>0</v>
      </c>
      <c r="AJ365" s="5">
        <f t="shared" si="105"/>
        <v>0</v>
      </c>
      <c r="AK365" s="5">
        <f t="shared" si="106"/>
        <v>0</v>
      </c>
      <c r="AL365" s="5">
        <f>AA365*Inputs!I369</f>
        <v>0</v>
      </c>
      <c r="AM365" s="5">
        <f t="shared" ca="1" si="107"/>
        <v>0</v>
      </c>
      <c r="AN365" s="5">
        <f t="shared" si="108"/>
        <v>0</v>
      </c>
      <c r="AO365" s="5">
        <f t="shared" ca="1" si="109"/>
        <v>0</v>
      </c>
      <c r="AP365" s="5"/>
      <c r="AQ365" s="5">
        <f>AA365*Inputs!I369</f>
        <v>0</v>
      </c>
      <c r="AR365" s="5">
        <f t="shared" si="110"/>
        <v>0</v>
      </c>
      <c r="AS365" s="5"/>
      <c r="AT365" s="5">
        <f t="shared" ca="1" si="111"/>
        <v>0</v>
      </c>
      <c r="BG365" s="20" t="str">
        <f>IF(Inputs!K365="","",YEAR(Inputs!K365))</f>
        <v/>
      </c>
      <c r="BH365" s="20" t="str">
        <f>IF(Inputs!K365="","",DAY(Inputs!K365))</f>
        <v/>
      </c>
      <c r="BI365" s="20" t="str">
        <f>IF(Inputs!K365="","",MONTH(Inputs!K365))</f>
        <v/>
      </c>
      <c r="BJ365" s="14" t="str">
        <f>IF(Inputs!K365="","",IF(Inputs!K365&gt;DATE(BG365,4,1),DATE(BG365,4,1),DATE(BG365-1,4,1)))</f>
        <v/>
      </c>
      <c r="BX365" s="27" t="e">
        <f t="shared" si="112"/>
        <v>#N/A</v>
      </c>
      <c r="BY365" t="e">
        <f t="shared" si="113"/>
        <v>#N/A</v>
      </c>
    </row>
    <row r="366" spans="20:77">
      <c r="T366" s="5">
        <f>IF(Inputs!F370="",0,IF(Inputs!G370="Purchase",Inputs!H370,IF(Inputs!G370="Redemption",-Inputs!H370,IF(Inputs!G370="Dividend",0,0)))/Inputs!I370)</f>
        <v>0</v>
      </c>
      <c r="U366" s="5">
        <f>IF(Inputs!F370="",0,(datecg-Inputs!F370))</f>
        <v>0</v>
      </c>
      <c r="V366" s="5">
        <f>IF(Inputs!F370="",0,SUM($T$5:T366))</f>
        <v>0</v>
      </c>
      <c r="W366" s="5">
        <f>SUM($X$5:X365)</f>
        <v>24499.276089799783</v>
      </c>
      <c r="X366" s="5">
        <f t="shared" si="96"/>
        <v>0</v>
      </c>
      <c r="Y366" s="5">
        <f t="shared" si="97"/>
        <v>0</v>
      </c>
      <c r="Z366" s="5">
        <f t="shared" si="98"/>
        <v>0</v>
      </c>
      <c r="AA366" s="5">
        <f t="shared" si="99"/>
        <v>0</v>
      </c>
      <c r="AB366" s="5">
        <f t="shared" si="100"/>
        <v>0</v>
      </c>
      <c r="AC366" s="5">
        <f t="shared" si="101"/>
        <v>0</v>
      </c>
      <c r="AD366" s="94">
        <f>IF(U366&lt;=IF(Inputs!$C$22="",lockin,Inputs!$C$22),Inputs!$D$22,IF(U366&lt;=IF(Inputs!$C$23="",lockin,Inputs!$C$23),Inputs!$D$23,IF(U366&lt;=IF(Inputs!$C$24="",lockin,Inputs!$C$24),Inputs!$D$24,IF(U366&lt;=IF(Inputs!$C$25="",lockin,Inputs!$C$25),Inputs!$D$25,IF(U366&lt;=IF(Inputs!$C$26="",lockin,Inputs!$C$26),Inputs!$D$26,IF(U366&lt;=IF(Inputs!$C$27="",lockin,Inputs!$C$27),Inputs!$D$27,IF(U366&lt;=IF(Inputs!$C$28="",lockin,Inputs!$C$28),Inputs!$D$28,IF(U366&lt;=IF(Inputs!$C$29="",lockin,Inputs!$C$29),Inputs!$D$29,IF(U366&lt;=IF(Inputs!$C$30="",lockin,Inputs!$C$30),Inputs!$D$30,IF(U366&lt;=IF(Inputs!$C$31="",lockin,Inputs!$C$31),Inputs!$D$31,0%))))))))))</f>
        <v>1.4999999999999999E-2</v>
      </c>
      <c r="AE366" s="5">
        <f t="shared" si="102"/>
        <v>0</v>
      </c>
      <c r="AF366" s="5">
        <f>AB366*Inputs!I370</f>
        <v>0</v>
      </c>
      <c r="AG366" s="5">
        <f t="shared" si="103"/>
        <v>0</v>
      </c>
      <c r="AH366" s="5">
        <f t="shared" si="104"/>
        <v>0</v>
      </c>
      <c r="AI366" s="5">
        <f>AA366*Inputs!I370</f>
        <v>0</v>
      </c>
      <c r="AJ366" s="5">
        <f t="shared" si="105"/>
        <v>0</v>
      </c>
      <c r="AK366" s="5">
        <f t="shared" si="106"/>
        <v>0</v>
      </c>
      <c r="AL366" s="5">
        <f>AA366*Inputs!I370</f>
        <v>0</v>
      </c>
      <c r="AM366" s="5">
        <f t="shared" ca="1" si="107"/>
        <v>0</v>
      </c>
      <c r="AN366" s="5">
        <f t="shared" si="108"/>
        <v>0</v>
      </c>
      <c r="AO366" s="5">
        <f t="shared" ca="1" si="109"/>
        <v>0</v>
      </c>
      <c r="AP366" s="5"/>
      <c r="AQ366" s="5">
        <f>AA366*Inputs!I370</f>
        <v>0</v>
      </c>
      <c r="AR366" s="5">
        <f t="shared" si="110"/>
        <v>0</v>
      </c>
      <c r="AS366" s="5"/>
      <c r="AT366" s="5">
        <f t="shared" ca="1" si="111"/>
        <v>0</v>
      </c>
      <c r="BG366" s="20" t="str">
        <f>IF(Inputs!K366="","",YEAR(Inputs!K366))</f>
        <v/>
      </c>
      <c r="BH366" s="20" t="str">
        <f>IF(Inputs!K366="","",DAY(Inputs!K366))</f>
        <v/>
      </c>
      <c r="BI366" s="20" t="str">
        <f>IF(Inputs!K366="","",MONTH(Inputs!K366))</f>
        <v/>
      </c>
      <c r="BJ366" s="14" t="str">
        <f>IF(Inputs!K366="","",IF(Inputs!K366&gt;DATE(BG366,4,1),DATE(BG366,4,1),DATE(BG366-1,4,1)))</f>
        <v/>
      </c>
      <c r="BX366" s="27" t="e">
        <f t="shared" si="112"/>
        <v>#N/A</v>
      </c>
      <c r="BY366" t="e">
        <f t="shared" si="113"/>
        <v>#N/A</v>
      </c>
    </row>
    <row r="367" spans="20:77">
      <c r="T367" s="5">
        <f>IF(Inputs!F371="",0,IF(Inputs!G371="Purchase",Inputs!H371,IF(Inputs!G371="Redemption",-Inputs!H371,IF(Inputs!G371="Dividend",0,0)))/Inputs!I371)</f>
        <v>0</v>
      </c>
      <c r="U367" s="5">
        <f>IF(Inputs!F371="",0,(datecg-Inputs!F371))</f>
        <v>0</v>
      </c>
      <c r="V367" s="5">
        <f>IF(Inputs!F371="",0,SUM($T$5:T367))</f>
        <v>0</v>
      </c>
      <c r="W367" s="5">
        <f>SUM($X$5:X366)</f>
        <v>24499.276089799783</v>
      </c>
      <c r="X367" s="5">
        <f t="shared" si="96"/>
        <v>0</v>
      </c>
      <c r="Y367" s="5">
        <f t="shared" si="97"/>
        <v>0</v>
      </c>
      <c r="Z367" s="5">
        <f t="shared" si="98"/>
        <v>0</v>
      </c>
      <c r="AA367" s="5">
        <f t="shared" si="99"/>
        <v>0</v>
      </c>
      <c r="AB367" s="5">
        <f t="shared" si="100"/>
        <v>0</v>
      </c>
      <c r="AC367" s="5">
        <f t="shared" si="101"/>
        <v>0</v>
      </c>
      <c r="AD367" s="94">
        <f>IF(U367&lt;=IF(Inputs!$C$22="",lockin,Inputs!$C$22),Inputs!$D$22,IF(U367&lt;=IF(Inputs!$C$23="",lockin,Inputs!$C$23),Inputs!$D$23,IF(U367&lt;=IF(Inputs!$C$24="",lockin,Inputs!$C$24),Inputs!$D$24,IF(U367&lt;=IF(Inputs!$C$25="",lockin,Inputs!$C$25),Inputs!$D$25,IF(U367&lt;=IF(Inputs!$C$26="",lockin,Inputs!$C$26),Inputs!$D$26,IF(U367&lt;=IF(Inputs!$C$27="",lockin,Inputs!$C$27),Inputs!$D$27,IF(U367&lt;=IF(Inputs!$C$28="",lockin,Inputs!$C$28),Inputs!$D$28,IF(U367&lt;=IF(Inputs!$C$29="",lockin,Inputs!$C$29),Inputs!$D$29,IF(U367&lt;=IF(Inputs!$C$30="",lockin,Inputs!$C$30),Inputs!$D$30,IF(U367&lt;=IF(Inputs!$C$31="",lockin,Inputs!$C$31),Inputs!$D$31,0%))))))))))</f>
        <v>1.4999999999999999E-2</v>
      </c>
      <c r="AE367" s="5">
        <f t="shared" si="102"/>
        <v>0</v>
      </c>
      <c r="AF367" s="5">
        <f>AB367*Inputs!I371</f>
        <v>0</v>
      </c>
      <c r="AG367" s="5">
        <f t="shared" si="103"/>
        <v>0</v>
      </c>
      <c r="AH367" s="5">
        <f t="shared" si="104"/>
        <v>0</v>
      </c>
      <c r="AI367" s="5">
        <f>AA367*Inputs!I371</f>
        <v>0</v>
      </c>
      <c r="AJ367" s="5">
        <f t="shared" si="105"/>
        <v>0</v>
      </c>
      <c r="AK367" s="5">
        <f t="shared" si="106"/>
        <v>0</v>
      </c>
      <c r="AL367" s="5">
        <f>AA367*Inputs!I371</f>
        <v>0</v>
      </c>
      <c r="AM367" s="5">
        <f t="shared" ca="1" si="107"/>
        <v>0</v>
      </c>
      <c r="AN367" s="5">
        <f t="shared" si="108"/>
        <v>0</v>
      </c>
      <c r="AO367" s="5">
        <f t="shared" ca="1" si="109"/>
        <v>0</v>
      </c>
      <c r="AP367" s="5"/>
      <c r="AQ367" s="5">
        <f>AA367*Inputs!I371</f>
        <v>0</v>
      </c>
      <c r="AR367" s="5">
        <f t="shared" si="110"/>
        <v>0</v>
      </c>
      <c r="AS367" s="5"/>
      <c r="AT367" s="5">
        <f t="shared" ca="1" si="111"/>
        <v>0</v>
      </c>
      <c r="BG367" s="20" t="str">
        <f>IF(Inputs!K367="","",YEAR(Inputs!K367))</f>
        <v/>
      </c>
      <c r="BH367" s="20" t="str">
        <f>IF(Inputs!K367="","",DAY(Inputs!K367))</f>
        <v/>
      </c>
      <c r="BI367" s="20" t="str">
        <f>IF(Inputs!K367="","",MONTH(Inputs!K367))</f>
        <v/>
      </c>
      <c r="BJ367" s="14" t="str">
        <f>IF(Inputs!K367="","",IF(Inputs!K367&gt;DATE(BG367,4,1),DATE(BG367,4,1),DATE(BG367-1,4,1)))</f>
        <v/>
      </c>
      <c r="BX367" s="27" t="e">
        <f t="shared" si="112"/>
        <v>#N/A</v>
      </c>
      <c r="BY367" t="e">
        <f t="shared" si="113"/>
        <v>#N/A</v>
      </c>
    </row>
    <row r="368" spans="20:77">
      <c r="T368" s="5">
        <f>IF(Inputs!F372="",0,IF(Inputs!G372="Purchase",Inputs!H372,IF(Inputs!G372="Redemption",-Inputs!H372,IF(Inputs!G372="Dividend",0,0)))/Inputs!I372)</f>
        <v>0</v>
      </c>
      <c r="U368" s="5">
        <f>IF(Inputs!F372="",0,(datecg-Inputs!F372))</f>
        <v>0</v>
      </c>
      <c r="V368" s="5">
        <f>IF(Inputs!F372="",0,SUM($T$5:T368))</f>
        <v>0</v>
      </c>
      <c r="W368" s="5">
        <f>SUM($X$5:X367)</f>
        <v>24499.276089799783</v>
      </c>
      <c r="X368" s="5">
        <f t="shared" si="96"/>
        <v>0</v>
      </c>
      <c r="Y368" s="5">
        <f t="shared" si="97"/>
        <v>0</v>
      </c>
      <c r="Z368" s="5">
        <f t="shared" si="98"/>
        <v>0</v>
      </c>
      <c r="AA368" s="5">
        <f t="shared" si="99"/>
        <v>0</v>
      </c>
      <c r="AB368" s="5">
        <f t="shared" si="100"/>
        <v>0</v>
      </c>
      <c r="AC368" s="5">
        <f t="shared" si="101"/>
        <v>0</v>
      </c>
      <c r="AD368" s="94">
        <f>IF(U368&lt;=IF(Inputs!$C$22="",lockin,Inputs!$C$22),Inputs!$D$22,IF(U368&lt;=IF(Inputs!$C$23="",lockin,Inputs!$C$23),Inputs!$D$23,IF(U368&lt;=IF(Inputs!$C$24="",lockin,Inputs!$C$24),Inputs!$D$24,IF(U368&lt;=IF(Inputs!$C$25="",lockin,Inputs!$C$25),Inputs!$D$25,IF(U368&lt;=IF(Inputs!$C$26="",lockin,Inputs!$C$26),Inputs!$D$26,IF(U368&lt;=IF(Inputs!$C$27="",lockin,Inputs!$C$27),Inputs!$D$27,IF(U368&lt;=IF(Inputs!$C$28="",lockin,Inputs!$C$28),Inputs!$D$28,IF(U368&lt;=IF(Inputs!$C$29="",lockin,Inputs!$C$29),Inputs!$D$29,IF(U368&lt;=IF(Inputs!$C$30="",lockin,Inputs!$C$30),Inputs!$D$30,IF(U368&lt;=IF(Inputs!$C$31="",lockin,Inputs!$C$31),Inputs!$D$31,0%))))))))))</f>
        <v>1.4999999999999999E-2</v>
      </c>
      <c r="AE368" s="5">
        <f t="shared" si="102"/>
        <v>0</v>
      </c>
      <c r="AF368" s="5">
        <f>AB368*Inputs!I372</f>
        <v>0</v>
      </c>
      <c r="AG368" s="5">
        <f t="shared" si="103"/>
        <v>0</v>
      </c>
      <c r="AH368" s="5">
        <f t="shared" si="104"/>
        <v>0</v>
      </c>
      <c r="AI368" s="5">
        <f>AA368*Inputs!I372</f>
        <v>0</v>
      </c>
      <c r="AJ368" s="5">
        <f t="shared" si="105"/>
        <v>0</v>
      </c>
      <c r="AK368" s="5">
        <f t="shared" si="106"/>
        <v>0</v>
      </c>
      <c r="AL368" s="5">
        <f>AA368*Inputs!I372</f>
        <v>0</v>
      </c>
      <c r="AM368" s="5">
        <f t="shared" ca="1" si="107"/>
        <v>0</v>
      </c>
      <c r="AN368" s="5">
        <f t="shared" si="108"/>
        <v>0</v>
      </c>
      <c r="AO368" s="5">
        <f t="shared" ca="1" si="109"/>
        <v>0</v>
      </c>
      <c r="AP368" s="5"/>
      <c r="AQ368" s="5">
        <f>AA368*Inputs!I372</f>
        <v>0</v>
      </c>
      <c r="AR368" s="5">
        <f t="shared" si="110"/>
        <v>0</v>
      </c>
      <c r="AS368" s="5"/>
      <c r="AT368" s="5">
        <f t="shared" ca="1" si="111"/>
        <v>0</v>
      </c>
      <c r="BG368" s="20" t="str">
        <f>IF(Inputs!K368="","",YEAR(Inputs!K368))</f>
        <v/>
      </c>
      <c r="BH368" s="20" t="str">
        <f>IF(Inputs!K368="","",DAY(Inputs!K368))</f>
        <v/>
      </c>
      <c r="BI368" s="20" t="str">
        <f>IF(Inputs!K368="","",MONTH(Inputs!K368))</f>
        <v/>
      </c>
      <c r="BJ368" s="14" t="str">
        <f>IF(Inputs!K368="","",IF(Inputs!K368&gt;DATE(BG368,4,1),DATE(BG368,4,1),DATE(BG368-1,4,1)))</f>
        <v/>
      </c>
      <c r="BX368" s="27" t="e">
        <f t="shared" si="112"/>
        <v>#N/A</v>
      </c>
      <c r="BY368" t="e">
        <f t="shared" si="113"/>
        <v>#N/A</v>
      </c>
    </row>
    <row r="369" spans="20:77">
      <c r="T369" s="5">
        <f>IF(Inputs!F373="",0,IF(Inputs!G373="Purchase",Inputs!H373,IF(Inputs!G373="Redemption",-Inputs!H373,IF(Inputs!G373="Dividend",0,0)))/Inputs!I373)</f>
        <v>0</v>
      </c>
      <c r="U369" s="5">
        <f>IF(Inputs!F373="",0,(datecg-Inputs!F373))</f>
        <v>0</v>
      </c>
      <c r="V369" s="5">
        <f>IF(Inputs!F373="",0,SUM($T$5:T369))</f>
        <v>0</v>
      </c>
      <c r="W369" s="5">
        <f>SUM($X$5:X368)</f>
        <v>24499.276089799783</v>
      </c>
      <c r="X369" s="5">
        <f t="shared" si="96"/>
        <v>0</v>
      </c>
      <c r="Y369" s="5">
        <f t="shared" si="97"/>
        <v>0</v>
      </c>
      <c r="Z369" s="5">
        <f t="shared" si="98"/>
        <v>0</v>
      </c>
      <c r="AA369" s="5">
        <f t="shared" si="99"/>
        <v>0</v>
      </c>
      <c r="AB369" s="5">
        <f t="shared" si="100"/>
        <v>0</v>
      </c>
      <c r="AC369" s="5">
        <f t="shared" si="101"/>
        <v>0</v>
      </c>
      <c r="AD369" s="94">
        <f>IF(U369&lt;=IF(Inputs!$C$22="",lockin,Inputs!$C$22),Inputs!$D$22,IF(U369&lt;=IF(Inputs!$C$23="",lockin,Inputs!$C$23),Inputs!$D$23,IF(U369&lt;=IF(Inputs!$C$24="",lockin,Inputs!$C$24),Inputs!$D$24,IF(U369&lt;=IF(Inputs!$C$25="",lockin,Inputs!$C$25),Inputs!$D$25,IF(U369&lt;=IF(Inputs!$C$26="",lockin,Inputs!$C$26),Inputs!$D$26,IF(U369&lt;=IF(Inputs!$C$27="",lockin,Inputs!$C$27),Inputs!$D$27,IF(U369&lt;=IF(Inputs!$C$28="",lockin,Inputs!$C$28),Inputs!$D$28,IF(U369&lt;=IF(Inputs!$C$29="",lockin,Inputs!$C$29),Inputs!$D$29,IF(U369&lt;=IF(Inputs!$C$30="",lockin,Inputs!$C$30),Inputs!$D$30,IF(U369&lt;=IF(Inputs!$C$31="",lockin,Inputs!$C$31),Inputs!$D$31,0%))))))))))</f>
        <v>1.4999999999999999E-2</v>
      </c>
      <c r="AE369" s="5">
        <f t="shared" si="102"/>
        <v>0</v>
      </c>
      <c r="AF369" s="5">
        <f>AB369*Inputs!I373</f>
        <v>0</v>
      </c>
      <c r="AG369" s="5">
        <f t="shared" si="103"/>
        <v>0</v>
      </c>
      <c r="AH369" s="5">
        <f t="shared" si="104"/>
        <v>0</v>
      </c>
      <c r="AI369" s="5">
        <f>AA369*Inputs!I373</f>
        <v>0</v>
      </c>
      <c r="AJ369" s="5">
        <f t="shared" si="105"/>
        <v>0</v>
      </c>
      <c r="AK369" s="5">
        <f t="shared" si="106"/>
        <v>0</v>
      </c>
      <c r="AL369" s="5">
        <f>AA369*Inputs!I373</f>
        <v>0</v>
      </c>
      <c r="AM369" s="5">
        <f t="shared" ca="1" si="107"/>
        <v>0</v>
      </c>
      <c r="AN369" s="5">
        <f t="shared" si="108"/>
        <v>0</v>
      </c>
      <c r="AO369" s="5">
        <f t="shared" ca="1" si="109"/>
        <v>0</v>
      </c>
      <c r="AP369" s="5"/>
      <c r="AQ369" s="5">
        <f>AA369*Inputs!I373</f>
        <v>0</v>
      </c>
      <c r="AR369" s="5">
        <f t="shared" si="110"/>
        <v>0</v>
      </c>
      <c r="AS369" s="5"/>
      <c r="AT369" s="5">
        <f t="shared" ca="1" si="111"/>
        <v>0</v>
      </c>
      <c r="BG369" s="20" t="str">
        <f>IF(Inputs!K369="","",YEAR(Inputs!K369))</f>
        <v/>
      </c>
      <c r="BH369" s="20" t="str">
        <f>IF(Inputs!K369="","",DAY(Inputs!K369))</f>
        <v/>
      </c>
      <c r="BI369" s="20" t="str">
        <f>IF(Inputs!K369="","",MONTH(Inputs!K369))</f>
        <v/>
      </c>
      <c r="BJ369" s="14" t="str">
        <f>IF(Inputs!K369="","",IF(Inputs!K369&gt;DATE(BG369,4,1),DATE(BG369,4,1),DATE(BG369-1,4,1)))</f>
        <v/>
      </c>
      <c r="BX369" s="27" t="e">
        <f t="shared" si="112"/>
        <v>#N/A</v>
      </c>
      <c r="BY369" t="e">
        <f t="shared" si="113"/>
        <v>#N/A</v>
      </c>
    </row>
    <row r="370" spans="20:77">
      <c r="T370" s="5">
        <f>IF(Inputs!F374="",0,IF(Inputs!G374="Purchase",Inputs!H374,IF(Inputs!G374="Redemption",-Inputs!H374,IF(Inputs!G374="Dividend",0,0)))/Inputs!I374)</f>
        <v>0</v>
      </c>
      <c r="U370" s="5">
        <f>IF(Inputs!F374="",0,(datecg-Inputs!F374))</f>
        <v>0</v>
      </c>
      <c r="V370" s="5">
        <f>IF(Inputs!F374="",0,SUM($T$5:T370))</f>
        <v>0</v>
      </c>
      <c r="W370" s="5">
        <f>SUM($X$5:X369)</f>
        <v>24499.276089799783</v>
      </c>
      <c r="X370" s="5">
        <f t="shared" si="96"/>
        <v>0</v>
      </c>
      <c r="Y370" s="5">
        <f t="shared" si="97"/>
        <v>0</v>
      </c>
      <c r="Z370" s="5">
        <f t="shared" si="98"/>
        <v>0</v>
      </c>
      <c r="AA370" s="5">
        <f t="shared" si="99"/>
        <v>0</v>
      </c>
      <c r="AB370" s="5">
        <f t="shared" si="100"/>
        <v>0</v>
      </c>
      <c r="AC370" s="5">
        <f t="shared" si="101"/>
        <v>0</v>
      </c>
      <c r="AD370" s="94">
        <f>IF(U370&lt;=IF(Inputs!$C$22="",lockin,Inputs!$C$22),Inputs!$D$22,IF(U370&lt;=IF(Inputs!$C$23="",lockin,Inputs!$C$23),Inputs!$D$23,IF(U370&lt;=IF(Inputs!$C$24="",lockin,Inputs!$C$24),Inputs!$D$24,IF(U370&lt;=IF(Inputs!$C$25="",lockin,Inputs!$C$25),Inputs!$D$25,IF(U370&lt;=IF(Inputs!$C$26="",lockin,Inputs!$C$26),Inputs!$D$26,IF(U370&lt;=IF(Inputs!$C$27="",lockin,Inputs!$C$27),Inputs!$D$27,IF(U370&lt;=IF(Inputs!$C$28="",lockin,Inputs!$C$28),Inputs!$D$28,IF(U370&lt;=IF(Inputs!$C$29="",lockin,Inputs!$C$29),Inputs!$D$29,IF(U370&lt;=IF(Inputs!$C$30="",lockin,Inputs!$C$30),Inputs!$D$30,IF(U370&lt;=IF(Inputs!$C$31="",lockin,Inputs!$C$31),Inputs!$D$31,0%))))))))))</f>
        <v>1.4999999999999999E-2</v>
      </c>
      <c r="AE370" s="5">
        <f t="shared" si="102"/>
        <v>0</v>
      </c>
      <c r="AF370" s="5">
        <f>AB370*Inputs!I374</f>
        <v>0</v>
      </c>
      <c r="AG370" s="5">
        <f t="shared" si="103"/>
        <v>0</v>
      </c>
      <c r="AH370" s="5">
        <f t="shared" si="104"/>
        <v>0</v>
      </c>
      <c r="AI370" s="5">
        <f>AA370*Inputs!I374</f>
        <v>0</v>
      </c>
      <c r="AJ370" s="5">
        <f t="shared" si="105"/>
        <v>0</v>
      </c>
      <c r="AK370" s="5">
        <f t="shared" si="106"/>
        <v>0</v>
      </c>
      <c r="AL370" s="5">
        <f>AA370*Inputs!I374</f>
        <v>0</v>
      </c>
      <c r="AM370" s="5">
        <f t="shared" ca="1" si="107"/>
        <v>0</v>
      </c>
      <c r="AN370" s="5">
        <f t="shared" si="108"/>
        <v>0</v>
      </c>
      <c r="AO370" s="5">
        <f t="shared" ca="1" si="109"/>
        <v>0</v>
      </c>
      <c r="AP370" s="5"/>
      <c r="AQ370" s="5">
        <f>AA370*Inputs!I374</f>
        <v>0</v>
      </c>
      <c r="AR370" s="5">
        <f t="shared" si="110"/>
        <v>0</v>
      </c>
      <c r="AS370" s="5"/>
      <c r="AT370" s="5">
        <f t="shared" ca="1" si="111"/>
        <v>0</v>
      </c>
      <c r="BG370" s="20" t="str">
        <f>IF(Inputs!K370="","",YEAR(Inputs!K370))</f>
        <v/>
      </c>
      <c r="BH370" s="20" t="str">
        <f>IF(Inputs!K370="","",DAY(Inputs!K370))</f>
        <v/>
      </c>
      <c r="BI370" s="20" t="str">
        <f>IF(Inputs!K370="","",MONTH(Inputs!K370))</f>
        <v/>
      </c>
      <c r="BJ370" s="14" t="str">
        <f>IF(Inputs!K370="","",IF(Inputs!K370&gt;DATE(BG370,4,1),DATE(BG370,4,1),DATE(BG370-1,4,1)))</f>
        <v/>
      </c>
      <c r="BX370" s="27" t="e">
        <f t="shared" si="112"/>
        <v>#N/A</v>
      </c>
      <c r="BY370" t="e">
        <f t="shared" si="113"/>
        <v>#N/A</v>
      </c>
    </row>
    <row r="371" spans="20:77">
      <c r="T371" s="5">
        <f>IF(Inputs!F375="",0,IF(Inputs!G375="Purchase",Inputs!H375,IF(Inputs!G375="Redemption",-Inputs!H375,IF(Inputs!G375="Dividend",0,0)))/Inputs!I375)</f>
        <v>0</v>
      </c>
      <c r="U371" s="5">
        <f>IF(Inputs!F375="",0,(datecg-Inputs!F375))</f>
        <v>0</v>
      </c>
      <c r="V371" s="5">
        <f>IF(Inputs!F375="",0,SUM($T$5:T371))</f>
        <v>0</v>
      </c>
      <c r="W371" s="5">
        <f>SUM($X$5:X370)</f>
        <v>24499.276089799783</v>
      </c>
      <c r="X371" s="5">
        <f t="shared" si="96"/>
        <v>0</v>
      </c>
      <c r="Y371" s="5">
        <f t="shared" si="97"/>
        <v>0</v>
      </c>
      <c r="Z371" s="5">
        <f t="shared" si="98"/>
        <v>0</v>
      </c>
      <c r="AA371" s="5">
        <f t="shared" si="99"/>
        <v>0</v>
      </c>
      <c r="AB371" s="5">
        <f t="shared" si="100"/>
        <v>0</v>
      </c>
      <c r="AC371" s="5">
        <f t="shared" si="101"/>
        <v>0</v>
      </c>
      <c r="AD371" s="94">
        <f>IF(U371&lt;=IF(Inputs!$C$22="",lockin,Inputs!$C$22),Inputs!$D$22,IF(U371&lt;=IF(Inputs!$C$23="",lockin,Inputs!$C$23),Inputs!$D$23,IF(U371&lt;=IF(Inputs!$C$24="",lockin,Inputs!$C$24),Inputs!$D$24,IF(U371&lt;=IF(Inputs!$C$25="",lockin,Inputs!$C$25),Inputs!$D$25,IF(U371&lt;=IF(Inputs!$C$26="",lockin,Inputs!$C$26),Inputs!$D$26,IF(U371&lt;=IF(Inputs!$C$27="",lockin,Inputs!$C$27),Inputs!$D$27,IF(U371&lt;=IF(Inputs!$C$28="",lockin,Inputs!$C$28),Inputs!$D$28,IF(U371&lt;=IF(Inputs!$C$29="",lockin,Inputs!$C$29),Inputs!$D$29,IF(U371&lt;=IF(Inputs!$C$30="",lockin,Inputs!$C$30),Inputs!$D$30,IF(U371&lt;=IF(Inputs!$C$31="",lockin,Inputs!$C$31),Inputs!$D$31,0%))))))))))</f>
        <v>1.4999999999999999E-2</v>
      </c>
      <c r="AE371" s="5">
        <f t="shared" si="102"/>
        <v>0</v>
      </c>
      <c r="AF371" s="5">
        <f>AB371*Inputs!I375</f>
        <v>0</v>
      </c>
      <c r="AG371" s="5">
        <f t="shared" si="103"/>
        <v>0</v>
      </c>
      <c r="AH371" s="5">
        <f t="shared" si="104"/>
        <v>0</v>
      </c>
      <c r="AI371" s="5">
        <f>AA371*Inputs!I375</f>
        <v>0</v>
      </c>
      <c r="AJ371" s="5">
        <f t="shared" si="105"/>
        <v>0</v>
      </c>
      <c r="AK371" s="5">
        <f t="shared" si="106"/>
        <v>0</v>
      </c>
      <c r="AL371" s="5">
        <f>AA371*Inputs!I375</f>
        <v>0</v>
      </c>
      <c r="AM371" s="5">
        <f t="shared" ca="1" si="107"/>
        <v>0</v>
      </c>
      <c r="AN371" s="5">
        <f t="shared" si="108"/>
        <v>0</v>
      </c>
      <c r="AO371" s="5">
        <f t="shared" ca="1" si="109"/>
        <v>0</v>
      </c>
      <c r="AP371" s="5"/>
      <c r="AQ371" s="5">
        <f>AA371*Inputs!I375</f>
        <v>0</v>
      </c>
      <c r="AR371" s="5">
        <f t="shared" si="110"/>
        <v>0</v>
      </c>
      <c r="AS371" s="5"/>
      <c r="AT371" s="5">
        <f t="shared" ca="1" si="111"/>
        <v>0</v>
      </c>
      <c r="BG371" s="20" t="str">
        <f>IF(Inputs!K371="","",YEAR(Inputs!K371))</f>
        <v/>
      </c>
      <c r="BH371" s="20" t="str">
        <f>IF(Inputs!K371="","",DAY(Inputs!K371))</f>
        <v/>
      </c>
      <c r="BI371" s="20" t="str">
        <f>IF(Inputs!K371="","",MONTH(Inputs!K371))</f>
        <v/>
      </c>
      <c r="BJ371" s="14" t="str">
        <f>IF(Inputs!K371="","",IF(Inputs!K371&gt;DATE(BG371,4,1),DATE(BG371,4,1),DATE(BG371-1,4,1)))</f>
        <v/>
      </c>
      <c r="BX371" s="27" t="e">
        <f t="shared" si="112"/>
        <v>#N/A</v>
      </c>
      <c r="BY371" t="e">
        <f t="shared" si="113"/>
        <v>#N/A</v>
      </c>
    </row>
    <row r="372" spans="20:77">
      <c r="T372" s="5">
        <f>IF(Inputs!F376="",0,IF(Inputs!G376="Purchase",Inputs!H376,IF(Inputs!G376="Redemption",-Inputs!H376,IF(Inputs!G376="Dividend",0,0)))/Inputs!I376)</f>
        <v>0</v>
      </c>
      <c r="U372" s="5">
        <f>IF(Inputs!F376="",0,(datecg-Inputs!F376))</f>
        <v>0</v>
      </c>
      <c r="V372" s="5">
        <f>IF(Inputs!F376="",0,SUM($T$5:T372))</f>
        <v>0</v>
      </c>
      <c r="W372" s="5">
        <f>SUM($X$5:X371)</f>
        <v>24499.276089799783</v>
      </c>
      <c r="X372" s="5">
        <f t="shared" si="96"/>
        <v>0</v>
      </c>
      <c r="Y372" s="5">
        <f t="shared" si="97"/>
        <v>0</v>
      </c>
      <c r="Z372" s="5">
        <f t="shared" si="98"/>
        <v>0</v>
      </c>
      <c r="AA372" s="5">
        <f t="shared" si="99"/>
        <v>0</v>
      </c>
      <c r="AB372" s="5">
        <f t="shared" si="100"/>
        <v>0</v>
      </c>
      <c r="AC372" s="5">
        <f t="shared" si="101"/>
        <v>0</v>
      </c>
      <c r="AD372" s="94">
        <f>IF(U372&lt;=IF(Inputs!$C$22="",lockin,Inputs!$C$22),Inputs!$D$22,IF(U372&lt;=IF(Inputs!$C$23="",lockin,Inputs!$C$23),Inputs!$D$23,IF(U372&lt;=IF(Inputs!$C$24="",lockin,Inputs!$C$24),Inputs!$D$24,IF(U372&lt;=IF(Inputs!$C$25="",lockin,Inputs!$C$25),Inputs!$D$25,IF(U372&lt;=IF(Inputs!$C$26="",lockin,Inputs!$C$26),Inputs!$D$26,IF(U372&lt;=IF(Inputs!$C$27="",lockin,Inputs!$C$27),Inputs!$D$27,IF(U372&lt;=IF(Inputs!$C$28="",lockin,Inputs!$C$28),Inputs!$D$28,IF(U372&lt;=IF(Inputs!$C$29="",lockin,Inputs!$C$29),Inputs!$D$29,IF(U372&lt;=IF(Inputs!$C$30="",lockin,Inputs!$C$30),Inputs!$D$30,IF(U372&lt;=IF(Inputs!$C$31="",lockin,Inputs!$C$31),Inputs!$D$31,0%))))))))))</f>
        <v>1.4999999999999999E-2</v>
      </c>
      <c r="AE372" s="5">
        <f t="shared" si="102"/>
        <v>0</v>
      </c>
      <c r="AF372" s="5">
        <f>AB372*Inputs!I376</f>
        <v>0</v>
      </c>
      <c r="AG372" s="5">
        <f t="shared" si="103"/>
        <v>0</v>
      </c>
      <c r="AH372" s="5">
        <f t="shared" si="104"/>
        <v>0</v>
      </c>
      <c r="AI372" s="5">
        <f>AA372*Inputs!I376</f>
        <v>0</v>
      </c>
      <c r="AJ372" s="5">
        <f t="shared" si="105"/>
        <v>0</v>
      </c>
      <c r="AK372" s="5">
        <f t="shared" si="106"/>
        <v>0</v>
      </c>
      <c r="AL372" s="5">
        <f>AA372*Inputs!I376</f>
        <v>0</v>
      </c>
      <c r="AM372" s="5">
        <f t="shared" ca="1" si="107"/>
        <v>0</v>
      </c>
      <c r="AN372" s="5">
        <f t="shared" si="108"/>
        <v>0</v>
      </c>
      <c r="AO372" s="5">
        <f t="shared" ca="1" si="109"/>
        <v>0</v>
      </c>
      <c r="AP372" s="5"/>
      <c r="AQ372" s="5">
        <f>AA372*Inputs!I376</f>
        <v>0</v>
      </c>
      <c r="AR372" s="5">
        <f t="shared" si="110"/>
        <v>0</v>
      </c>
      <c r="AS372" s="5"/>
      <c r="AT372" s="5">
        <f t="shared" ca="1" si="111"/>
        <v>0</v>
      </c>
      <c r="BG372" s="20" t="str">
        <f>IF(Inputs!K372="","",YEAR(Inputs!K372))</f>
        <v/>
      </c>
      <c r="BH372" s="20" t="str">
        <f>IF(Inputs!K372="","",DAY(Inputs!K372))</f>
        <v/>
      </c>
      <c r="BI372" s="20" t="str">
        <f>IF(Inputs!K372="","",MONTH(Inputs!K372))</f>
        <v/>
      </c>
      <c r="BJ372" s="14" t="str">
        <f>IF(Inputs!K372="","",IF(Inputs!K372&gt;DATE(BG372,4,1),DATE(BG372,4,1),DATE(BG372-1,4,1)))</f>
        <v/>
      </c>
      <c r="BX372" s="27" t="e">
        <f t="shared" si="112"/>
        <v>#N/A</v>
      </c>
      <c r="BY372" t="e">
        <f t="shared" si="113"/>
        <v>#N/A</v>
      </c>
    </row>
    <row r="373" spans="20:77">
      <c r="T373" s="5">
        <f>IF(Inputs!F377="",0,IF(Inputs!G377="Purchase",Inputs!H377,IF(Inputs!G377="Redemption",-Inputs!H377,IF(Inputs!G377="Dividend",0,0)))/Inputs!I377)</f>
        <v>0</v>
      </c>
      <c r="U373" s="5">
        <f>IF(Inputs!F377="",0,(datecg-Inputs!F377))</f>
        <v>0</v>
      </c>
      <c r="V373" s="5">
        <f>IF(Inputs!F377="",0,SUM($T$5:T373))</f>
        <v>0</v>
      </c>
      <c r="W373" s="5">
        <f>SUM($X$5:X372)</f>
        <v>24499.276089799783</v>
      </c>
      <c r="X373" s="5">
        <f t="shared" si="96"/>
        <v>0</v>
      </c>
      <c r="Y373" s="5">
        <f t="shared" si="97"/>
        <v>0</v>
      </c>
      <c r="Z373" s="5">
        <f t="shared" si="98"/>
        <v>0</v>
      </c>
      <c r="AA373" s="5">
        <f t="shared" si="99"/>
        <v>0</v>
      </c>
      <c r="AB373" s="5">
        <f t="shared" si="100"/>
        <v>0</v>
      </c>
      <c r="AC373" s="5">
        <f t="shared" si="101"/>
        <v>0</v>
      </c>
      <c r="AD373" s="94">
        <f>IF(U373&lt;=IF(Inputs!$C$22="",lockin,Inputs!$C$22),Inputs!$D$22,IF(U373&lt;=IF(Inputs!$C$23="",lockin,Inputs!$C$23),Inputs!$D$23,IF(U373&lt;=IF(Inputs!$C$24="",lockin,Inputs!$C$24),Inputs!$D$24,IF(U373&lt;=IF(Inputs!$C$25="",lockin,Inputs!$C$25),Inputs!$D$25,IF(U373&lt;=IF(Inputs!$C$26="",lockin,Inputs!$C$26),Inputs!$D$26,IF(U373&lt;=IF(Inputs!$C$27="",lockin,Inputs!$C$27),Inputs!$D$27,IF(U373&lt;=IF(Inputs!$C$28="",lockin,Inputs!$C$28),Inputs!$D$28,IF(U373&lt;=IF(Inputs!$C$29="",lockin,Inputs!$C$29),Inputs!$D$29,IF(U373&lt;=IF(Inputs!$C$30="",lockin,Inputs!$C$30),Inputs!$D$30,IF(U373&lt;=IF(Inputs!$C$31="",lockin,Inputs!$C$31),Inputs!$D$31,0%))))))))))</f>
        <v>1.4999999999999999E-2</v>
      </c>
      <c r="AE373" s="5">
        <f t="shared" si="102"/>
        <v>0</v>
      </c>
      <c r="AF373" s="5">
        <f>AB373*Inputs!I377</f>
        <v>0</v>
      </c>
      <c r="AG373" s="5">
        <f t="shared" si="103"/>
        <v>0</v>
      </c>
      <c r="AH373" s="5">
        <f t="shared" si="104"/>
        <v>0</v>
      </c>
      <c r="AI373" s="5">
        <f>AA373*Inputs!I377</f>
        <v>0</v>
      </c>
      <c r="AJ373" s="5">
        <f t="shared" si="105"/>
        <v>0</v>
      </c>
      <c r="AK373" s="5">
        <f t="shared" si="106"/>
        <v>0</v>
      </c>
      <c r="AL373" s="5">
        <f>AA373*Inputs!I377</f>
        <v>0</v>
      </c>
      <c r="AM373" s="5">
        <f t="shared" ca="1" si="107"/>
        <v>0</v>
      </c>
      <c r="AN373" s="5">
        <f t="shared" si="108"/>
        <v>0</v>
      </c>
      <c r="AO373" s="5">
        <f t="shared" ca="1" si="109"/>
        <v>0</v>
      </c>
      <c r="AP373" s="5"/>
      <c r="AQ373" s="5">
        <f>AA373*Inputs!I377</f>
        <v>0</v>
      </c>
      <c r="AR373" s="5">
        <f t="shared" si="110"/>
        <v>0</v>
      </c>
      <c r="AS373" s="5"/>
      <c r="AT373" s="5">
        <f t="shared" ca="1" si="111"/>
        <v>0</v>
      </c>
      <c r="BG373" s="20" t="str">
        <f>IF(Inputs!K373="","",YEAR(Inputs!K373))</f>
        <v/>
      </c>
      <c r="BH373" s="20" t="str">
        <f>IF(Inputs!K373="","",DAY(Inputs!K373))</f>
        <v/>
      </c>
      <c r="BI373" s="20" t="str">
        <f>IF(Inputs!K373="","",MONTH(Inputs!K373))</f>
        <v/>
      </c>
      <c r="BJ373" s="14" t="str">
        <f>IF(Inputs!K373="","",IF(Inputs!K373&gt;DATE(BG373,4,1),DATE(BG373,4,1),DATE(BG373-1,4,1)))</f>
        <v/>
      </c>
      <c r="BX373" s="27" t="e">
        <f t="shared" si="112"/>
        <v>#N/A</v>
      </c>
      <c r="BY373" t="e">
        <f t="shared" si="113"/>
        <v>#N/A</v>
      </c>
    </row>
    <row r="374" spans="20:77">
      <c r="T374" s="5">
        <f>IF(Inputs!F378="",0,IF(Inputs!G378="Purchase",Inputs!H378,IF(Inputs!G378="Redemption",-Inputs!H378,IF(Inputs!G378="Dividend",0,0)))/Inputs!I378)</f>
        <v>0</v>
      </c>
      <c r="U374" s="5">
        <f>IF(Inputs!F378="",0,(datecg-Inputs!F378))</f>
        <v>0</v>
      </c>
      <c r="V374" s="5">
        <f>IF(Inputs!F378="",0,SUM($T$5:T374))</f>
        <v>0</v>
      </c>
      <c r="W374" s="5">
        <f>SUM($X$5:X373)</f>
        <v>24499.276089799783</v>
      </c>
      <c r="X374" s="5">
        <f t="shared" si="96"/>
        <v>0</v>
      </c>
      <c r="Y374" s="5">
        <f t="shared" si="97"/>
        <v>0</v>
      </c>
      <c r="Z374" s="5">
        <f t="shared" si="98"/>
        <v>0</v>
      </c>
      <c r="AA374" s="5">
        <f t="shared" si="99"/>
        <v>0</v>
      </c>
      <c r="AB374" s="5">
        <f t="shared" si="100"/>
        <v>0</v>
      </c>
      <c r="AC374" s="5">
        <f t="shared" si="101"/>
        <v>0</v>
      </c>
      <c r="AD374" s="94">
        <f>IF(U374&lt;=IF(Inputs!$C$22="",lockin,Inputs!$C$22),Inputs!$D$22,IF(U374&lt;=IF(Inputs!$C$23="",lockin,Inputs!$C$23),Inputs!$D$23,IF(U374&lt;=IF(Inputs!$C$24="",lockin,Inputs!$C$24),Inputs!$D$24,IF(U374&lt;=IF(Inputs!$C$25="",lockin,Inputs!$C$25),Inputs!$D$25,IF(U374&lt;=IF(Inputs!$C$26="",lockin,Inputs!$C$26),Inputs!$D$26,IF(U374&lt;=IF(Inputs!$C$27="",lockin,Inputs!$C$27),Inputs!$D$27,IF(U374&lt;=IF(Inputs!$C$28="",lockin,Inputs!$C$28),Inputs!$D$28,IF(U374&lt;=IF(Inputs!$C$29="",lockin,Inputs!$C$29),Inputs!$D$29,IF(U374&lt;=IF(Inputs!$C$30="",lockin,Inputs!$C$30),Inputs!$D$30,IF(U374&lt;=IF(Inputs!$C$31="",lockin,Inputs!$C$31),Inputs!$D$31,0%))))))))))</f>
        <v>1.4999999999999999E-2</v>
      </c>
      <c r="AE374" s="5">
        <f t="shared" si="102"/>
        <v>0</v>
      </c>
      <c r="AF374" s="5">
        <f>AB374*Inputs!I378</f>
        <v>0</v>
      </c>
      <c r="AG374" s="5">
        <f t="shared" si="103"/>
        <v>0</v>
      </c>
      <c r="AH374" s="5">
        <f t="shared" si="104"/>
        <v>0</v>
      </c>
      <c r="AI374" s="5">
        <f>AA374*Inputs!I378</f>
        <v>0</v>
      </c>
      <c r="AJ374" s="5">
        <f t="shared" si="105"/>
        <v>0</v>
      </c>
      <c r="AK374" s="5">
        <f t="shared" si="106"/>
        <v>0</v>
      </c>
      <c r="AL374" s="5">
        <f>AA374*Inputs!I378</f>
        <v>0</v>
      </c>
      <c r="AM374" s="5">
        <f t="shared" ca="1" si="107"/>
        <v>0</v>
      </c>
      <c r="AN374" s="5">
        <f t="shared" si="108"/>
        <v>0</v>
      </c>
      <c r="AO374" s="5">
        <f t="shared" ca="1" si="109"/>
        <v>0</v>
      </c>
      <c r="AP374" s="5"/>
      <c r="AQ374" s="5">
        <f>AA374*Inputs!I378</f>
        <v>0</v>
      </c>
      <c r="AR374" s="5">
        <f t="shared" si="110"/>
        <v>0</v>
      </c>
      <c r="AS374" s="5"/>
      <c r="AT374" s="5">
        <f t="shared" ca="1" si="111"/>
        <v>0</v>
      </c>
      <c r="BG374" s="20" t="str">
        <f>IF(Inputs!K374="","",YEAR(Inputs!K374))</f>
        <v/>
      </c>
      <c r="BH374" s="20" t="str">
        <f>IF(Inputs!K374="","",DAY(Inputs!K374))</f>
        <v/>
      </c>
      <c r="BI374" s="20" t="str">
        <f>IF(Inputs!K374="","",MONTH(Inputs!K374))</f>
        <v/>
      </c>
      <c r="BJ374" s="14" t="str">
        <f>IF(Inputs!K374="","",IF(Inputs!K374&gt;DATE(BG374,4,1),DATE(BG374,4,1),DATE(BG374-1,4,1)))</f>
        <v/>
      </c>
      <c r="BX374" s="27" t="e">
        <f t="shared" si="112"/>
        <v>#N/A</v>
      </c>
      <c r="BY374" t="e">
        <f t="shared" si="113"/>
        <v>#N/A</v>
      </c>
    </row>
    <row r="375" spans="20:77">
      <c r="T375" s="5">
        <f>IF(Inputs!F379="",0,IF(Inputs!G379="Purchase",Inputs!H379,IF(Inputs!G379="Redemption",-Inputs!H379,IF(Inputs!G379="Dividend",0,0)))/Inputs!I379)</f>
        <v>0</v>
      </c>
      <c r="U375" s="5">
        <f>IF(Inputs!F379="",0,(datecg-Inputs!F379))</f>
        <v>0</v>
      </c>
      <c r="V375" s="5">
        <f>IF(Inputs!F379="",0,SUM($T$5:T375))</f>
        <v>0</v>
      </c>
      <c r="W375" s="5">
        <f>SUM($X$5:X374)</f>
        <v>24499.276089799783</v>
      </c>
      <c r="X375" s="5">
        <f t="shared" si="96"/>
        <v>0</v>
      </c>
      <c r="Y375" s="5">
        <f t="shared" si="97"/>
        <v>0</v>
      </c>
      <c r="Z375" s="5">
        <f t="shared" si="98"/>
        <v>0</v>
      </c>
      <c r="AA375" s="5">
        <f t="shared" si="99"/>
        <v>0</v>
      </c>
      <c r="AB375" s="5">
        <f t="shared" si="100"/>
        <v>0</v>
      </c>
      <c r="AC375" s="5">
        <f t="shared" si="101"/>
        <v>0</v>
      </c>
      <c r="AD375" s="94">
        <f>IF(U375&lt;=IF(Inputs!$C$22="",lockin,Inputs!$C$22),Inputs!$D$22,IF(U375&lt;=IF(Inputs!$C$23="",lockin,Inputs!$C$23),Inputs!$D$23,IF(U375&lt;=IF(Inputs!$C$24="",lockin,Inputs!$C$24),Inputs!$D$24,IF(U375&lt;=IF(Inputs!$C$25="",lockin,Inputs!$C$25),Inputs!$D$25,IF(U375&lt;=IF(Inputs!$C$26="",lockin,Inputs!$C$26),Inputs!$D$26,IF(U375&lt;=IF(Inputs!$C$27="",lockin,Inputs!$C$27),Inputs!$D$27,IF(U375&lt;=IF(Inputs!$C$28="",lockin,Inputs!$C$28),Inputs!$D$28,IF(U375&lt;=IF(Inputs!$C$29="",lockin,Inputs!$C$29),Inputs!$D$29,IF(U375&lt;=IF(Inputs!$C$30="",lockin,Inputs!$C$30),Inputs!$D$30,IF(U375&lt;=IF(Inputs!$C$31="",lockin,Inputs!$C$31),Inputs!$D$31,0%))))))))))</f>
        <v>1.4999999999999999E-2</v>
      </c>
      <c r="AE375" s="5">
        <f t="shared" si="102"/>
        <v>0</v>
      </c>
      <c r="AF375" s="5">
        <f>AB375*Inputs!I379</f>
        <v>0</v>
      </c>
      <c r="AG375" s="5">
        <f t="shared" si="103"/>
        <v>0</v>
      </c>
      <c r="AH375" s="5">
        <f t="shared" si="104"/>
        <v>0</v>
      </c>
      <c r="AI375" s="5">
        <f>AA375*Inputs!I379</f>
        <v>0</v>
      </c>
      <c r="AJ375" s="5">
        <f t="shared" si="105"/>
        <v>0</v>
      </c>
      <c r="AK375" s="5">
        <f t="shared" si="106"/>
        <v>0</v>
      </c>
      <c r="AL375" s="5">
        <f>AA375*Inputs!I379</f>
        <v>0</v>
      </c>
      <c r="AM375" s="5">
        <f t="shared" ca="1" si="107"/>
        <v>0</v>
      </c>
      <c r="AN375" s="5">
        <f t="shared" si="108"/>
        <v>0</v>
      </c>
      <c r="AO375" s="5">
        <f t="shared" ca="1" si="109"/>
        <v>0</v>
      </c>
      <c r="AP375" s="5"/>
      <c r="AQ375" s="5">
        <f>AA375*Inputs!I379</f>
        <v>0</v>
      </c>
      <c r="AR375" s="5">
        <f t="shared" si="110"/>
        <v>0</v>
      </c>
      <c r="AS375" s="5"/>
      <c r="AT375" s="5">
        <f t="shared" ca="1" si="111"/>
        <v>0</v>
      </c>
      <c r="BG375" s="20" t="str">
        <f>IF(Inputs!K375="","",YEAR(Inputs!K375))</f>
        <v/>
      </c>
      <c r="BH375" s="20" t="str">
        <f>IF(Inputs!K375="","",DAY(Inputs!K375))</f>
        <v/>
      </c>
      <c r="BI375" s="20" t="str">
        <f>IF(Inputs!K375="","",MONTH(Inputs!K375))</f>
        <v/>
      </c>
      <c r="BJ375" s="14" t="str">
        <f>IF(Inputs!K375="","",IF(Inputs!K375&gt;DATE(BG375,4,1),DATE(BG375,4,1),DATE(BG375-1,4,1)))</f>
        <v/>
      </c>
      <c r="BX375" s="27" t="e">
        <f t="shared" si="112"/>
        <v>#N/A</v>
      </c>
      <c r="BY375" t="e">
        <f t="shared" si="113"/>
        <v>#N/A</v>
      </c>
    </row>
    <row r="376" spans="20:77">
      <c r="T376" s="5">
        <f>IF(Inputs!F380="",0,IF(Inputs!G380="Purchase",Inputs!H380,IF(Inputs!G380="Redemption",-Inputs!H380,IF(Inputs!G380="Dividend",0,0)))/Inputs!I380)</f>
        <v>0</v>
      </c>
      <c r="U376" s="5">
        <f>IF(Inputs!F380="",0,(datecg-Inputs!F380))</f>
        <v>0</v>
      </c>
      <c r="V376" s="5">
        <f>IF(Inputs!F380="",0,SUM($T$5:T376))</f>
        <v>0</v>
      </c>
      <c r="W376" s="5">
        <f>SUM($X$5:X375)</f>
        <v>24499.276089799783</v>
      </c>
      <c r="X376" s="5">
        <f t="shared" si="96"/>
        <v>0</v>
      </c>
      <c r="Y376" s="5">
        <f t="shared" si="97"/>
        <v>0</v>
      </c>
      <c r="Z376" s="5">
        <f t="shared" si="98"/>
        <v>0</v>
      </c>
      <c r="AA376" s="5">
        <f t="shared" si="99"/>
        <v>0</v>
      </c>
      <c r="AB376" s="5">
        <f t="shared" si="100"/>
        <v>0</v>
      </c>
      <c r="AC376" s="5">
        <f t="shared" si="101"/>
        <v>0</v>
      </c>
      <c r="AD376" s="94">
        <f>IF(U376&lt;=IF(Inputs!$C$22="",lockin,Inputs!$C$22),Inputs!$D$22,IF(U376&lt;=IF(Inputs!$C$23="",lockin,Inputs!$C$23),Inputs!$D$23,IF(U376&lt;=IF(Inputs!$C$24="",lockin,Inputs!$C$24),Inputs!$D$24,IF(U376&lt;=IF(Inputs!$C$25="",lockin,Inputs!$C$25),Inputs!$D$25,IF(U376&lt;=IF(Inputs!$C$26="",lockin,Inputs!$C$26),Inputs!$D$26,IF(U376&lt;=IF(Inputs!$C$27="",lockin,Inputs!$C$27),Inputs!$D$27,IF(U376&lt;=IF(Inputs!$C$28="",lockin,Inputs!$C$28),Inputs!$D$28,IF(U376&lt;=IF(Inputs!$C$29="",lockin,Inputs!$C$29),Inputs!$D$29,IF(U376&lt;=IF(Inputs!$C$30="",lockin,Inputs!$C$30),Inputs!$D$30,IF(U376&lt;=IF(Inputs!$C$31="",lockin,Inputs!$C$31),Inputs!$D$31,0%))))))))))</f>
        <v>1.4999999999999999E-2</v>
      </c>
      <c r="AE376" s="5">
        <f t="shared" si="102"/>
        <v>0</v>
      </c>
      <c r="AF376" s="5">
        <f>AB376*Inputs!I380</f>
        <v>0</v>
      </c>
      <c r="AG376" s="5">
        <f t="shared" si="103"/>
        <v>0</v>
      </c>
      <c r="AH376" s="5">
        <f t="shared" si="104"/>
        <v>0</v>
      </c>
      <c r="AI376" s="5">
        <f>AA376*Inputs!I380</f>
        <v>0</v>
      </c>
      <c r="AJ376" s="5">
        <f t="shared" si="105"/>
        <v>0</v>
      </c>
      <c r="AK376" s="5">
        <f t="shared" si="106"/>
        <v>0</v>
      </c>
      <c r="AL376" s="5">
        <f>AA376*Inputs!I380</f>
        <v>0</v>
      </c>
      <c r="AM376" s="5">
        <f t="shared" ca="1" si="107"/>
        <v>0</v>
      </c>
      <c r="AN376" s="5">
        <f t="shared" si="108"/>
        <v>0</v>
      </c>
      <c r="AO376" s="5">
        <f t="shared" ca="1" si="109"/>
        <v>0</v>
      </c>
      <c r="AP376" s="5"/>
      <c r="AQ376" s="5">
        <f>AA376*Inputs!I380</f>
        <v>0</v>
      </c>
      <c r="AR376" s="5">
        <f t="shared" si="110"/>
        <v>0</v>
      </c>
      <c r="AS376" s="5"/>
      <c r="AT376" s="5">
        <f t="shared" ca="1" si="111"/>
        <v>0</v>
      </c>
      <c r="BG376" s="20" t="str">
        <f>IF(Inputs!K376="","",YEAR(Inputs!K376))</f>
        <v/>
      </c>
      <c r="BH376" s="20" t="str">
        <f>IF(Inputs!K376="","",DAY(Inputs!K376))</f>
        <v/>
      </c>
      <c r="BI376" s="20" t="str">
        <f>IF(Inputs!K376="","",MONTH(Inputs!K376))</f>
        <v/>
      </c>
      <c r="BJ376" s="14" t="str">
        <f>IF(Inputs!K376="","",IF(Inputs!K376&gt;DATE(BG376,4,1),DATE(BG376,4,1),DATE(BG376-1,4,1)))</f>
        <v/>
      </c>
      <c r="BX376" s="27" t="e">
        <f t="shared" si="112"/>
        <v>#N/A</v>
      </c>
      <c r="BY376" t="e">
        <f t="shared" si="113"/>
        <v>#N/A</v>
      </c>
    </row>
    <row r="377" spans="20:77">
      <c r="T377" s="5">
        <f>IF(Inputs!F381="",0,IF(Inputs!G381="Purchase",Inputs!H381,IF(Inputs!G381="Redemption",-Inputs!H381,IF(Inputs!G381="Dividend",0,0)))/Inputs!I381)</f>
        <v>0</v>
      </c>
      <c r="U377" s="5">
        <f>IF(Inputs!F381="",0,(datecg-Inputs!F381))</f>
        <v>0</v>
      </c>
      <c r="V377" s="5">
        <f>IF(Inputs!F381="",0,SUM($T$5:T377))</f>
        <v>0</v>
      </c>
      <c r="W377" s="5">
        <f>SUM($X$5:X376)</f>
        <v>24499.276089799783</v>
      </c>
      <c r="X377" s="5">
        <f t="shared" si="96"/>
        <v>0</v>
      </c>
      <c r="Y377" s="5">
        <f t="shared" si="97"/>
        <v>0</v>
      </c>
      <c r="Z377" s="5">
        <f t="shared" si="98"/>
        <v>0</v>
      </c>
      <c r="AA377" s="5">
        <f t="shared" si="99"/>
        <v>0</v>
      </c>
      <c r="AB377" s="5">
        <f t="shared" si="100"/>
        <v>0</v>
      </c>
      <c r="AC377" s="5">
        <f t="shared" si="101"/>
        <v>0</v>
      </c>
      <c r="AD377" s="94">
        <f>IF(U377&lt;=IF(Inputs!$C$22="",lockin,Inputs!$C$22),Inputs!$D$22,IF(U377&lt;=IF(Inputs!$C$23="",lockin,Inputs!$C$23),Inputs!$D$23,IF(U377&lt;=IF(Inputs!$C$24="",lockin,Inputs!$C$24),Inputs!$D$24,IF(U377&lt;=IF(Inputs!$C$25="",lockin,Inputs!$C$25),Inputs!$D$25,IF(U377&lt;=IF(Inputs!$C$26="",lockin,Inputs!$C$26),Inputs!$D$26,IF(U377&lt;=IF(Inputs!$C$27="",lockin,Inputs!$C$27),Inputs!$D$27,IF(U377&lt;=IF(Inputs!$C$28="",lockin,Inputs!$C$28),Inputs!$D$28,IF(U377&lt;=IF(Inputs!$C$29="",lockin,Inputs!$C$29),Inputs!$D$29,IF(U377&lt;=IF(Inputs!$C$30="",lockin,Inputs!$C$30),Inputs!$D$30,IF(U377&lt;=IF(Inputs!$C$31="",lockin,Inputs!$C$31),Inputs!$D$31,0%))))))))))</f>
        <v>1.4999999999999999E-2</v>
      </c>
      <c r="AE377" s="5">
        <f t="shared" si="102"/>
        <v>0</v>
      </c>
      <c r="AF377" s="5">
        <f>AB377*Inputs!I381</f>
        <v>0</v>
      </c>
      <c r="AG377" s="5">
        <f t="shared" si="103"/>
        <v>0</v>
      </c>
      <c r="AH377" s="5">
        <f t="shared" si="104"/>
        <v>0</v>
      </c>
      <c r="AI377" s="5">
        <f>AA377*Inputs!I381</f>
        <v>0</v>
      </c>
      <c r="AJ377" s="5">
        <f t="shared" si="105"/>
        <v>0</v>
      </c>
      <c r="AK377" s="5">
        <f t="shared" si="106"/>
        <v>0</v>
      </c>
      <c r="AL377" s="5">
        <f>AA377*Inputs!I381</f>
        <v>0</v>
      </c>
      <c r="AM377" s="5">
        <f t="shared" ca="1" si="107"/>
        <v>0</v>
      </c>
      <c r="AN377" s="5">
        <f t="shared" si="108"/>
        <v>0</v>
      </c>
      <c r="AO377" s="5">
        <f t="shared" ca="1" si="109"/>
        <v>0</v>
      </c>
      <c r="AP377" s="5"/>
      <c r="AQ377" s="5">
        <f>AA377*Inputs!I381</f>
        <v>0</v>
      </c>
      <c r="AR377" s="5">
        <f t="shared" si="110"/>
        <v>0</v>
      </c>
      <c r="AS377" s="5"/>
      <c r="AT377" s="5">
        <f t="shared" ca="1" si="111"/>
        <v>0</v>
      </c>
      <c r="BG377" s="20" t="str">
        <f>IF(Inputs!K377="","",YEAR(Inputs!K377))</f>
        <v/>
      </c>
      <c r="BH377" s="20" t="str">
        <f>IF(Inputs!K377="","",DAY(Inputs!K377))</f>
        <v/>
      </c>
      <c r="BI377" s="20" t="str">
        <f>IF(Inputs!K377="","",MONTH(Inputs!K377))</f>
        <v/>
      </c>
      <c r="BJ377" s="14" t="str">
        <f>IF(Inputs!K377="","",IF(Inputs!K377&gt;DATE(BG377,4,1),DATE(BG377,4,1),DATE(BG377-1,4,1)))</f>
        <v/>
      </c>
      <c r="BX377" s="27" t="e">
        <f t="shared" si="112"/>
        <v>#N/A</v>
      </c>
      <c r="BY377" t="e">
        <f t="shared" si="113"/>
        <v>#N/A</v>
      </c>
    </row>
    <row r="378" spans="20:77">
      <c r="T378" s="5">
        <f>IF(Inputs!F382="",0,IF(Inputs!G382="Purchase",Inputs!H382,IF(Inputs!G382="Redemption",-Inputs!H382,IF(Inputs!G382="Dividend",0,0)))/Inputs!I382)</f>
        <v>0</v>
      </c>
      <c r="U378" s="5">
        <f>IF(Inputs!F382="",0,(datecg-Inputs!F382))</f>
        <v>0</v>
      </c>
      <c r="V378" s="5">
        <f>IF(Inputs!F382="",0,SUM($T$5:T378))</f>
        <v>0</v>
      </c>
      <c r="W378" s="5">
        <f>SUM($X$5:X377)</f>
        <v>24499.276089799783</v>
      </c>
      <c r="X378" s="5">
        <f t="shared" si="96"/>
        <v>0</v>
      </c>
      <c r="Y378" s="5">
        <f t="shared" si="97"/>
        <v>0</v>
      </c>
      <c r="Z378" s="5">
        <f t="shared" si="98"/>
        <v>0</v>
      </c>
      <c r="AA378" s="5">
        <f t="shared" si="99"/>
        <v>0</v>
      </c>
      <c r="AB378" s="5">
        <f t="shared" si="100"/>
        <v>0</v>
      </c>
      <c r="AC378" s="5">
        <f t="shared" si="101"/>
        <v>0</v>
      </c>
      <c r="AD378" s="94">
        <f>IF(U378&lt;=IF(Inputs!$C$22="",lockin,Inputs!$C$22),Inputs!$D$22,IF(U378&lt;=IF(Inputs!$C$23="",lockin,Inputs!$C$23),Inputs!$D$23,IF(U378&lt;=IF(Inputs!$C$24="",lockin,Inputs!$C$24),Inputs!$D$24,IF(U378&lt;=IF(Inputs!$C$25="",lockin,Inputs!$C$25),Inputs!$D$25,IF(U378&lt;=IF(Inputs!$C$26="",lockin,Inputs!$C$26),Inputs!$D$26,IF(U378&lt;=IF(Inputs!$C$27="",lockin,Inputs!$C$27),Inputs!$D$27,IF(U378&lt;=IF(Inputs!$C$28="",lockin,Inputs!$C$28),Inputs!$D$28,IF(U378&lt;=IF(Inputs!$C$29="",lockin,Inputs!$C$29),Inputs!$D$29,IF(U378&lt;=IF(Inputs!$C$30="",lockin,Inputs!$C$30),Inputs!$D$30,IF(U378&lt;=IF(Inputs!$C$31="",lockin,Inputs!$C$31),Inputs!$D$31,0%))))))))))</f>
        <v>1.4999999999999999E-2</v>
      </c>
      <c r="AE378" s="5">
        <f t="shared" si="102"/>
        <v>0</v>
      </c>
      <c r="AF378" s="5">
        <f>AB378*Inputs!I382</f>
        <v>0</v>
      </c>
      <c r="AG378" s="5">
        <f t="shared" si="103"/>
        <v>0</v>
      </c>
      <c r="AH378" s="5">
        <f t="shared" si="104"/>
        <v>0</v>
      </c>
      <c r="AI378" s="5">
        <f>AA378*Inputs!I382</f>
        <v>0</v>
      </c>
      <c r="AJ378" s="5">
        <f t="shared" si="105"/>
        <v>0</v>
      </c>
      <c r="AK378" s="5">
        <f t="shared" si="106"/>
        <v>0</v>
      </c>
      <c r="AL378" s="5">
        <f>AA378*Inputs!I382</f>
        <v>0</v>
      </c>
      <c r="AM378" s="5">
        <f t="shared" ca="1" si="107"/>
        <v>0</v>
      </c>
      <c r="AN378" s="5">
        <f t="shared" si="108"/>
        <v>0</v>
      </c>
      <c r="AO378" s="5">
        <f t="shared" ca="1" si="109"/>
        <v>0</v>
      </c>
      <c r="AP378" s="5"/>
      <c r="AQ378" s="5">
        <f>AA378*Inputs!I382</f>
        <v>0</v>
      </c>
      <c r="AR378" s="5">
        <f t="shared" si="110"/>
        <v>0</v>
      </c>
      <c r="AS378" s="5"/>
      <c r="AT378" s="5">
        <f t="shared" ca="1" si="111"/>
        <v>0</v>
      </c>
      <c r="BG378" s="20" t="str">
        <f>IF(Inputs!K378="","",YEAR(Inputs!K378))</f>
        <v/>
      </c>
      <c r="BH378" s="20" t="str">
        <f>IF(Inputs!K378="","",DAY(Inputs!K378))</f>
        <v/>
      </c>
      <c r="BI378" s="20" t="str">
        <f>IF(Inputs!K378="","",MONTH(Inputs!K378))</f>
        <v/>
      </c>
      <c r="BJ378" s="14" t="str">
        <f>IF(Inputs!K378="","",IF(Inputs!K378&gt;DATE(BG378,4,1),DATE(BG378,4,1),DATE(BG378-1,4,1)))</f>
        <v/>
      </c>
      <c r="BX378" s="27" t="e">
        <f t="shared" si="112"/>
        <v>#N/A</v>
      </c>
      <c r="BY378" t="e">
        <f t="shared" si="113"/>
        <v>#N/A</v>
      </c>
    </row>
    <row r="379" spans="20:77">
      <c r="T379" s="5">
        <f>IF(Inputs!F383="",0,IF(Inputs!G383="Purchase",Inputs!H383,IF(Inputs!G383="Redemption",-Inputs!H383,IF(Inputs!G383="Dividend",0,0)))/Inputs!I383)</f>
        <v>0</v>
      </c>
      <c r="U379" s="5">
        <f>IF(Inputs!F383="",0,(datecg-Inputs!F383))</f>
        <v>0</v>
      </c>
      <c r="V379" s="5">
        <f>IF(Inputs!F383="",0,SUM($T$5:T379))</f>
        <v>0</v>
      </c>
      <c r="W379" s="5">
        <f>SUM($X$5:X378)</f>
        <v>24499.276089799783</v>
      </c>
      <c r="X379" s="5">
        <f t="shared" si="96"/>
        <v>0</v>
      </c>
      <c r="Y379" s="5">
        <f t="shared" si="97"/>
        <v>0</v>
      </c>
      <c r="Z379" s="5">
        <f t="shared" si="98"/>
        <v>0</v>
      </c>
      <c r="AA379" s="5">
        <f t="shared" si="99"/>
        <v>0</v>
      </c>
      <c r="AB379" s="5">
        <f t="shared" si="100"/>
        <v>0</v>
      </c>
      <c r="AC379" s="5">
        <f t="shared" si="101"/>
        <v>0</v>
      </c>
      <c r="AD379" s="94">
        <f>IF(U379&lt;=IF(Inputs!$C$22="",lockin,Inputs!$C$22),Inputs!$D$22,IF(U379&lt;=IF(Inputs!$C$23="",lockin,Inputs!$C$23),Inputs!$D$23,IF(U379&lt;=IF(Inputs!$C$24="",lockin,Inputs!$C$24),Inputs!$D$24,IF(U379&lt;=IF(Inputs!$C$25="",lockin,Inputs!$C$25),Inputs!$D$25,IF(U379&lt;=IF(Inputs!$C$26="",lockin,Inputs!$C$26),Inputs!$D$26,IF(U379&lt;=IF(Inputs!$C$27="",lockin,Inputs!$C$27),Inputs!$D$27,IF(U379&lt;=IF(Inputs!$C$28="",lockin,Inputs!$C$28),Inputs!$D$28,IF(U379&lt;=IF(Inputs!$C$29="",lockin,Inputs!$C$29),Inputs!$D$29,IF(U379&lt;=IF(Inputs!$C$30="",lockin,Inputs!$C$30),Inputs!$D$30,IF(U379&lt;=IF(Inputs!$C$31="",lockin,Inputs!$C$31),Inputs!$D$31,0%))))))))))</f>
        <v>1.4999999999999999E-2</v>
      </c>
      <c r="AE379" s="5">
        <f t="shared" si="102"/>
        <v>0</v>
      </c>
      <c r="AF379" s="5">
        <f>AB379*Inputs!I383</f>
        <v>0</v>
      </c>
      <c r="AG379" s="5">
        <f t="shared" si="103"/>
        <v>0</v>
      </c>
      <c r="AH379" s="5">
        <f t="shared" si="104"/>
        <v>0</v>
      </c>
      <c r="AI379" s="5">
        <f>AA379*Inputs!I383</f>
        <v>0</v>
      </c>
      <c r="AJ379" s="5">
        <f t="shared" si="105"/>
        <v>0</v>
      </c>
      <c r="AK379" s="5">
        <f t="shared" si="106"/>
        <v>0</v>
      </c>
      <c r="AL379" s="5">
        <f>AA379*Inputs!I383</f>
        <v>0</v>
      </c>
      <c r="AM379" s="5">
        <f t="shared" ca="1" si="107"/>
        <v>0</v>
      </c>
      <c r="AN379" s="5">
        <f t="shared" si="108"/>
        <v>0</v>
      </c>
      <c r="AO379" s="5">
        <f t="shared" ca="1" si="109"/>
        <v>0</v>
      </c>
      <c r="AP379" s="5"/>
      <c r="AQ379" s="5">
        <f>AA379*Inputs!I383</f>
        <v>0</v>
      </c>
      <c r="AR379" s="5">
        <f t="shared" si="110"/>
        <v>0</v>
      </c>
      <c r="AS379" s="5"/>
      <c r="AT379" s="5">
        <f t="shared" ca="1" si="111"/>
        <v>0</v>
      </c>
      <c r="BG379" s="20" t="str">
        <f>IF(Inputs!K379="","",YEAR(Inputs!K379))</f>
        <v/>
      </c>
      <c r="BH379" s="20" t="str">
        <f>IF(Inputs!K379="","",DAY(Inputs!K379))</f>
        <v/>
      </c>
      <c r="BI379" s="20" t="str">
        <f>IF(Inputs!K379="","",MONTH(Inputs!K379))</f>
        <v/>
      </c>
      <c r="BJ379" s="14" t="str">
        <f>IF(Inputs!K379="","",IF(Inputs!K379&gt;DATE(BG379,4,1),DATE(BG379,4,1),DATE(BG379-1,4,1)))</f>
        <v/>
      </c>
      <c r="BX379" s="27" t="e">
        <f t="shared" si="112"/>
        <v>#N/A</v>
      </c>
      <c r="BY379" t="e">
        <f t="shared" si="113"/>
        <v>#N/A</v>
      </c>
    </row>
    <row r="380" spans="20:77">
      <c r="T380" s="5">
        <f>IF(Inputs!F384="",0,IF(Inputs!G384="Purchase",Inputs!H384,IF(Inputs!G384="Redemption",-Inputs!H384,IF(Inputs!G384="Dividend",0,0)))/Inputs!I384)</f>
        <v>0</v>
      </c>
      <c r="U380" s="5">
        <f>IF(Inputs!F384="",0,(datecg-Inputs!F384))</f>
        <v>0</v>
      </c>
      <c r="V380" s="5">
        <f>IF(Inputs!F384="",0,SUM($T$5:T380))</f>
        <v>0</v>
      </c>
      <c r="W380" s="5">
        <f>SUM($X$5:X379)</f>
        <v>24499.276089799783</v>
      </c>
      <c r="X380" s="5">
        <f t="shared" si="96"/>
        <v>0</v>
      </c>
      <c r="Y380" s="5">
        <f t="shared" si="97"/>
        <v>0</v>
      </c>
      <c r="Z380" s="5">
        <f t="shared" si="98"/>
        <v>0</v>
      </c>
      <c r="AA380" s="5">
        <f t="shared" si="99"/>
        <v>0</v>
      </c>
      <c r="AB380" s="5">
        <f t="shared" si="100"/>
        <v>0</v>
      </c>
      <c r="AC380" s="5">
        <f t="shared" si="101"/>
        <v>0</v>
      </c>
      <c r="AD380" s="94">
        <f>IF(U380&lt;=IF(Inputs!$C$22="",lockin,Inputs!$C$22),Inputs!$D$22,IF(U380&lt;=IF(Inputs!$C$23="",lockin,Inputs!$C$23),Inputs!$D$23,IF(U380&lt;=IF(Inputs!$C$24="",lockin,Inputs!$C$24),Inputs!$D$24,IF(U380&lt;=IF(Inputs!$C$25="",lockin,Inputs!$C$25),Inputs!$D$25,IF(U380&lt;=IF(Inputs!$C$26="",lockin,Inputs!$C$26),Inputs!$D$26,IF(U380&lt;=IF(Inputs!$C$27="",lockin,Inputs!$C$27),Inputs!$D$27,IF(U380&lt;=IF(Inputs!$C$28="",lockin,Inputs!$C$28),Inputs!$D$28,IF(U380&lt;=IF(Inputs!$C$29="",lockin,Inputs!$C$29),Inputs!$D$29,IF(U380&lt;=IF(Inputs!$C$30="",lockin,Inputs!$C$30),Inputs!$D$30,IF(U380&lt;=IF(Inputs!$C$31="",lockin,Inputs!$C$31),Inputs!$D$31,0%))))))))))</f>
        <v>1.4999999999999999E-2</v>
      </c>
      <c r="AE380" s="5">
        <f t="shared" si="102"/>
        <v>0</v>
      </c>
      <c r="AF380" s="5">
        <f>AB380*Inputs!I384</f>
        <v>0</v>
      </c>
      <c r="AG380" s="5">
        <f t="shared" si="103"/>
        <v>0</v>
      </c>
      <c r="AH380" s="5">
        <f t="shared" si="104"/>
        <v>0</v>
      </c>
      <c r="AI380" s="5">
        <f>AA380*Inputs!I384</f>
        <v>0</v>
      </c>
      <c r="AJ380" s="5">
        <f t="shared" si="105"/>
        <v>0</v>
      </c>
      <c r="AK380" s="5">
        <f t="shared" si="106"/>
        <v>0</v>
      </c>
      <c r="AL380" s="5">
        <f>AA380*Inputs!I384</f>
        <v>0</v>
      </c>
      <c r="AM380" s="5">
        <f t="shared" ca="1" si="107"/>
        <v>0</v>
      </c>
      <c r="AN380" s="5">
        <f t="shared" si="108"/>
        <v>0</v>
      </c>
      <c r="AO380" s="5">
        <f t="shared" ca="1" si="109"/>
        <v>0</v>
      </c>
      <c r="AP380" s="5"/>
      <c r="AQ380" s="5">
        <f>AA380*Inputs!I384</f>
        <v>0</v>
      </c>
      <c r="AR380" s="5">
        <f t="shared" si="110"/>
        <v>0</v>
      </c>
      <c r="AS380" s="5"/>
      <c r="AT380" s="5">
        <f t="shared" ca="1" si="111"/>
        <v>0</v>
      </c>
      <c r="BG380" s="20" t="str">
        <f>IF(Inputs!K380="","",YEAR(Inputs!K380))</f>
        <v/>
      </c>
      <c r="BH380" s="20" t="str">
        <f>IF(Inputs!K380="","",DAY(Inputs!K380))</f>
        <v/>
      </c>
      <c r="BI380" s="20" t="str">
        <f>IF(Inputs!K380="","",MONTH(Inputs!K380))</f>
        <v/>
      </c>
      <c r="BJ380" s="14" t="str">
        <f>IF(Inputs!K380="","",IF(Inputs!K380&gt;DATE(BG380,4,1),DATE(BG380,4,1),DATE(BG380-1,4,1)))</f>
        <v/>
      </c>
      <c r="BX380" s="27" t="e">
        <f t="shared" si="112"/>
        <v>#N/A</v>
      </c>
      <c r="BY380" t="e">
        <f t="shared" si="113"/>
        <v>#N/A</v>
      </c>
    </row>
    <row r="381" spans="20:77">
      <c r="T381" s="5">
        <f>IF(Inputs!F385="",0,IF(Inputs!G385="Purchase",Inputs!H385,IF(Inputs!G385="Redemption",-Inputs!H385,IF(Inputs!G385="Dividend",0,0)))/Inputs!I385)</f>
        <v>0</v>
      </c>
      <c r="U381" s="5">
        <f>IF(Inputs!F385="",0,(datecg-Inputs!F385))</f>
        <v>0</v>
      </c>
      <c r="V381" s="5">
        <f>IF(Inputs!F385="",0,SUM($T$5:T381))</f>
        <v>0</v>
      </c>
      <c r="W381" s="5">
        <f>SUM($X$5:X380)</f>
        <v>24499.276089799783</v>
      </c>
      <c r="X381" s="5">
        <f t="shared" si="96"/>
        <v>0</v>
      </c>
      <c r="Y381" s="5">
        <f t="shared" si="97"/>
        <v>0</v>
      </c>
      <c r="Z381" s="5">
        <f t="shared" si="98"/>
        <v>0</v>
      </c>
      <c r="AA381" s="5">
        <f t="shared" si="99"/>
        <v>0</v>
      </c>
      <c r="AB381" s="5">
        <f t="shared" si="100"/>
        <v>0</v>
      </c>
      <c r="AC381" s="5">
        <f t="shared" si="101"/>
        <v>0</v>
      </c>
      <c r="AD381" s="94">
        <f>IF(U381&lt;=IF(Inputs!$C$22="",lockin,Inputs!$C$22),Inputs!$D$22,IF(U381&lt;=IF(Inputs!$C$23="",lockin,Inputs!$C$23),Inputs!$D$23,IF(U381&lt;=IF(Inputs!$C$24="",lockin,Inputs!$C$24),Inputs!$D$24,IF(U381&lt;=IF(Inputs!$C$25="",lockin,Inputs!$C$25),Inputs!$D$25,IF(U381&lt;=IF(Inputs!$C$26="",lockin,Inputs!$C$26),Inputs!$D$26,IF(U381&lt;=IF(Inputs!$C$27="",lockin,Inputs!$C$27),Inputs!$D$27,IF(U381&lt;=IF(Inputs!$C$28="",lockin,Inputs!$C$28),Inputs!$D$28,IF(U381&lt;=IF(Inputs!$C$29="",lockin,Inputs!$C$29),Inputs!$D$29,IF(U381&lt;=IF(Inputs!$C$30="",lockin,Inputs!$C$30),Inputs!$D$30,IF(U381&lt;=IF(Inputs!$C$31="",lockin,Inputs!$C$31),Inputs!$D$31,0%))))))))))</f>
        <v>1.4999999999999999E-2</v>
      </c>
      <c r="AE381" s="5">
        <f t="shared" si="102"/>
        <v>0</v>
      </c>
      <c r="AF381" s="5">
        <f>AB381*Inputs!I385</f>
        <v>0</v>
      </c>
      <c r="AG381" s="5">
        <f t="shared" si="103"/>
        <v>0</v>
      </c>
      <c r="AH381" s="5">
        <f t="shared" si="104"/>
        <v>0</v>
      </c>
      <c r="AI381" s="5">
        <f>AA381*Inputs!I385</f>
        <v>0</v>
      </c>
      <c r="AJ381" s="5">
        <f t="shared" si="105"/>
        <v>0</v>
      </c>
      <c r="AK381" s="5">
        <f t="shared" si="106"/>
        <v>0</v>
      </c>
      <c r="AL381" s="5">
        <f>AA381*Inputs!I385</f>
        <v>0</v>
      </c>
      <c r="AM381" s="5">
        <f t="shared" ca="1" si="107"/>
        <v>0</v>
      </c>
      <c r="AN381" s="5">
        <f t="shared" si="108"/>
        <v>0</v>
      </c>
      <c r="AO381" s="5">
        <f t="shared" ca="1" si="109"/>
        <v>0</v>
      </c>
      <c r="AP381" s="5"/>
      <c r="AQ381" s="5">
        <f>AA381*Inputs!I385</f>
        <v>0</v>
      </c>
      <c r="AR381" s="5">
        <f t="shared" si="110"/>
        <v>0</v>
      </c>
      <c r="AS381" s="5"/>
      <c r="AT381" s="5">
        <f t="shared" ca="1" si="111"/>
        <v>0</v>
      </c>
      <c r="BG381" s="20" t="str">
        <f>IF(Inputs!K381="","",YEAR(Inputs!K381))</f>
        <v/>
      </c>
      <c r="BH381" s="20" t="str">
        <f>IF(Inputs!K381="","",DAY(Inputs!K381))</f>
        <v/>
      </c>
      <c r="BI381" s="20" t="str">
        <f>IF(Inputs!K381="","",MONTH(Inputs!K381))</f>
        <v/>
      </c>
      <c r="BJ381" s="14" t="str">
        <f>IF(Inputs!K381="","",IF(Inputs!K381&gt;DATE(BG381,4,1),DATE(BG381,4,1),DATE(BG381-1,4,1)))</f>
        <v/>
      </c>
      <c r="BX381" s="27" t="e">
        <f t="shared" si="112"/>
        <v>#N/A</v>
      </c>
      <c r="BY381" t="e">
        <f t="shared" si="113"/>
        <v>#N/A</v>
      </c>
    </row>
    <row r="382" spans="20:77">
      <c r="T382" s="5">
        <f>IF(Inputs!F386="",0,IF(Inputs!G386="Purchase",Inputs!H386,IF(Inputs!G386="Redemption",-Inputs!H386,IF(Inputs!G386="Dividend",0,0)))/Inputs!I386)</f>
        <v>0</v>
      </c>
      <c r="U382" s="5">
        <f>IF(Inputs!F386="",0,(datecg-Inputs!F386))</f>
        <v>0</v>
      </c>
      <c r="V382" s="5">
        <f>IF(Inputs!F386="",0,SUM($T$5:T382))</f>
        <v>0</v>
      </c>
      <c r="W382" s="5">
        <f>SUM($X$5:X381)</f>
        <v>24499.276089799783</v>
      </c>
      <c r="X382" s="5">
        <f t="shared" si="96"/>
        <v>0</v>
      </c>
      <c r="Y382" s="5">
        <f t="shared" si="97"/>
        <v>0</v>
      </c>
      <c r="Z382" s="5">
        <f t="shared" si="98"/>
        <v>0</v>
      </c>
      <c r="AA382" s="5">
        <f t="shared" si="99"/>
        <v>0</v>
      </c>
      <c r="AB382" s="5">
        <f t="shared" si="100"/>
        <v>0</v>
      </c>
      <c r="AC382" s="5">
        <f t="shared" si="101"/>
        <v>0</v>
      </c>
      <c r="AD382" s="94">
        <f>IF(U382&lt;=IF(Inputs!$C$22="",lockin,Inputs!$C$22),Inputs!$D$22,IF(U382&lt;=IF(Inputs!$C$23="",lockin,Inputs!$C$23),Inputs!$D$23,IF(U382&lt;=IF(Inputs!$C$24="",lockin,Inputs!$C$24),Inputs!$D$24,IF(U382&lt;=IF(Inputs!$C$25="",lockin,Inputs!$C$25),Inputs!$D$25,IF(U382&lt;=IF(Inputs!$C$26="",lockin,Inputs!$C$26),Inputs!$D$26,IF(U382&lt;=IF(Inputs!$C$27="",lockin,Inputs!$C$27),Inputs!$D$27,IF(U382&lt;=IF(Inputs!$C$28="",lockin,Inputs!$C$28),Inputs!$D$28,IF(U382&lt;=IF(Inputs!$C$29="",lockin,Inputs!$C$29),Inputs!$D$29,IF(U382&lt;=IF(Inputs!$C$30="",lockin,Inputs!$C$30),Inputs!$D$30,IF(U382&lt;=IF(Inputs!$C$31="",lockin,Inputs!$C$31),Inputs!$D$31,0%))))))))))</f>
        <v>1.4999999999999999E-2</v>
      </c>
      <c r="AE382" s="5">
        <f t="shared" si="102"/>
        <v>0</v>
      </c>
      <c r="AF382" s="5">
        <f>AB382*Inputs!I386</f>
        <v>0</v>
      </c>
      <c r="AG382" s="5">
        <f t="shared" si="103"/>
        <v>0</v>
      </c>
      <c r="AH382" s="5">
        <f t="shared" si="104"/>
        <v>0</v>
      </c>
      <c r="AI382" s="5">
        <f>AA382*Inputs!I386</f>
        <v>0</v>
      </c>
      <c r="AJ382" s="5">
        <f t="shared" si="105"/>
        <v>0</v>
      </c>
      <c r="AK382" s="5">
        <f t="shared" si="106"/>
        <v>0</v>
      </c>
      <c r="AL382" s="5">
        <f>AA382*Inputs!I386</f>
        <v>0</v>
      </c>
      <c r="AM382" s="5">
        <f t="shared" ca="1" si="107"/>
        <v>0</v>
      </c>
      <c r="AN382" s="5">
        <f t="shared" si="108"/>
        <v>0</v>
      </c>
      <c r="AO382" s="5">
        <f t="shared" ca="1" si="109"/>
        <v>0</v>
      </c>
      <c r="AP382" s="5"/>
      <c r="AQ382" s="5">
        <f>AA382*Inputs!I386</f>
        <v>0</v>
      </c>
      <c r="AR382" s="5">
        <f t="shared" si="110"/>
        <v>0</v>
      </c>
      <c r="AS382" s="5"/>
      <c r="AT382" s="5">
        <f t="shared" ca="1" si="111"/>
        <v>0</v>
      </c>
      <c r="BG382" s="20" t="str">
        <f>IF(Inputs!K382="","",YEAR(Inputs!K382))</f>
        <v/>
      </c>
      <c r="BH382" s="20" t="str">
        <f>IF(Inputs!K382="","",DAY(Inputs!K382))</f>
        <v/>
      </c>
      <c r="BI382" s="20" t="str">
        <f>IF(Inputs!K382="","",MONTH(Inputs!K382))</f>
        <v/>
      </c>
      <c r="BJ382" s="14" t="str">
        <f>IF(Inputs!K382="","",IF(Inputs!K382&gt;DATE(BG382,4,1),DATE(BG382,4,1),DATE(BG382-1,4,1)))</f>
        <v/>
      </c>
      <c r="BX382" s="27" t="e">
        <f t="shared" si="112"/>
        <v>#N/A</v>
      </c>
      <c r="BY382" t="e">
        <f t="shared" si="113"/>
        <v>#N/A</v>
      </c>
    </row>
    <row r="383" spans="20:77">
      <c r="T383" s="5">
        <f>IF(Inputs!F387="",0,IF(Inputs!G387="Purchase",Inputs!H387,IF(Inputs!G387="Redemption",-Inputs!H387,IF(Inputs!G387="Dividend",0,0)))/Inputs!I387)</f>
        <v>0</v>
      </c>
      <c r="U383" s="5">
        <f>IF(Inputs!F387="",0,(datecg-Inputs!F387))</f>
        <v>0</v>
      </c>
      <c r="V383" s="5">
        <f>IF(Inputs!F387="",0,SUM($T$5:T383))</f>
        <v>0</v>
      </c>
      <c r="W383" s="5">
        <f>SUM($X$5:X382)</f>
        <v>24499.276089799783</v>
      </c>
      <c r="X383" s="5">
        <f t="shared" si="96"/>
        <v>0</v>
      </c>
      <c r="Y383" s="5">
        <f t="shared" si="97"/>
        <v>0</v>
      </c>
      <c r="Z383" s="5">
        <f t="shared" si="98"/>
        <v>0</v>
      </c>
      <c r="AA383" s="5">
        <f t="shared" si="99"/>
        <v>0</v>
      </c>
      <c r="AB383" s="5">
        <f t="shared" si="100"/>
        <v>0</v>
      </c>
      <c r="AC383" s="5">
        <f t="shared" si="101"/>
        <v>0</v>
      </c>
      <c r="AD383" s="94">
        <f>IF(U383&lt;=IF(Inputs!$C$22="",lockin,Inputs!$C$22),Inputs!$D$22,IF(U383&lt;=IF(Inputs!$C$23="",lockin,Inputs!$C$23),Inputs!$D$23,IF(U383&lt;=IF(Inputs!$C$24="",lockin,Inputs!$C$24),Inputs!$D$24,IF(U383&lt;=IF(Inputs!$C$25="",lockin,Inputs!$C$25),Inputs!$D$25,IF(U383&lt;=IF(Inputs!$C$26="",lockin,Inputs!$C$26),Inputs!$D$26,IF(U383&lt;=IF(Inputs!$C$27="",lockin,Inputs!$C$27),Inputs!$D$27,IF(U383&lt;=IF(Inputs!$C$28="",lockin,Inputs!$C$28),Inputs!$D$28,IF(U383&lt;=IF(Inputs!$C$29="",lockin,Inputs!$C$29),Inputs!$D$29,IF(U383&lt;=IF(Inputs!$C$30="",lockin,Inputs!$C$30),Inputs!$D$30,IF(U383&lt;=IF(Inputs!$C$31="",lockin,Inputs!$C$31),Inputs!$D$31,0%))))))))))</f>
        <v>1.4999999999999999E-2</v>
      </c>
      <c r="AE383" s="5">
        <f t="shared" si="102"/>
        <v>0</v>
      </c>
      <c r="AF383" s="5">
        <f>AB383*Inputs!I387</f>
        <v>0</v>
      </c>
      <c r="AG383" s="5">
        <f t="shared" si="103"/>
        <v>0</v>
      </c>
      <c r="AH383" s="5">
        <f t="shared" si="104"/>
        <v>0</v>
      </c>
      <c r="AI383" s="5">
        <f>AA383*Inputs!I387</f>
        <v>0</v>
      </c>
      <c r="AJ383" s="5">
        <f t="shared" si="105"/>
        <v>0</v>
      </c>
      <c r="AK383" s="5">
        <f t="shared" si="106"/>
        <v>0</v>
      </c>
      <c r="AL383" s="5">
        <f>AA383*Inputs!I387</f>
        <v>0</v>
      </c>
      <c r="AM383" s="5">
        <f t="shared" ca="1" si="107"/>
        <v>0</v>
      </c>
      <c r="AN383" s="5">
        <f t="shared" si="108"/>
        <v>0</v>
      </c>
      <c r="AO383" s="5">
        <f t="shared" ca="1" si="109"/>
        <v>0</v>
      </c>
      <c r="AP383" s="5"/>
      <c r="AQ383" s="5">
        <f>AA383*Inputs!I387</f>
        <v>0</v>
      </c>
      <c r="AR383" s="5">
        <f t="shared" si="110"/>
        <v>0</v>
      </c>
      <c r="AS383" s="5"/>
      <c r="AT383" s="5">
        <f t="shared" ca="1" si="111"/>
        <v>0</v>
      </c>
      <c r="BG383" s="20" t="str">
        <f>IF(Inputs!K383="","",YEAR(Inputs!K383))</f>
        <v/>
      </c>
      <c r="BH383" s="20" t="str">
        <f>IF(Inputs!K383="","",DAY(Inputs!K383))</f>
        <v/>
      </c>
      <c r="BI383" s="20" t="str">
        <f>IF(Inputs!K383="","",MONTH(Inputs!K383))</f>
        <v/>
      </c>
      <c r="BJ383" s="14" t="str">
        <f>IF(Inputs!K383="","",IF(Inputs!K383&gt;DATE(BG383,4,1),DATE(BG383,4,1),DATE(BG383-1,4,1)))</f>
        <v/>
      </c>
      <c r="BX383" s="27" t="e">
        <f t="shared" si="112"/>
        <v>#N/A</v>
      </c>
      <c r="BY383" t="e">
        <f t="shared" si="113"/>
        <v>#N/A</v>
      </c>
    </row>
    <row r="384" spans="20:77">
      <c r="T384" s="5">
        <f>IF(Inputs!F388="",0,IF(Inputs!G388="Purchase",Inputs!H388,IF(Inputs!G388="Redemption",-Inputs!H388,IF(Inputs!G388="Dividend",0,0)))/Inputs!I388)</f>
        <v>0</v>
      </c>
      <c r="U384" s="5">
        <f>IF(Inputs!F388="",0,(datecg-Inputs!F388))</f>
        <v>0</v>
      </c>
      <c r="V384" s="5">
        <f>IF(Inputs!F388="",0,SUM($T$5:T384))</f>
        <v>0</v>
      </c>
      <c r="W384" s="5">
        <f>SUM($X$5:X383)</f>
        <v>24499.276089799783</v>
      </c>
      <c r="X384" s="5">
        <f t="shared" si="96"/>
        <v>0</v>
      </c>
      <c r="Y384" s="5">
        <f t="shared" si="97"/>
        <v>0</v>
      </c>
      <c r="Z384" s="5">
        <f t="shared" si="98"/>
        <v>0</v>
      </c>
      <c r="AA384" s="5">
        <f t="shared" si="99"/>
        <v>0</v>
      </c>
      <c r="AB384" s="5">
        <f t="shared" si="100"/>
        <v>0</v>
      </c>
      <c r="AC384" s="5">
        <f t="shared" si="101"/>
        <v>0</v>
      </c>
      <c r="AD384" s="94">
        <f>IF(U384&lt;=IF(Inputs!$C$22="",lockin,Inputs!$C$22),Inputs!$D$22,IF(U384&lt;=IF(Inputs!$C$23="",lockin,Inputs!$C$23),Inputs!$D$23,IF(U384&lt;=IF(Inputs!$C$24="",lockin,Inputs!$C$24),Inputs!$D$24,IF(U384&lt;=IF(Inputs!$C$25="",lockin,Inputs!$C$25),Inputs!$D$25,IF(U384&lt;=IF(Inputs!$C$26="",lockin,Inputs!$C$26),Inputs!$D$26,IF(U384&lt;=IF(Inputs!$C$27="",lockin,Inputs!$C$27),Inputs!$D$27,IF(U384&lt;=IF(Inputs!$C$28="",lockin,Inputs!$C$28),Inputs!$D$28,IF(U384&lt;=IF(Inputs!$C$29="",lockin,Inputs!$C$29),Inputs!$D$29,IF(U384&lt;=IF(Inputs!$C$30="",lockin,Inputs!$C$30),Inputs!$D$30,IF(U384&lt;=IF(Inputs!$C$31="",lockin,Inputs!$C$31),Inputs!$D$31,0%))))))))))</f>
        <v>1.4999999999999999E-2</v>
      </c>
      <c r="AE384" s="5">
        <f t="shared" si="102"/>
        <v>0</v>
      </c>
      <c r="AF384" s="5">
        <f>AB384*Inputs!I388</f>
        <v>0</v>
      </c>
      <c r="AG384" s="5">
        <f t="shared" si="103"/>
        <v>0</v>
      </c>
      <c r="AH384" s="5">
        <f t="shared" si="104"/>
        <v>0</v>
      </c>
      <c r="AI384" s="5">
        <f>AA384*Inputs!I388</f>
        <v>0</v>
      </c>
      <c r="AJ384" s="5">
        <f t="shared" si="105"/>
        <v>0</v>
      </c>
      <c r="AK384" s="5">
        <f t="shared" si="106"/>
        <v>0</v>
      </c>
      <c r="AL384" s="5">
        <f>AA384*Inputs!I388</f>
        <v>0</v>
      </c>
      <c r="AM384" s="5">
        <f t="shared" ca="1" si="107"/>
        <v>0</v>
      </c>
      <c r="AN384" s="5">
        <f t="shared" si="108"/>
        <v>0</v>
      </c>
      <c r="AO384" s="5">
        <f t="shared" ca="1" si="109"/>
        <v>0</v>
      </c>
      <c r="AP384" s="5"/>
      <c r="AQ384" s="5">
        <f>AA384*Inputs!I388</f>
        <v>0</v>
      </c>
      <c r="AR384" s="5">
        <f t="shared" si="110"/>
        <v>0</v>
      </c>
      <c r="AS384" s="5"/>
      <c r="AT384" s="5">
        <f t="shared" ca="1" si="111"/>
        <v>0</v>
      </c>
      <c r="BG384" s="20" t="str">
        <f>IF(Inputs!K384="","",YEAR(Inputs!K384))</f>
        <v/>
      </c>
      <c r="BH384" s="20" t="str">
        <f>IF(Inputs!K384="","",DAY(Inputs!K384))</f>
        <v/>
      </c>
      <c r="BI384" s="20" t="str">
        <f>IF(Inputs!K384="","",MONTH(Inputs!K384))</f>
        <v/>
      </c>
      <c r="BJ384" s="14" t="str">
        <f>IF(Inputs!K384="","",IF(Inputs!K384&gt;DATE(BG384,4,1),DATE(BG384,4,1),DATE(BG384-1,4,1)))</f>
        <v/>
      </c>
      <c r="BX384" s="27" t="e">
        <f t="shared" si="112"/>
        <v>#N/A</v>
      </c>
      <c r="BY384" t="e">
        <f t="shared" si="113"/>
        <v>#N/A</v>
      </c>
    </row>
    <row r="385" spans="20:77">
      <c r="T385" s="5">
        <f>IF(Inputs!F389="",0,IF(Inputs!G389="Purchase",Inputs!H389,IF(Inputs!G389="Redemption",-Inputs!H389,IF(Inputs!G389="Dividend",0,0)))/Inputs!I389)</f>
        <v>0</v>
      </c>
      <c r="U385" s="5">
        <f>IF(Inputs!F389="",0,(datecg-Inputs!F389))</f>
        <v>0</v>
      </c>
      <c r="V385" s="5">
        <f>IF(Inputs!F389="",0,SUM($T$5:T385))</f>
        <v>0</v>
      </c>
      <c r="W385" s="5">
        <f>SUM($X$5:X384)</f>
        <v>24499.276089799783</v>
      </c>
      <c r="X385" s="5">
        <f t="shared" si="96"/>
        <v>0</v>
      </c>
      <c r="Y385" s="5">
        <f t="shared" si="97"/>
        <v>0</v>
      </c>
      <c r="Z385" s="5">
        <f t="shared" si="98"/>
        <v>0</v>
      </c>
      <c r="AA385" s="5">
        <f t="shared" si="99"/>
        <v>0</v>
      </c>
      <c r="AB385" s="5">
        <f t="shared" si="100"/>
        <v>0</v>
      </c>
      <c r="AC385" s="5">
        <f t="shared" si="101"/>
        <v>0</v>
      </c>
      <c r="AD385" s="94">
        <f>IF(U385&lt;=IF(Inputs!$C$22="",lockin,Inputs!$C$22),Inputs!$D$22,IF(U385&lt;=IF(Inputs!$C$23="",lockin,Inputs!$C$23),Inputs!$D$23,IF(U385&lt;=IF(Inputs!$C$24="",lockin,Inputs!$C$24),Inputs!$D$24,IF(U385&lt;=IF(Inputs!$C$25="",lockin,Inputs!$C$25),Inputs!$D$25,IF(U385&lt;=IF(Inputs!$C$26="",lockin,Inputs!$C$26),Inputs!$D$26,IF(U385&lt;=IF(Inputs!$C$27="",lockin,Inputs!$C$27),Inputs!$D$27,IF(U385&lt;=IF(Inputs!$C$28="",lockin,Inputs!$C$28),Inputs!$D$28,IF(U385&lt;=IF(Inputs!$C$29="",lockin,Inputs!$C$29),Inputs!$D$29,IF(U385&lt;=IF(Inputs!$C$30="",lockin,Inputs!$C$30),Inputs!$D$30,IF(U385&lt;=IF(Inputs!$C$31="",lockin,Inputs!$C$31),Inputs!$D$31,0%))))))))))</f>
        <v>1.4999999999999999E-2</v>
      </c>
      <c r="AE385" s="5">
        <f t="shared" si="102"/>
        <v>0</v>
      </c>
      <c r="AF385" s="5">
        <f>AB385*Inputs!I389</f>
        <v>0</v>
      </c>
      <c r="AG385" s="5">
        <f t="shared" si="103"/>
        <v>0</v>
      </c>
      <c r="AH385" s="5">
        <f t="shared" si="104"/>
        <v>0</v>
      </c>
      <c r="AI385" s="5">
        <f>AA385*Inputs!I389</f>
        <v>0</v>
      </c>
      <c r="AJ385" s="5">
        <f t="shared" si="105"/>
        <v>0</v>
      </c>
      <c r="AK385" s="5">
        <f t="shared" si="106"/>
        <v>0</v>
      </c>
      <c r="AL385" s="5">
        <f>AA385*Inputs!I389</f>
        <v>0</v>
      </c>
      <c r="AM385" s="5">
        <f t="shared" ca="1" si="107"/>
        <v>0</v>
      </c>
      <c r="AN385" s="5">
        <f t="shared" si="108"/>
        <v>0</v>
      </c>
      <c r="AO385" s="5">
        <f t="shared" ca="1" si="109"/>
        <v>0</v>
      </c>
      <c r="AP385" s="5"/>
      <c r="AQ385" s="5">
        <f>AA385*Inputs!I389</f>
        <v>0</v>
      </c>
      <c r="AR385" s="5">
        <f t="shared" si="110"/>
        <v>0</v>
      </c>
      <c r="AS385" s="5"/>
      <c r="AT385" s="5">
        <f t="shared" ca="1" si="111"/>
        <v>0</v>
      </c>
      <c r="BG385" s="20" t="str">
        <f>IF(Inputs!K385="","",YEAR(Inputs!K385))</f>
        <v/>
      </c>
      <c r="BH385" s="20" t="str">
        <f>IF(Inputs!K385="","",DAY(Inputs!K385))</f>
        <v/>
      </c>
      <c r="BI385" s="20" t="str">
        <f>IF(Inputs!K385="","",MONTH(Inputs!K385))</f>
        <v/>
      </c>
      <c r="BJ385" s="14" t="str">
        <f>IF(Inputs!K385="","",IF(Inputs!K385&gt;DATE(BG385,4,1),DATE(BG385,4,1),DATE(BG385-1,4,1)))</f>
        <v/>
      </c>
      <c r="BX385" s="27" t="e">
        <f t="shared" si="112"/>
        <v>#N/A</v>
      </c>
      <c r="BY385" t="e">
        <f t="shared" si="113"/>
        <v>#N/A</v>
      </c>
    </row>
    <row r="386" spans="20:77">
      <c r="T386" s="5">
        <f>IF(Inputs!F390="",0,IF(Inputs!G390="Purchase",Inputs!H390,IF(Inputs!G390="Redemption",-Inputs!H390,IF(Inputs!G390="Dividend",0,0)))/Inputs!I390)</f>
        <v>0</v>
      </c>
      <c r="U386" s="5">
        <f>IF(Inputs!F390="",0,(datecg-Inputs!F390))</f>
        <v>0</v>
      </c>
      <c r="V386" s="5">
        <f>IF(Inputs!F390="",0,SUM($T$5:T386))</f>
        <v>0</v>
      </c>
      <c r="W386" s="5">
        <f>SUM($X$5:X385)</f>
        <v>24499.276089799783</v>
      </c>
      <c r="X386" s="5">
        <f t="shared" ref="X386:X449" si="114">IF(W386=units,0,IF(V386&lt;units,T386,units-W386))</f>
        <v>0</v>
      </c>
      <c r="Y386" s="5">
        <f t="shared" ref="Y386:Y449" si="115">IF(X386=0,0,IF(U386&gt;flock,X386,0))</f>
        <v>0</v>
      </c>
      <c r="Z386" s="5">
        <f t="shared" ref="Z386:Z449" si="116">IF(U386=0,0,IF(U386&gt;flock,T386,0))</f>
        <v>0</v>
      </c>
      <c r="AA386" s="5">
        <f t="shared" ref="AA386:AA449" si="117">IF(X386=0,0,IF(U386&gt;taxdur,X386,0))</f>
        <v>0</v>
      </c>
      <c r="AB386" s="5">
        <f t="shared" ref="AB386:AB449" si="118">IF(X386=0,0,IF(U386&lt;=taxdur,X386,0))</f>
        <v>0</v>
      </c>
      <c r="AC386" s="5">
        <f t="shared" ref="AC386:AC449" si="119">IF(X386=0,0,IF(U386&lt;=lockin,X386,0))</f>
        <v>0</v>
      </c>
      <c r="AD386" s="94">
        <f>IF(U386&lt;=IF(Inputs!$C$22="",lockin,Inputs!$C$22),Inputs!$D$22,IF(U386&lt;=IF(Inputs!$C$23="",lockin,Inputs!$C$23),Inputs!$D$23,IF(U386&lt;=IF(Inputs!$C$24="",lockin,Inputs!$C$24),Inputs!$D$24,IF(U386&lt;=IF(Inputs!$C$25="",lockin,Inputs!$C$25),Inputs!$D$25,IF(U386&lt;=IF(Inputs!$C$26="",lockin,Inputs!$C$26),Inputs!$D$26,IF(U386&lt;=IF(Inputs!$C$27="",lockin,Inputs!$C$27),Inputs!$D$27,IF(U386&lt;=IF(Inputs!$C$28="",lockin,Inputs!$C$28),Inputs!$D$28,IF(U386&lt;=IF(Inputs!$C$29="",lockin,Inputs!$C$29),Inputs!$D$29,IF(U386&lt;=IF(Inputs!$C$30="",lockin,Inputs!$C$30),Inputs!$D$30,IF(U386&lt;=IF(Inputs!$C$31="",lockin,Inputs!$C$31),Inputs!$D$31,0%))))))))))</f>
        <v>1.4999999999999999E-2</v>
      </c>
      <c r="AE386" s="5">
        <f t="shared" ref="AE386:AE449" si="120">IF(X386=0,0,IF(U386&gt;lockin,X386,0))</f>
        <v>0</v>
      </c>
      <c r="AF386" s="5">
        <f>AB386*Inputs!I390</f>
        <v>0</v>
      </c>
      <c r="AG386" s="5">
        <f t="shared" ref="AG386:AG449" si="121">IF(AC386&lt;&gt;0,AB386*navcg*(1-AD386),AB386*navcg)</f>
        <v>0</v>
      </c>
      <c r="AH386" s="5">
        <f t="shared" ref="AH386:AH449" si="122">IF(AG386=0,0,AG386-AF386)</f>
        <v>0</v>
      </c>
      <c r="AI386" s="5">
        <f>AA386*Inputs!I390</f>
        <v>0</v>
      </c>
      <c r="AJ386" s="5">
        <f t="shared" ref="AJ386:AJ449" si="123">IF(AC386&lt;&gt;0,AA386*navcg*(1-AD386),AA386*navcg)</f>
        <v>0</v>
      </c>
      <c r="AK386" s="5">
        <f t="shared" ref="AK386:AK449" si="124">IF(AJ386=0,0,AJ386-AI386)</f>
        <v>0</v>
      </c>
      <c r="AL386" s="5">
        <f>AA386*Inputs!I390</f>
        <v>0</v>
      </c>
      <c r="AM386" s="5">
        <f t="shared" ref="AM386:AM449" ca="1" si="125">IF(ISERROR(AL386*cii/BY386),0,AL386*cii/BY386)</f>
        <v>0</v>
      </c>
      <c r="AN386" s="5">
        <f t="shared" ref="AN386:AN449" si="126">IF(AC386&lt;&gt;0,AA386*navcg*(1-AD386),AA386*navcg)</f>
        <v>0</v>
      </c>
      <c r="AO386" s="5">
        <f t="shared" ref="AO386:AO449" ca="1" si="127">AN386-AM386</f>
        <v>0</v>
      </c>
      <c r="AP386" s="5"/>
      <c r="AQ386" s="5">
        <f>AA386*Inputs!I390</f>
        <v>0</v>
      </c>
      <c r="AR386" s="5">
        <f t="shared" ref="AR386:AR449" si="128">AA386*navcg</f>
        <v>0</v>
      </c>
      <c r="AS386" s="5"/>
      <c r="AT386" s="5">
        <f t="shared" ref="AT386:AT449" ca="1" si="129">AR386-AM386</f>
        <v>0</v>
      </c>
      <c r="BG386" s="20" t="str">
        <f>IF(Inputs!K386="","",YEAR(Inputs!K386))</f>
        <v/>
      </c>
      <c r="BH386" s="20" t="str">
        <f>IF(Inputs!K386="","",DAY(Inputs!K386))</f>
        <v/>
      </c>
      <c r="BI386" s="20" t="str">
        <f>IF(Inputs!K386="","",MONTH(Inputs!K386))</f>
        <v/>
      </c>
      <c r="BJ386" s="14" t="str">
        <f>IF(Inputs!K386="","",IF(Inputs!K386&gt;DATE(BG386,4,1),DATE(BG386,4,1),DATE(BG386-1,4,1)))</f>
        <v/>
      </c>
      <c r="BX386" s="27" t="e">
        <f t="shared" si="112"/>
        <v>#N/A</v>
      </c>
      <c r="BY386" t="e">
        <f t="shared" si="113"/>
        <v>#N/A</v>
      </c>
    </row>
    <row r="387" spans="20:77">
      <c r="T387" s="5">
        <f>IF(Inputs!F391="",0,IF(Inputs!G391="Purchase",Inputs!H391,IF(Inputs!G391="Redemption",-Inputs!H391,IF(Inputs!G391="Dividend",0,0)))/Inputs!I391)</f>
        <v>0</v>
      </c>
      <c r="U387" s="5">
        <f>IF(Inputs!F391="",0,(datecg-Inputs!F391))</f>
        <v>0</v>
      </c>
      <c r="V387" s="5">
        <f>IF(Inputs!F391="",0,SUM($T$5:T387))</f>
        <v>0</v>
      </c>
      <c r="W387" s="5">
        <f>SUM($X$5:X386)</f>
        <v>24499.276089799783</v>
      </c>
      <c r="X387" s="5">
        <f t="shared" si="114"/>
        <v>0</v>
      </c>
      <c r="Y387" s="5">
        <f t="shared" si="115"/>
        <v>0</v>
      </c>
      <c r="Z387" s="5">
        <f t="shared" si="116"/>
        <v>0</v>
      </c>
      <c r="AA387" s="5">
        <f t="shared" si="117"/>
        <v>0</v>
      </c>
      <c r="AB387" s="5">
        <f t="shared" si="118"/>
        <v>0</v>
      </c>
      <c r="AC387" s="5">
        <f t="shared" si="119"/>
        <v>0</v>
      </c>
      <c r="AD387" s="94">
        <f>IF(U387&lt;=IF(Inputs!$C$22="",lockin,Inputs!$C$22),Inputs!$D$22,IF(U387&lt;=IF(Inputs!$C$23="",lockin,Inputs!$C$23),Inputs!$D$23,IF(U387&lt;=IF(Inputs!$C$24="",lockin,Inputs!$C$24),Inputs!$D$24,IF(U387&lt;=IF(Inputs!$C$25="",lockin,Inputs!$C$25),Inputs!$D$25,IF(U387&lt;=IF(Inputs!$C$26="",lockin,Inputs!$C$26),Inputs!$D$26,IF(U387&lt;=IF(Inputs!$C$27="",lockin,Inputs!$C$27),Inputs!$D$27,IF(U387&lt;=IF(Inputs!$C$28="",lockin,Inputs!$C$28),Inputs!$D$28,IF(U387&lt;=IF(Inputs!$C$29="",lockin,Inputs!$C$29),Inputs!$D$29,IF(U387&lt;=IF(Inputs!$C$30="",lockin,Inputs!$C$30),Inputs!$D$30,IF(U387&lt;=IF(Inputs!$C$31="",lockin,Inputs!$C$31),Inputs!$D$31,0%))))))))))</f>
        <v>1.4999999999999999E-2</v>
      </c>
      <c r="AE387" s="5">
        <f t="shared" si="120"/>
        <v>0</v>
      </c>
      <c r="AF387" s="5">
        <f>AB387*Inputs!I391</f>
        <v>0</v>
      </c>
      <c r="AG387" s="5">
        <f t="shared" si="121"/>
        <v>0</v>
      </c>
      <c r="AH387" s="5">
        <f t="shared" si="122"/>
        <v>0</v>
      </c>
      <c r="AI387" s="5">
        <f>AA387*Inputs!I391</f>
        <v>0</v>
      </c>
      <c r="AJ387" s="5">
        <f t="shared" si="123"/>
        <v>0</v>
      </c>
      <c r="AK387" s="5">
        <f t="shared" si="124"/>
        <v>0</v>
      </c>
      <c r="AL387" s="5">
        <f>AA387*Inputs!I391</f>
        <v>0</v>
      </c>
      <c r="AM387" s="5">
        <f t="shared" ca="1" si="125"/>
        <v>0</v>
      </c>
      <c r="AN387" s="5">
        <f t="shared" si="126"/>
        <v>0</v>
      </c>
      <c r="AO387" s="5">
        <f t="shared" ca="1" si="127"/>
        <v>0</v>
      </c>
      <c r="AP387" s="5"/>
      <c r="AQ387" s="5">
        <f>AA387*Inputs!I391</f>
        <v>0</v>
      </c>
      <c r="AR387" s="5">
        <f t="shared" si="128"/>
        <v>0</v>
      </c>
      <c r="AS387" s="5"/>
      <c r="AT387" s="5">
        <f t="shared" ca="1" si="129"/>
        <v>0</v>
      </c>
      <c r="BG387" s="20" t="str">
        <f>IF(Inputs!K387="","",YEAR(Inputs!K387))</f>
        <v/>
      </c>
      <c r="BH387" s="20" t="str">
        <f>IF(Inputs!K387="","",DAY(Inputs!K387))</f>
        <v/>
      </c>
      <c r="BI387" s="20" t="str">
        <f>IF(Inputs!K387="","",MONTH(Inputs!K387))</f>
        <v/>
      </c>
      <c r="BJ387" s="14" t="str">
        <f>IF(Inputs!K387="","",IF(Inputs!K387&gt;DATE(BG387,4,1),DATE(BG387,4,1),DATE(BG387-1,4,1)))</f>
        <v/>
      </c>
      <c r="BX387" s="27" t="e">
        <f t="shared" si="112"/>
        <v>#N/A</v>
      </c>
      <c r="BY387" t="e">
        <f t="shared" si="113"/>
        <v>#N/A</v>
      </c>
    </row>
    <row r="388" spans="20:77">
      <c r="T388" s="5">
        <f>IF(Inputs!F392="",0,IF(Inputs!G392="Purchase",Inputs!H392,IF(Inputs!G392="Redemption",-Inputs!H392,IF(Inputs!G392="Dividend",0,0)))/Inputs!I392)</f>
        <v>0</v>
      </c>
      <c r="U388" s="5">
        <f>IF(Inputs!F392="",0,(datecg-Inputs!F392))</f>
        <v>0</v>
      </c>
      <c r="V388" s="5">
        <f>IF(Inputs!F392="",0,SUM($T$5:T388))</f>
        <v>0</v>
      </c>
      <c r="W388" s="5">
        <f>SUM($X$5:X387)</f>
        <v>24499.276089799783</v>
      </c>
      <c r="X388" s="5">
        <f t="shared" si="114"/>
        <v>0</v>
      </c>
      <c r="Y388" s="5">
        <f t="shared" si="115"/>
        <v>0</v>
      </c>
      <c r="Z388" s="5">
        <f t="shared" si="116"/>
        <v>0</v>
      </c>
      <c r="AA388" s="5">
        <f t="shared" si="117"/>
        <v>0</v>
      </c>
      <c r="AB388" s="5">
        <f t="shared" si="118"/>
        <v>0</v>
      </c>
      <c r="AC388" s="5">
        <f t="shared" si="119"/>
        <v>0</v>
      </c>
      <c r="AD388" s="94">
        <f>IF(U388&lt;=IF(Inputs!$C$22="",lockin,Inputs!$C$22),Inputs!$D$22,IF(U388&lt;=IF(Inputs!$C$23="",lockin,Inputs!$C$23),Inputs!$D$23,IF(U388&lt;=IF(Inputs!$C$24="",lockin,Inputs!$C$24),Inputs!$D$24,IF(U388&lt;=IF(Inputs!$C$25="",lockin,Inputs!$C$25),Inputs!$D$25,IF(U388&lt;=IF(Inputs!$C$26="",lockin,Inputs!$C$26),Inputs!$D$26,IF(U388&lt;=IF(Inputs!$C$27="",lockin,Inputs!$C$27),Inputs!$D$27,IF(U388&lt;=IF(Inputs!$C$28="",lockin,Inputs!$C$28),Inputs!$D$28,IF(U388&lt;=IF(Inputs!$C$29="",lockin,Inputs!$C$29),Inputs!$D$29,IF(U388&lt;=IF(Inputs!$C$30="",lockin,Inputs!$C$30),Inputs!$D$30,IF(U388&lt;=IF(Inputs!$C$31="",lockin,Inputs!$C$31),Inputs!$D$31,0%))))))))))</f>
        <v>1.4999999999999999E-2</v>
      </c>
      <c r="AE388" s="5">
        <f t="shared" si="120"/>
        <v>0</v>
      </c>
      <c r="AF388" s="5">
        <f>AB388*Inputs!I392</f>
        <v>0</v>
      </c>
      <c r="AG388" s="5">
        <f t="shared" si="121"/>
        <v>0</v>
      </c>
      <c r="AH388" s="5">
        <f t="shared" si="122"/>
        <v>0</v>
      </c>
      <c r="AI388" s="5">
        <f>AA388*Inputs!I392</f>
        <v>0</v>
      </c>
      <c r="AJ388" s="5">
        <f t="shared" si="123"/>
        <v>0</v>
      </c>
      <c r="AK388" s="5">
        <f t="shared" si="124"/>
        <v>0</v>
      </c>
      <c r="AL388" s="5">
        <f>AA388*Inputs!I392</f>
        <v>0</v>
      </c>
      <c r="AM388" s="5">
        <f t="shared" ca="1" si="125"/>
        <v>0</v>
      </c>
      <c r="AN388" s="5">
        <f t="shared" si="126"/>
        <v>0</v>
      </c>
      <c r="AO388" s="5">
        <f t="shared" ca="1" si="127"/>
        <v>0</v>
      </c>
      <c r="AP388" s="5"/>
      <c r="AQ388" s="5">
        <f>AA388*Inputs!I392</f>
        <v>0</v>
      </c>
      <c r="AR388" s="5">
        <f t="shared" si="128"/>
        <v>0</v>
      </c>
      <c r="AS388" s="5"/>
      <c r="AT388" s="5">
        <f t="shared" ca="1" si="129"/>
        <v>0</v>
      </c>
      <c r="BG388" s="20" t="str">
        <f>IF(Inputs!K388="","",YEAR(Inputs!K388))</f>
        <v/>
      </c>
      <c r="BH388" s="20" t="str">
        <f>IF(Inputs!K388="","",DAY(Inputs!K388))</f>
        <v/>
      </c>
      <c r="BI388" s="20" t="str">
        <f>IF(Inputs!K388="","",MONTH(Inputs!K388))</f>
        <v/>
      </c>
      <c r="BJ388" s="14" t="str">
        <f>IF(Inputs!K388="","",IF(Inputs!K388&gt;DATE(BG388,4,1),DATE(BG388,4,1),DATE(BG388-1,4,1)))</f>
        <v/>
      </c>
      <c r="BX388" s="27" t="e">
        <f t="shared" si="112"/>
        <v>#N/A</v>
      </c>
      <c r="BY388" t="e">
        <f t="shared" si="113"/>
        <v>#N/A</v>
      </c>
    </row>
    <row r="389" spans="20:77">
      <c r="T389" s="5">
        <f>IF(Inputs!F393="",0,IF(Inputs!G393="Purchase",Inputs!H393,IF(Inputs!G393="Redemption",-Inputs!H393,IF(Inputs!G393="Dividend",0,0)))/Inputs!I393)</f>
        <v>0</v>
      </c>
      <c r="U389" s="5">
        <f>IF(Inputs!F393="",0,(datecg-Inputs!F393))</f>
        <v>0</v>
      </c>
      <c r="V389" s="5">
        <f>IF(Inputs!F393="",0,SUM($T$5:T389))</f>
        <v>0</v>
      </c>
      <c r="W389" s="5">
        <f>SUM($X$5:X388)</f>
        <v>24499.276089799783</v>
      </c>
      <c r="X389" s="5">
        <f t="shared" si="114"/>
        <v>0</v>
      </c>
      <c r="Y389" s="5">
        <f t="shared" si="115"/>
        <v>0</v>
      </c>
      <c r="Z389" s="5">
        <f t="shared" si="116"/>
        <v>0</v>
      </c>
      <c r="AA389" s="5">
        <f t="shared" si="117"/>
        <v>0</v>
      </c>
      <c r="AB389" s="5">
        <f t="shared" si="118"/>
        <v>0</v>
      </c>
      <c r="AC389" s="5">
        <f t="shared" si="119"/>
        <v>0</v>
      </c>
      <c r="AD389" s="94">
        <f>IF(U389&lt;=IF(Inputs!$C$22="",lockin,Inputs!$C$22),Inputs!$D$22,IF(U389&lt;=IF(Inputs!$C$23="",lockin,Inputs!$C$23),Inputs!$D$23,IF(U389&lt;=IF(Inputs!$C$24="",lockin,Inputs!$C$24),Inputs!$D$24,IF(U389&lt;=IF(Inputs!$C$25="",lockin,Inputs!$C$25),Inputs!$D$25,IF(U389&lt;=IF(Inputs!$C$26="",lockin,Inputs!$C$26),Inputs!$D$26,IF(U389&lt;=IF(Inputs!$C$27="",lockin,Inputs!$C$27),Inputs!$D$27,IF(U389&lt;=IF(Inputs!$C$28="",lockin,Inputs!$C$28),Inputs!$D$28,IF(U389&lt;=IF(Inputs!$C$29="",lockin,Inputs!$C$29),Inputs!$D$29,IF(U389&lt;=IF(Inputs!$C$30="",lockin,Inputs!$C$30),Inputs!$D$30,IF(U389&lt;=IF(Inputs!$C$31="",lockin,Inputs!$C$31),Inputs!$D$31,0%))))))))))</f>
        <v>1.4999999999999999E-2</v>
      </c>
      <c r="AE389" s="5">
        <f t="shared" si="120"/>
        <v>0</v>
      </c>
      <c r="AF389" s="5">
        <f>AB389*Inputs!I393</f>
        <v>0</v>
      </c>
      <c r="AG389" s="5">
        <f t="shared" si="121"/>
        <v>0</v>
      </c>
      <c r="AH389" s="5">
        <f t="shared" si="122"/>
        <v>0</v>
      </c>
      <c r="AI389" s="5">
        <f>AA389*Inputs!I393</f>
        <v>0</v>
      </c>
      <c r="AJ389" s="5">
        <f t="shared" si="123"/>
        <v>0</v>
      </c>
      <c r="AK389" s="5">
        <f t="shared" si="124"/>
        <v>0</v>
      </c>
      <c r="AL389" s="5">
        <f>AA389*Inputs!I393</f>
        <v>0</v>
      </c>
      <c r="AM389" s="5">
        <f t="shared" ca="1" si="125"/>
        <v>0</v>
      </c>
      <c r="AN389" s="5">
        <f t="shared" si="126"/>
        <v>0</v>
      </c>
      <c r="AO389" s="5">
        <f t="shared" ca="1" si="127"/>
        <v>0</v>
      </c>
      <c r="AP389" s="5"/>
      <c r="AQ389" s="5">
        <f>AA389*Inputs!I393</f>
        <v>0</v>
      </c>
      <c r="AR389" s="5">
        <f t="shared" si="128"/>
        <v>0</v>
      </c>
      <c r="AS389" s="5"/>
      <c r="AT389" s="5">
        <f t="shared" ca="1" si="129"/>
        <v>0</v>
      </c>
      <c r="BG389" s="20" t="str">
        <f>IF(Inputs!K389="","",YEAR(Inputs!K389))</f>
        <v/>
      </c>
      <c r="BH389" s="20" t="str">
        <f>IF(Inputs!K389="","",DAY(Inputs!K389))</f>
        <v/>
      </c>
      <c r="BI389" s="20" t="str">
        <f>IF(Inputs!K389="","",MONTH(Inputs!K389))</f>
        <v/>
      </c>
      <c r="BJ389" s="14" t="str">
        <f>IF(Inputs!K389="","",IF(Inputs!K389&gt;DATE(BG389,4,1),DATE(BG389,4,1),DATE(BG389-1,4,1)))</f>
        <v/>
      </c>
      <c r="BX389" s="27" t="e">
        <f t="shared" ref="BX389:BX452" si="130">INDEX($J$5:$L$74,MATCH(BJ389,$J$5:$J$74,0),1)</f>
        <v>#N/A</v>
      </c>
      <c r="BY389" t="e">
        <f t="shared" ref="BY389:BY452" si="131">INDEX($J$5:$L$74,MATCH(BJ389,$J$5:$J$74,0),3)</f>
        <v>#N/A</v>
      </c>
    </row>
    <row r="390" spans="20:77">
      <c r="T390" s="5">
        <f>IF(Inputs!F394="",0,IF(Inputs!G394="Purchase",Inputs!H394,IF(Inputs!G394="Redemption",-Inputs!H394,IF(Inputs!G394="Dividend",0,0)))/Inputs!I394)</f>
        <v>0</v>
      </c>
      <c r="U390" s="5">
        <f>IF(Inputs!F394="",0,(datecg-Inputs!F394))</f>
        <v>0</v>
      </c>
      <c r="V390" s="5">
        <f>IF(Inputs!F394="",0,SUM($T$5:T390))</f>
        <v>0</v>
      </c>
      <c r="W390" s="5">
        <f>SUM($X$5:X389)</f>
        <v>24499.276089799783</v>
      </c>
      <c r="X390" s="5">
        <f t="shared" si="114"/>
        <v>0</v>
      </c>
      <c r="Y390" s="5">
        <f t="shared" si="115"/>
        <v>0</v>
      </c>
      <c r="Z390" s="5">
        <f t="shared" si="116"/>
        <v>0</v>
      </c>
      <c r="AA390" s="5">
        <f t="shared" si="117"/>
        <v>0</v>
      </c>
      <c r="AB390" s="5">
        <f t="shared" si="118"/>
        <v>0</v>
      </c>
      <c r="AC390" s="5">
        <f t="shared" si="119"/>
        <v>0</v>
      </c>
      <c r="AD390" s="94">
        <f>IF(U390&lt;=IF(Inputs!$C$22="",lockin,Inputs!$C$22),Inputs!$D$22,IF(U390&lt;=IF(Inputs!$C$23="",lockin,Inputs!$C$23),Inputs!$D$23,IF(U390&lt;=IF(Inputs!$C$24="",lockin,Inputs!$C$24),Inputs!$D$24,IF(U390&lt;=IF(Inputs!$C$25="",lockin,Inputs!$C$25),Inputs!$D$25,IF(U390&lt;=IF(Inputs!$C$26="",lockin,Inputs!$C$26),Inputs!$D$26,IF(U390&lt;=IF(Inputs!$C$27="",lockin,Inputs!$C$27),Inputs!$D$27,IF(U390&lt;=IF(Inputs!$C$28="",lockin,Inputs!$C$28),Inputs!$D$28,IF(U390&lt;=IF(Inputs!$C$29="",lockin,Inputs!$C$29),Inputs!$D$29,IF(U390&lt;=IF(Inputs!$C$30="",lockin,Inputs!$C$30),Inputs!$D$30,IF(U390&lt;=IF(Inputs!$C$31="",lockin,Inputs!$C$31),Inputs!$D$31,0%))))))))))</f>
        <v>1.4999999999999999E-2</v>
      </c>
      <c r="AE390" s="5">
        <f t="shared" si="120"/>
        <v>0</v>
      </c>
      <c r="AF390" s="5">
        <f>AB390*Inputs!I394</f>
        <v>0</v>
      </c>
      <c r="AG390" s="5">
        <f t="shared" si="121"/>
        <v>0</v>
      </c>
      <c r="AH390" s="5">
        <f t="shared" si="122"/>
        <v>0</v>
      </c>
      <c r="AI390" s="5">
        <f>AA390*Inputs!I394</f>
        <v>0</v>
      </c>
      <c r="AJ390" s="5">
        <f t="shared" si="123"/>
        <v>0</v>
      </c>
      <c r="AK390" s="5">
        <f t="shared" si="124"/>
        <v>0</v>
      </c>
      <c r="AL390" s="5">
        <f>AA390*Inputs!I394</f>
        <v>0</v>
      </c>
      <c r="AM390" s="5">
        <f t="shared" ca="1" si="125"/>
        <v>0</v>
      </c>
      <c r="AN390" s="5">
        <f t="shared" si="126"/>
        <v>0</v>
      </c>
      <c r="AO390" s="5">
        <f t="shared" ca="1" si="127"/>
        <v>0</v>
      </c>
      <c r="AP390" s="5"/>
      <c r="AQ390" s="5">
        <f>AA390*Inputs!I394</f>
        <v>0</v>
      </c>
      <c r="AR390" s="5">
        <f t="shared" si="128"/>
        <v>0</v>
      </c>
      <c r="AS390" s="5"/>
      <c r="AT390" s="5">
        <f t="shared" ca="1" si="129"/>
        <v>0</v>
      </c>
      <c r="BG390" s="20" t="str">
        <f>IF(Inputs!K390="","",YEAR(Inputs!K390))</f>
        <v/>
      </c>
      <c r="BH390" s="20" t="str">
        <f>IF(Inputs!K390="","",DAY(Inputs!K390))</f>
        <v/>
      </c>
      <c r="BI390" s="20" t="str">
        <f>IF(Inputs!K390="","",MONTH(Inputs!K390))</f>
        <v/>
      </c>
      <c r="BJ390" s="14" t="str">
        <f>IF(Inputs!K390="","",IF(Inputs!K390&gt;DATE(BG390,4,1),DATE(BG390,4,1),DATE(BG390-1,4,1)))</f>
        <v/>
      </c>
      <c r="BX390" s="27" t="e">
        <f t="shared" si="130"/>
        <v>#N/A</v>
      </c>
      <c r="BY390" t="e">
        <f t="shared" si="131"/>
        <v>#N/A</v>
      </c>
    </row>
    <row r="391" spans="20:77">
      <c r="T391" s="5">
        <f>IF(Inputs!F395="",0,IF(Inputs!G395="Purchase",Inputs!H395,IF(Inputs!G395="Redemption",-Inputs!H395,IF(Inputs!G395="Dividend",0,0)))/Inputs!I395)</f>
        <v>0</v>
      </c>
      <c r="U391" s="5">
        <f>IF(Inputs!F395="",0,(datecg-Inputs!F395))</f>
        <v>0</v>
      </c>
      <c r="V391" s="5">
        <f>IF(Inputs!F395="",0,SUM($T$5:T391))</f>
        <v>0</v>
      </c>
      <c r="W391" s="5">
        <f>SUM($X$5:X390)</f>
        <v>24499.276089799783</v>
      </c>
      <c r="X391" s="5">
        <f t="shared" si="114"/>
        <v>0</v>
      </c>
      <c r="Y391" s="5">
        <f t="shared" si="115"/>
        <v>0</v>
      </c>
      <c r="Z391" s="5">
        <f t="shared" si="116"/>
        <v>0</v>
      </c>
      <c r="AA391" s="5">
        <f t="shared" si="117"/>
        <v>0</v>
      </c>
      <c r="AB391" s="5">
        <f t="shared" si="118"/>
        <v>0</v>
      </c>
      <c r="AC391" s="5">
        <f t="shared" si="119"/>
        <v>0</v>
      </c>
      <c r="AD391" s="94">
        <f>IF(U391&lt;=IF(Inputs!$C$22="",lockin,Inputs!$C$22),Inputs!$D$22,IF(U391&lt;=IF(Inputs!$C$23="",lockin,Inputs!$C$23),Inputs!$D$23,IF(U391&lt;=IF(Inputs!$C$24="",lockin,Inputs!$C$24),Inputs!$D$24,IF(U391&lt;=IF(Inputs!$C$25="",lockin,Inputs!$C$25),Inputs!$D$25,IF(U391&lt;=IF(Inputs!$C$26="",lockin,Inputs!$C$26),Inputs!$D$26,IF(U391&lt;=IF(Inputs!$C$27="",lockin,Inputs!$C$27),Inputs!$D$27,IF(U391&lt;=IF(Inputs!$C$28="",lockin,Inputs!$C$28),Inputs!$D$28,IF(U391&lt;=IF(Inputs!$C$29="",lockin,Inputs!$C$29),Inputs!$D$29,IF(U391&lt;=IF(Inputs!$C$30="",lockin,Inputs!$C$30),Inputs!$D$30,IF(U391&lt;=IF(Inputs!$C$31="",lockin,Inputs!$C$31),Inputs!$D$31,0%))))))))))</f>
        <v>1.4999999999999999E-2</v>
      </c>
      <c r="AE391" s="5">
        <f t="shared" si="120"/>
        <v>0</v>
      </c>
      <c r="AF391" s="5">
        <f>AB391*Inputs!I395</f>
        <v>0</v>
      </c>
      <c r="AG391" s="5">
        <f t="shared" si="121"/>
        <v>0</v>
      </c>
      <c r="AH391" s="5">
        <f t="shared" si="122"/>
        <v>0</v>
      </c>
      <c r="AI391" s="5">
        <f>AA391*Inputs!I395</f>
        <v>0</v>
      </c>
      <c r="AJ391" s="5">
        <f t="shared" si="123"/>
        <v>0</v>
      </c>
      <c r="AK391" s="5">
        <f t="shared" si="124"/>
        <v>0</v>
      </c>
      <c r="AL391" s="5">
        <f>AA391*Inputs!I395</f>
        <v>0</v>
      </c>
      <c r="AM391" s="5">
        <f t="shared" ca="1" si="125"/>
        <v>0</v>
      </c>
      <c r="AN391" s="5">
        <f t="shared" si="126"/>
        <v>0</v>
      </c>
      <c r="AO391" s="5">
        <f t="shared" ca="1" si="127"/>
        <v>0</v>
      </c>
      <c r="AP391" s="5"/>
      <c r="AQ391" s="5">
        <f>AA391*Inputs!I395</f>
        <v>0</v>
      </c>
      <c r="AR391" s="5">
        <f t="shared" si="128"/>
        <v>0</v>
      </c>
      <c r="AS391" s="5"/>
      <c r="AT391" s="5">
        <f t="shared" ca="1" si="129"/>
        <v>0</v>
      </c>
      <c r="BG391" s="20" t="str">
        <f>IF(Inputs!K391="","",YEAR(Inputs!K391))</f>
        <v/>
      </c>
      <c r="BH391" s="20" t="str">
        <f>IF(Inputs!K391="","",DAY(Inputs!K391))</f>
        <v/>
      </c>
      <c r="BI391" s="20" t="str">
        <f>IF(Inputs!K391="","",MONTH(Inputs!K391))</f>
        <v/>
      </c>
      <c r="BJ391" s="14" t="str">
        <f>IF(Inputs!K391="","",IF(Inputs!K391&gt;DATE(BG391,4,1),DATE(BG391,4,1),DATE(BG391-1,4,1)))</f>
        <v/>
      </c>
      <c r="BX391" s="27" t="e">
        <f t="shared" si="130"/>
        <v>#N/A</v>
      </c>
      <c r="BY391" t="e">
        <f t="shared" si="131"/>
        <v>#N/A</v>
      </c>
    </row>
    <row r="392" spans="20:77">
      <c r="T392" s="5">
        <f>IF(Inputs!F396="",0,IF(Inputs!G396="Purchase",Inputs!H396,IF(Inputs!G396="Redemption",-Inputs!H396,IF(Inputs!G396="Dividend",0,0)))/Inputs!I396)</f>
        <v>0</v>
      </c>
      <c r="U392" s="5">
        <f>IF(Inputs!F396="",0,(datecg-Inputs!F396))</f>
        <v>0</v>
      </c>
      <c r="V392" s="5">
        <f>IF(Inputs!F396="",0,SUM($T$5:T392))</f>
        <v>0</v>
      </c>
      <c r="W392" s="5">
        <f>SUM($X$5:X391)</f>
        <v>24499.276089799783</v>
      </c>
      <c r="X392" s="5">
        <f t="shared" si="114"/>
        <v>0</v>
      </c>
      <c r="Y392" s="5">
        <f t="shared" si="115"/>
        <v>0</v>
      </c>
      <c r="Z392" s="5">
        <f t="shared" si="116"/>
        <v>0</v>
      </c>
      <c r="AA392" s="5">
        <f t="shared" si="117"/>
        <v>0</v>
      </c>
      <c r="AB392" s="5">
        <f t="shared" si="118"/>
        <v>0</v>
      </c>
      <c r="AC392" s="5">
        <f t="shared" si="119"/>
        <v>0</v>
      </c>
      <c r="AD392" s="94">
        <f>IF(U392&lt;=IF(Inputs!$C$22="",lockin,Inputs!$C$22),Inputs!$D$22,IF(U392&lt;=IF(Inputs!$C$23="",lockin,Inputs!$C$23),Inputs!$D$23,IF(U392&lt;=IF(Inputs!$C$24="",lockin,Inputs!$C$24),Inputs!$D$24,IF(U392&lt;=IF(Inputs!$C$25="",lockin,Inputs!$C$25),Inputs!$D$25,IF(U392&lt;=IF(Inputs!$C$26="",lockin,Inputs!$C$26),Inputs!$D$26,IF(U392&lt;=IF(Inputs!$C$27="",lockin,Inputs!$C$27),Inputs!$D$27,IF(U392&lt;=IF(Inputs!$C$28="",lockin,Inputs!$C$28),Inputs!$D$28,IF(U392&lt;=IF(Inputs!$C$29="",lockin,Inputs!$C$29),Inputs!$D$29,IF(U392&lt;=IF(Inputs!$C$30="",lockin,Inputs!$C$30),Inputs!$D$30,IF(U392&lt;=IF(Inputs!$C$31="",lockin,Inputs!$C$31),Inputs!$D$31,0%))))))))))</f>
        <v>1.4999999999999999E-2</v>
      </c>
      <c r="AE392" s="5">
        <f t="shared" si="120"/>
        <v>0</v>
      </c>
      <c r="AF392" s="5">
        <f>AB392*Inputs!I396</f>
        <v>0</v>
      </c>
      <c r="AG392" s="5">
        <f t="shared" si="121"/>
        <v>0</v>
      </c>
      <c r="AH392" s="5">
        <f t="shared" si="122"/>
        <v>0</v>
      </c>
      <c r="AI392" s="5">
        <f>AA392*Inputs!I396</f>
        <v>0</v>
      </c>
      <c r="AJ392" s="5">
        <f t="shared" si="123"/>
        <v>0</v>
      </c>
      <c r="AK392" s="5">
        <f t="shared" si="124"/>
        <v>0</v>
      </c>
      <c r="AL392" s="5">
        <f>AA392*Inputs!I396</f>
        <v>0</v>
      </c>
      <c r="AM392" s="5">
        <f t="shared" ca="1" si="125"/>
        <v>0</v>
      </c>
      <c r="AN392" s="5">
        <f t="shared" si="126"/>
        <v>0</v>
      </c>
      <c r="AO392" s="5">
        <f t="shared" ca="1" si="127"/>
        <v>0</v>
      </c>
      <c r="AP392" s="5"/>
      <c r="AQ392" s="5">
        <f>AA392*Inputs!I396</f>
        <v>0</v>
      </c>
      <c r="AR392" s="5">
        <f t="shared" si="128"/>
        <v>0</v>
      </c>
      <c r="AS392" s="5"/>
      <c r="AT392" s="5">
        <f t="shared" ca="1" si="129"/>
        <v>0</v>
      </c>
      <c r="BG392" s="20" t="str">
        <f>IF(Inputs!K392="","",YEAR(Inputs!K392))</f>
        <v/>
      </c>
      <c r="BH392" s="20" t="str">
        <f>IF(Inputs!K392="","",DAY(Inputs!K392))</f>
        <v/>
      </c>
      <c r="BI392" s="20" t="str">
        <f>IF(Inputs!K392="","",MONTH(Inputs!K392))</f>
        <v/>
      </c>
      <c r="BJ392" s="14" t="str">
        <f>IF(Inputs!K392="","",IF(Inputs!K392&gt;DATE(BG392,4,1),DATE(BG392,4,1),DATE(BG392-1,4,1)))</f>
        <v/>
      </c>
      <c r="BX392" s="27" t="e">
        <f t="shared" si="130"/>
        <v>#N/A</v>
      </c>
      <c r="BY392" t="e">
        <f t="shared" si="131"/>
        <v>#N/A</v>
      </c>
    </row>
    <row r="393" spans="20:77">
      <c r="T393" s="5">
        <f>IF(Inputs!F397="",0,IF(Inputs!G397="Purchase",Inputs!H397,IF(Inputs!G397="Redemption",-Inputs!H397,IF(Inputs!G397="Dividend",0,0)))/Inputs!I397)</f>
        <v>0</v>
      </c>
      <c r="U393" s="5">
        <f>IF(Inputs!F397="",0,(datecg-Inputs!F397))</f>
        <v>0</v>
      </c>
      <c r="V393" s="5">
        <f>IF(Inputs!F397="",0,SUM($T$5:T393))</f>
        <v>0</v>
      </c>
      <c r="W393" s="5">
        <f>SUM($X$5:X392)</f>
        <v>24499.276089799783</v>
      </c>
      <c r="X393" s="5">
        <f t="shared" si="114"/>
        <v>0</v>
      </c>
      <c r="Y393" s="5">
        <f t="shared" si="115"/>
        <v>0</v>
      </c>
      <c r="Z393" s="5">
        <f t="shared" si="116"/>
        <v>0</v>
      </c>
      <c r="AA393" s="5">
        <f t="shared" si="117"/>
        <v>0</v>
      </c>
      <c r="AB393" s="5">
        <f t="shared" si="118"/>
        <v>0</v>
      </c>
      <c r="AC393" s="5">
        <f t="shared" si="119"/>
        <v>0</v>
      </c>
      <c r="AD393" s="94">
        <f>IF(U393&lt;=IF(Inputs!$C$22="",lockin,Inputs!$C$22),Inputs!$D$22,IF(U393&lt;=IF(Inputs!$C$23="",lockin,Inputs!$C$23),Inputs!$D$23,IF(U393&lt;=IF(Inputs!$C$24="",lockin,Inputs!$C$24),Inputs!$D$24,IF(U393&lt;=IF(Inputs!$C$25="",lockin,Inputs!$C$25),Inputs!$D$25,IF(U393&lt;=IF(Inputs!$C$26="",lockin,Inputs!$C$26),Inputs!$D$26,IF(U393&lt;=IF(Inputs!$C$27="",lockin,Inputs!$C$27),Inputs!$D$27,IF(U393&lt;=IF(Inputs!$C$28="",lockin,Inputs!$C$28),Inputs!$D$28,IF(U393&lt;=IF(Inputs!$C$29="",lockin,Inputs!$C$29),Inputs!$D$29,IF(U393&lt;=IF(Inputs!$C$30="",lockin,Inputs!$C$30),Inputs!$D$30,IF(U393&lt;=IF(Inputs!$C$31="",lockin,Inputs!$C$31),Inputs!$D$31,0%))))))))))</f>
        <v>1.4999999999999999E-2</v>
      </c>
      <c r="AE393" s="5">
        <f t="shared" si="120"/>
        <v>0</v>
      </c>
      <c r="AF393" s="5">
        <f>AB393*Inputs!I397</f>
        <v>0</v>
      </c>
      <c r="AG393" s="5">
        <f t="shared" si="121"/>
        <v>0</v>
      </c>
      <c r="AH393" s="5">
        <f t="shared" si="122"/>
        <v>0</v>
      </c>
      <c r="AI393" s="5">
        <f>AA393*Inputs!I397</f>
        <v>0</v>
      </c>
      <c r="AJ393" s="5">
        <f t="shared" si="123"/>
        <v>0</v>
      </c>
      <c r="AK393" s="5">
        <f t="shared" si="124"/>
        <v>0</v>
      </c>
      <c r="AL393" s="5">
        <f>AA393*Inputs!I397</f>
        <v>0</v>
      </c>
      <c r="AM393" s="5">
        <f t="shared" ca="1" si="125"/>
        <v>0</v>
      </c>
      <c r="AN393" s="5">
        <f t="shared" si="126"/>
        <v>0</v>
      </c>
      <c r="AO393" s="5">
        <f t="shared" ca="1" si="127"/>
        <v>0</v>
      </c>
      <c r="AP393" s="5"/>
      <c r="AQ393" s="5">
        <f>AA393*Inputs!I397</f>
        <v>0</v>
      </c>
      <c r="AR393" s="5">
        <f t="shared" si="128"/>
        <v>0</v>
      </c>
      <c r="AS393" s="5"/>
      <c r="AT393" s="5">
        <f t="shared" ca="1" si="129"/>
        <v>0</v>
      </c>
      <c r="BG393" s="20" t="str">
        <f>IF(Inputs!K393="","",YEAR(Inputs!K393))</f>
        <v/>
      </c>
      <c r="BH393" s="20" t="str">
        <f>IF(Inputs!K393="","",DAY(Inputs!K393))</f>
        <v/>
      </c>
      <c r="BI393" s="20" t="str">
        <f>IF(Inputs!K393="","",MONTH(Inputs!K393))</f>
        <v/>
      </c>
      <c r="BJ393" s="14" t="str">
        <f>IF(Inputs!K393="","",IF(Inputs!K393&gt;DATE(BG393,4,1),DATE(BG393,4,1),DATE(BG393-1,4,1)))</f>
        <v/>
      </c>
      <c r="BX393" s="27" t="e">
        <f t="shared" si="130"/>
        <v>#N/A</v>
      </c>
      <c r="BY393" t="e">
        <f t="shared" si="131"/>
        <v>#N/A</v>
      </c>
    </row>
    <row r="394" spans="20:77">
      <c r="T394" s="5">
        <f>IF(Inputs!F398="",0,IF(Inputs!G398="Purchase",Inputs!H398,IF(Inputs!G398="Redemption",-Inputs!H398,IF(Inputs!G398="Dividend",0,0)))/Inputs!I398)</f>
        <v>0</v>
      </c>
      <c r="U394" s="5">
        <f>IF(Inputs!F398="",0,(datecg-Inputs!F398))</f>
        <v>0</v>
      </c>
      <c r="V394" s="5">
        <f>IF(Inputs!F398="",0,SUM($T$5:T394))</f>
        <v>0</v>
      </c>
      <c r="W394" s="5">
        <f>SUM($X$5:X393)</f>
        <v>24499.276089799783</v>
      </c>
      <c r="X394" s="5">
        <f t="shared" si="114"/>
        <v>0</v>
      </c>
      <c r="Y394" s="5">
        <f t="shared" si="115"/>
        <v>0</v>
      </c>
      <c r="Z394" s="5">
        <f t="shared" si="116"/>
        <v>0</v>
      </c>
      <c r="AA394" s="5">
        <f t="shared" si="117"/>
        <v>0</v>
      </c>
      <c r="AB394" s="5">
        <f t="shared" si="118"/>
        <v>0</v>
      </c>
      <c r="AC394" s="5">
        <f t="shared" si="119"/>
        <v>0</v>
      </c>
      <c r="AD394" s="94">
        <f>IF(U394&lt;=IF(Inputs!$C$22="",lockin,Inputs!$C$22),Inputs!$D$22,IF(U394&lt;=IF(Inputs!$C$23="",lockin,Inputs!$C$23),Inputs!$D$23,IF(U394&lt;=IF(Inputs!$C$24="",lockin,Inputs!$C$24),Inputs!$D$24,IF(U394&lt;=IF(Inputs!$C$25="",lockin,Inputs!$C$25),Inputs!$D$25,IF(U394&lt;=IF(Inputs!$C$26="",lockin,Inputs!$C$26),Inputs!$D$26,IF(U394&lt;=IF(Inputs!$C$27="",lockin,Inputs!$C$27),Inputs!$D$27,IF(U394&lt;=IF(Inputs!$C$28="",lockin,Inputs!$C$28),Inputs!$D$28,IF(U394&lt;=IF(Inputs!$C$29="",lockin,Inputs!$C$29),Inputs!$D$29,IF(U394&lt;=IF(Inputs!$C$30="",lockin,Inputs!$C$30),Inputs!$D$30,IF(U394&lt;=IF(Inputs!$C$31="",lockin,Inputs!$C$31),Inputs!$D$31,0%))))))))))</f>
        <v>1.4999999999999999E-2</v>
      </c>
      <c r="AE394" s="5">
        <f t="shared" si="120"/>
        <v>0</v>
      </c>
      <c r="AF394" s="5">
        <f>AB394*Inputs!I398</f>
        <v>0</v>
      </c>
      <c r="AG394" s="5">
        <f t="shared" si="121"/>
        <v>0</v>
      </c>
      <c r="AH394" s="5">
        <f t="shared" si="122"/>
        <v>0</v>
      </c>
      <c r="AI394" s="5">
        <f>AA394*Inputs!I398</f>
        <v>0</v>
      </c>
      <c r="AJ394" s="5">
        <f t="shared" si="123"/>
        <v>0</v>
      </c>
      <c r="AK394" s="5">
        <f t="shared" si="124"/>
        <v>0</v>
      </c>
      <c r="AL394" s="5">
        <f>AA394*Inputs!I398</f>
        <v>0</v>
      </c>
      <c r="AM394" s="5">
        <f t="shared" ca="1" si="125"/>
        <v>0</v>
      </c>
      <c r="AN394" s="5">
        <f t="shared" si="126"/>
        <v>0</v>
      </c>
      <c r="AO394" s="5">
        <f t="shared" ca="1" si="127"/>
        <v>0</v>
      </c>
      <c r="AP394" s="5"/>
      <c r="AQ394" s="5">
        <f>AA394*Inputs!I398</f>
        <v>0</v>
      </c>
      <c r="AR394" s="5">
        <f t="shared" si="128"/>
        <v>0</v>
      </c>
      <c r="AS394" s="5"/>
      <c r="AT394" s="5">
        <f t="shared" ca="1" si="129"/>
        <v>0</v>
      </c>
      <c r="BG394" s="20" t="str">
        <f>IF(Inputs!K394="","",YEAR(Inputs!K394))</f>
        <v/>
      </c>
      <c r="BH394" s="20" t="str">
        <f>IF(Inputs!K394="","",DAY(Inputs!K394))</f>
        <v/>
      </c>
      <c r="BI394" s="20" t="str">
        <f>IF(Inputs!K394="","",MONTH(Inputs!K394))</f>
        <v/>
      </c>
      <c r="BJ394" s="14" t="str">
        <f>IF(Inputs!K394="","",IF(Inputs!K394&gt;DATE(BG394,4,1),DATE(BG394,4,1),DATE(BG394-1,4,1)))</f>
        <v/>
      </c>
      <c r="BX394" s="27" t="e">
        <f t="shared" si="130"/>
        <v>#N/A</v>
      </c>
      <c r="BY394" t="e">
        <f t="shared" si="131"/>
        <v>#N/A</v>
      </c>
    </row>
    <row r="395" spans="20:77">
      <c r="T395" s="5">
        <f>IF(Inputs!F399="",0,IF(Inputs!G399="Purchase",Inputs!H399,IF(Inputs!G399="Redemption",-Inputs!H399,IF(Inputs!G399="Dividend",0,0)))/Inputs!I399)</f>
        <v>0</v>
      </c>
      <c r="U395" s="5">
        <f>IF(Inputs!F399="",0,(datecg-Inputs!F399))</f>
        <v>0</v>
      </c>
      <c r="V395" s="5">
        <f>IF(Inputs!F399="",0,SUM($T$5:T395))</f>
        <v>0</v>
      </c>
      <c r="W395" s="5">
        <f>SUM($X$5:X394)</f>
        <v>24499.276089799783</v>
      </c>
      <c r="X395" s="5">
        <f t="shared" si="114"/>
        <v>0</v>
      </c>
      <c r="Y395" s="5">
        <f t="shared" si="115"/>
        <v>0</v>
      </c>
      <c r="Z395" s="5">
        <f t="shared" si="116"/>
        <v>0</v>
      </c>
      <c r="AA395" s="5">
        <f t="shared" si="117"/>
        <v>0</v>
      </c>
      <c r="AB395" s="5">
        <f t="shared" si="118"/>
        <v>0</v>
      </c>
      <c r="AC395" s="5">
        <f t="shared" si="119"/>
        <v>0</v>
      </c>
      <c r="AD395" s="94">
        <f>IF(U395&lt;=IF(Inputs!$C$22="",lockin,Inputs!$C$22),Inputs!$D$22,IF(U395&lt;=IF(Inputs!$C$23="",lockin,Inputs!$C$23),Inputs!$D$23,IF(U395&lt;=IF(Inputs!$C$24="",lockin,Inputs!$C$24),Inputs!$D$24,IF(U395&lt;=IF(Inputs!$C$25="",lockin,Inputs!$C$25),Inputs!$D$25,IF(U395&lt;=IF(Inputs!$C$26="",lockin,Inputs!$C$26),Inputs!$D$26,IF(U395&lt;=IF(Inputs!$C$27="",lockin,Inputs!$C$27),Inputs!$D$27,IF(U395&lt;=IF(Inputs!$C$28="",lockin,Inputs!$C$28),Inputs!$D$28,IF(U395&lt;=IF(Inputs!$C$29="",lockin,Inputs!$C$29),Inputs!$D$29,IF(U395&lt;=IF(Inputs!$C$30="",lockin,Inputs!$C$30),Inputs!$D$30,IF(U395&lt;=IF(Inputs!$C$31="",lockin,Inputs!$C$31),Inputs!$D$31,0%))))))))))</f>
        <v>1.4999999999999999E-2</v>
      </c>
      <c r="AE395" s="5">
        <f t="shared" si="120"/>
        <v>0</v>
      </c>
      <c r="AF395" s="5">
        <f>AB395*Inputs!I399</f>
        <v>0</v>
      </c>
      <c r="AG395" s="5">
        <f t="shared" si="121"/>
        <v>0</v>
      </c>
      <c r="AH395" s="5">
        <f t="shared" si="122"/>
        <v>0</v>
      </c>
      <c r="AI395" s="5">
        <f>AA395*Inputs!I399</f>
        <v>0</v>
      </c>
      <c r="AJ395" s="5">
        <f t="shared" si="123"/>
        <v>0</v>
      </c>
      <c r="AK395" s="5">
        <f t="shared" si="124"/>
        <v>0</v>
      </c>
      <c r="AL395" s="5">
        <f>AA395*Inputs!I399</f>
        <v>0</v>
      </c>
      <c r="AM395" s="5">
        <f t="shared" ca="1" si="125"/>
        <v>0</v>
      </c>
      <c r="AN395" s="5">
        <f t="shared" si="126"/>
        <v>0</v>
      </c>
      <c r="AO395" s="5">
        <f t="shared" ca="1" si="127"/>
        <v>0</v>
      </c>
      <c r="AP395" s="5"/>
      <c r="AQ395" s="5">
        <f>AA395*Inputs!I399</f>
        <v>0</v>
      </c>
      <c r="AR395" s="5">
        <f t="shared" si="128"/>
        <v>0</v>
      </c>
      <c r="AS395" s="5"/>
      <c r="AT395" s="5">
        <f t="shared" ca="1" si="129"/>
        <v>0</v>
      </c>
      <c r="BG395" s="20" t="str">
        <f>IF(Inputs!K395="","",YEAR(Inputs!K395))</f>
        <v/>
      </c>
      <c r="BH395" s="20" t="str">
        <f>IF(Inputs!K395="","",DAY(Inputs!K395))</f>
        <v/>
      </c>
      <c r="BI395" s="20" t="str">
        <f>IF(Inputs!K395="","",MONTH(Inputs!K395))</f>
        <v/>
      </c>
      <c r="BJ395" s="14" t="str">
        <f>IF(Inputs!K395="","",IF(Inputs!K395&gt;DATE(BG395,4,1),DATE(BG395,4,1),DATE(BG395-1,4,1)))</f>
        <v/>
      </c>
      <c r="BX395" s="27" t="e">
        <f t="shared" si="130"/>
        <v>#N/A</v>
      </c>
      <c r="BY395" t="e">
        <f t="shared" si="131"/>
        <v>#N/A</v>
      </c>
    </row>
    <row r="396" spans="20:77">
      <c r="T396" s="5">
        <f>IF(Inputs!F400="",0,IF(Inputs!G400="Purchase",Inputs!H400,IF(Inputs!G400="Redemption",-Inputs!H400,IF(Inputs!G400="Dividend",0,0)))/Inputs!I400)</f>
        <v>0</v>
      </c>
      <c r="U396" s="5">
        <f>IF(Inputs!F400="",0,(datecg-Inputs!F400))</f>
        <v>0</v>
      </c>
      <c r="V396" s="5">
        <f>IF(Inputs!F400="",0,SUM($T$5:T396))</f>
        <v>0</v>
      </c>
      <c r="W396" s="5">
        <f>SUM($X$5:X395)</f>
        <v>24499.276089799783</v>
      </c>
      <c r="X396" s="5">
        <f t="shared" si="114"/>
        <v>0</v>
      </c>
      <c r="Y396" s="5">
        <f t="shared" si="115"/>
        <v>0</v>
      </c>
      <c r="Z396" s="5">
        <f t="shared" si="116"/>
        <v>0</v>
      </c>
      <c r="AA396" s="5">
        <f t="shared" si="117"/>
        <v>0</v>
      </c>
      <c r="AB396" s="5">
        <f t="shared" si="118"/>
        <v>0</v>
      </c>
      <c r="AC396" s="5">
        <f t="shared" si="119"/>
        <v>0</v>
      </c>
      <c r="AD396" s="94">
        <f>IF(U396&lt;=IF(Inputs!$C$22="",lockin,Inputs!$C$22),Inputs!$D$22,IF(U396&lt;=IF(Inputs!$C$23="",lockin,Inputs!$C$23),Inputs!$D$23,IF(U396&lt;=IF(Inputs!$C$24="",lockin,Inputs!$C$24),Inputs!$D$24,IF(U396&lt;=IF(Inputs!$C$25="",lockin,Inputs!$C$25),Inputs!$D$25,IF(U396&lt;=IF(Inputs!$C$26="",lockin,Inputs!$C$26),Inputs!$D$26,IF(U396&lt;=IF(Inputs!$C$27="",lockin,Inputs!$C$27),Inputs!$D$27,IF(U396&lt;=IF(Inputs!$C$28="",lockin,Inputs!$C$28),Inputs!$D$28,IF(U396&lt;=IF(Inputs!$C$29="",lockin,Inputs!$C$29),Inputs!$D$29,IF(U396&lt;=IF(Inputs!$C$30="",lockin,Inputs!$C$30),Inputs!$D$30,IF(U396&lt;=IF(Inputs!$C$31="",lockin,Inputs!$C$31),Inputs!$D$31,0%))))))))))</f>
        <v>1.4999999999999999E-2</v>
      </c>
      <c r="AE396" s="5">
        <f t="shared" si="120"/>
        <v>0</v>
      </c>
      <c r="AF396" s="5">
        <f>AB396*Inputs!I400</f>
        <v>0</v>
      </c>
      <c r="AG396" s="5">
        <f t="shared" si="121"/>
        <v>0</v>
      </c>
      <c r="AH396" s="5">
        <f t="shared" si="122"/>
        <v>0</v>
      </c>
      <c r="AI396" s="5">
        <f>AA396*Inputs!I400</f>
        <v>0</v>
      </c>
      <c r="AJ396" s="5">
        <f t="shared" si="123"/>
        <v>0</v>
      </c>
      <c r="AK396" s="5">
        <f t="shared" si="124"/>
        <v>0</v>
      </c>
      <c r="AL396" s="5">
        <f>AA396*Inputs!I400</f>
        <v>0</v>
      </c>
      <c r="AM396" s="5">
        <f t="shared" ca="1" si="125"/>
        <v>0</v>
      </c>
      <c r="AN396" s="5">
        <f t="shared" si="126"/>
        <v>0</v>
      </c>
      <c r="AO396" s="5">
        <f t="shared" ca="1" si="127"/>
        <v>0</v>
      </c>
      <c r="AP396" s="5"/>
      <c r="AQ396" s="5">
        <f>AA396*Inputs!I400</f>
        <v>0</v>
      </c>
      <c r="AR396" s="5">
        <f t="shared" si="128"/>
        <v>0</v>
      </c>
      <c r="AS396" s="5"/>
      <c r="AT396" s="5">
        <f t="shared" ca="1" si="129"/>
        <v>0</v>
      </c>
      <c r="BG396" s="20" t="str">
        <f>IF(Inputs!K396="","",YEAR(Inputs!K396))</f>
        <v/>
      </c>
      <c r="BH396" s="20" t="str">
        <f>IF(Inputs!K396="","",DAY(Inputs!K396))</f>
        <v/>
      </c>
      <c r="BI396" s="20" t="str">
        <f>IF(Inputs!K396="","",MONTH(Inputs!K396))</f>
        <v/>
      </c>
      <c r="BJ396" s="14" t="str">
        <f>IF(Inputs!K396="","",IF(Inputs!K396&gt;DATE(BG396,4,1),DATE(BG396,4,1),DATE(BG396-1,4,1)))</f>
        <v/>
      </c>
      <c r="BX396" s="27" t="e">
        <f t="shared" si="130"/>
        <v>#N/A</v>
      </c>
      <c r="BY396" t="e">
        <f t="shared" si="131"/>
        <v>#N/A</v>
      </c>
    </row>
    <row r="397" spans="20:77">
      <c r="T397" s="5">
        <f>IF(Inputs!F401="",0,IF(Inputs!G401="Purchase",Inputs!H401,IF(Inputs!G401="Redemption",-Inputs!H401,IF(Inputs!G401="Dividend",0,0)))/Inputs!I401)</f>
        <v>0</v>
      </c>
      <c r="U397" s="5">
        <f>IF(Inputs!F401="",0,(datecg-Inputs!F401))</f>
        <v>0</v>
      </c>
      <c r="V397" s="5">
        <f>IF(Inputs!F401="",0,SUM($T$5:T397))</f>
        <v>0</v>
      </c>
      <c r="W397" s="5">
        <f>SUM($X$5:X396)</f>
        <v>24499.276089799783</v>
      </c>
      <c r="X397" s="5">
        <f t="shared" si="114"/>
        <v>0</v>
      </c>
      <c r="Y397" s="5">
        <f t="shared" si="115"/>
        <v>0</v>
      </c>
      <c r="Z397" s="5">
        <f t="shared" si="116"/>
        <v>0</v>
      </c>
      <c r="AA397" s="5">
        <f t="shared" si="117"/>
        <v>0</v>
      </c>
      <c r="AB397" s="5">
        <f t="shared" si="118"/>
        <v>0</v>
      </c>
      <c r="AC397" s="5">
        <f t="shared" si="119"/>
        <v>0</v>
      </c>
      <c r="AD397" s="94">
        <f>IF(U397&lt;=IF(Inputs!$C$22="",lockin,Inputs!$C$22),Inputs!$D$22,IF(U397&lt;=IF(Inputs!$C$23="",lockin,Inputs!$C$23),Inputs!$D$23,IF(U397&lt;=IF(Inputs!$C$24="",lockin,Inputs!$C$24),Inputs!$D$24,IF(U397&lt;=IF(Inputs!$C$25="",lockin,Inputs!$C$25),Inputs!$D$25,IF(U397&lt;=IF(Inputs!$C$26="",lockin,Inputs!$C$26),Inputs!$D$26,IF(U397&lt;=IF(Inputs!$C$27="",lockin,Inputs!$C$27),Inputs!$D$27,IF(U397&lt;=IF(Inputs!$C$28="",lockin,Inputs!$C$28),Inputs!$D$28,IF(U397&lt;=IF(Inputs!$C$29="",lockin,Inputs!$C$29),Inputs!$D$29,IF(U397&lt;=IF(Inputs!$C$30="",lockin,Inputs!$C$30),Inputs!$D$30,IF(U397&lt;=IF(Inputs!$C$31="",lockin,Inputs!$C$31),Inputs!$D$31,0%))))))))))</f>
        <v>1.4999999999999999E-2</v>
      </c>
      <c r="AE397" s="5">
        <f t="shared" si="120"/>
        <v>0</v>
      </c>
      <c r="AF397" s="5">
        <f>AB397*Inputs!I401</f>
        <v>0</v>
      </c>
      <c r="AG397" s="5">
        <f t="shared" si="121"/>
        <v>0</v>
      </c>
      <c r="AH397" s="5">
        <f t="shared" si="122"/>
        <v>0</v>
      </c>
      <c r="AI397" s="5">
        <f>AA397*Inputs!I401</f>
        <v>0</v>
      </c>
      <c r="AJ397" s="5">
        <f t="shared" si="123"/>
        <v>0</v>
      </c>
      <c r="AK397" s="5">
        <f t="shared" si="124"/>
        <v>0</v>
      </c>
      <c r="AL397" s="5">
        <f>AA397*Inputs!I401</f>
        <v>0</v>
      </c>
      <c r="AM397" s="5">
        <f t="shared" ca="1" si="125"/>
        <v>0</v>
      </c>
      <c r="AN397" s="5">
        <f t="shared" si="126"/>
        <v>0</v>
      </c>
      <c r="AO397" s="5">
        <f t="shared" ca="1" si="127"/>
        <v>0</v>
      </c>
      <c r="AP397" s="5"/>
      <c r="AQ397" s="5">
        <f>AA397*Inputs!I401</f>
        <v>0</v>
      </c>
      <c r="AR397" s="5">
        <f t="shared" si="128"/>
        <v>0</v>
      </c>
      <c r="AS397" s="5"/>
      <c r="AT397" s="5">
        <f t="shared" ca="1" si="129"/>
        <v>0</v>
      </c>
      <c r="BG397" s="20" t="str">
        <f>IF(Inputs!K397="","",YEAR(Inputs!K397))</f>
        <v/>
      </c>
      <c r="BH397" s="20" t="str">
        <f>IF(Inputs!K397="","",DAY(Inputs!K397))</f>
        <v/>
      </c>
      <c r="BI397" s="20" t="str">
        <f>IF(Inputs!K397="","",MONTH(Inputs!K397))</f>
        <v/>
      </c>
      <c r="BJ397" s="14" t="str">
        <f>IF(Inputs!K397="","",IF(Inputs!K397&gt;DATE(BG397,4,1),DATE(BG397,4,1),DATE(BG397-1,4,1)))</f>
        <v/>
      </c>
      <c r="BX397" s="27" t="e">
        <f t="shared" si="130"/>
        <v>#N/A</v>
      </c>
      <c r="BY397" t="e">
        <f t="shared" si="131"/>
        <v>#N/A</v>
      </c>
    </row>
    <row r="398" spans="20:77">
      <c r="T398" s="5">
        <f>IF(Inputs!F402="",0,IF(Inputs!G402="Purchase",Inputs!H402,IF(Inputs!G402="Redemption",-Inputs!H402,IF(Inputs!G402="Dividend",0,0)))/Inputs!I402)</f>
        <v>0</v>
      </c>
      <c r="U398" s="5">
        <f>IF(Inputs!F402="",0,(datecg-Inputs!F402))</f>
        <v>0</v>
      </c>
      <c r="V398" s="5">
        <f>IF(Inputs!F402="",0,SUM($T$5:T398))</f>
        <v>0</v>
      </c>
      <c r="W398" s="5">
        <f>SUM($X$5:X397)</f>
        <v>24499.276089799783</v>
      </c>
      <c r="X398" s="5">
        <f t="shared" si="114"/>
        <v>0</v>
      </c>
      <c r="Y398" s="5">
        <f t="shared" si="115"/>
        <v>0</v>
      </c>
      <c r="Z398" s="5">
        <f t="shared" si="116"/>
        <v>0</v>
      </c>
      <c r="AA398" s="5">
        <f t="shared" si="117"/>
        <v>0</v>
      </c>
      <c r="AB398" s="5">
        <f t="shared" si="118"/>
        <v>0</v>
      </c>
      <c r="AC398" s="5">
        <f t="shared" si="119"/>
        <v>0</v>
      </c>
      <c r="AD398" s="94">
        <f>IF(U398&lt;=IF(Inputs!$C$22="",lockin,Inputs!$C$22),Inputs!$D$22,IF(U398&lt;=IF(Inputs!$C$23="",lockin,Inputs!$C$23),Inputs!$D$23,IF(U398&lt;=IF(Inputs!$C$24="",lockin,Inputs!$C$24),Inputs!$D$24,IF(U398&lt;=IF(Inputs!$C$25="",lockin,Inputs!$C$25),Inputs!$D$25,IF(U398&lt;=IF(Inputs!$C$26="",lockin,Inputs!$C$26),Inputs!$D$26,IF(U398&lt;=IF(Inputs!$C$27="",lockin,Inputs!$C$27),Inputs!$D$27,IF(U398&lt;=IF(Inputs!$C$28="",lockin,Inputs!$C$28),Inputs!$D$28,IF(U398&lt;=IF(Inputs!$C$29="",lockin,Inputs!$C$29),Inputs!$D$29,IF(U398&lt;=IF(Inputs!$C$30="",lockin,Inputs!$C$30),Inputs!$D$30,IF(U398&lt;=IF(Inputs!$C$31="",lockin,Inputs!$C$31),Inputs!$D$31,0%))))))))))</f>
        <v>1.4999999999999999E-2</v>
      </c>
      <c r="AE398" s="5">
        <f t="shared" si="120"/>
        <v>0</v>
      </c>
      <c r="AF398" s="5">
        <f>AB398*Inputs!I402</f>
        <v>0</v>
      </c>
      <c r="AG398" s="5">
        <f t="shared" si="121"/>
        <v>0</v>
      </c>
      <c r="AH398" s="5">
        <f t="shared" si="122"/>
        <v>0</v>
      </c>
      <c r="AI398" s="5">
        <f>AA398*Inputs!I402</f>
        <v>0</v>
      </c>
      <c r="AJ398" s="5">
        <f t="shared" si="123"/>
        <v>0</v>
      </c>
      <c r="AK398" s="5">
        <f t="shared" si="124"/>
        <v>0</v>
      </c>
      <c r="AL398" s="5">
        <f>AA398*Inputs!I402</f>
        <v>0</v>
      </c>
      <c r="AM398" s="5">
        <f t="shared" ca="1" si="125"/>
        <v>0</v>
      </c>
      <c r="AN398" s="5">
        <f t="shared" si="126"/>
        <v>0</v>
      </c>
      <c r="AO398" s="5">
        <f t="shared" ca="1" si="127"/>
        <v>0</v>
      </c>
      <c r="AP398" s="5"/>
      <c r="AQ398" s="5">
        <f>AA398*Inputs!I402</f>
        <v>0</v>
      </c>
      <c r="AR398" s="5">
        <f t="shared" si="128"/>
        <v>0</v>
      </c>
      <c r="AS398" s="5"/>
      <c r="AT398" s="5">
        <f t="shared" ca="1" si="129"/>
        <v>0</v>
      </c>
      <c r="BG398" s="20" t="str">
        <f>IF(Inputs!K398="","",YEAR(Inputs!K398))</f>
        <v/>
      </c>
      <c r="BH398" s="20" t="str">
        <f>IF(Inputs!K398="","",DAY(Inputs!K398))</f>
        <v/>
      </c>
      <c r="BI398" s="20" t="str">
        <f>IF(Inputs!K398="","",MONTH(Inputs!K398))</f>
        <v/>
      </c>
      <c r="BJ398" s="14" t="str">
        <f>IF(Inputs!K398="","",IF(Inputs!K398&gt;DATE(BG398,4,1),DATE(BG398,4,1),DATE(BG398-1,4,1)))</f>
        <v/>
      </c>
      <c r="BX398" s="27" t="e">
        <f t="shared" si="130"/>
        <v>#N/A</v>
      </c>
      <c r="BY398" t="e">
        <f t="shared" si="131"/>
        <v>#N/A</v>
      </c>
    </row>
    <row r="399" spans="20:77">
      <c r="T399" s="5">
        <f>IF(Inputs!F403="",0,IF(Inputs!G403="Purchase",Inputs!H403,IF(Inputs!G403="Redemption",-Inputs!H403,IF(Inputs!G403="Dividend",0,0)))/Inputs!I403)</f>
        <v>0</v>
      </c>
      <c r="U399" s="5">
        <f>IF(Inputs!F403="",0,(datecg-Inputs!F403))</f>
        <v>0</v>
      </c>
      <c r="V399" s="5">
        <f>IF(Inputs!F403="",0,SUM($T$5:T399))</f>
        <v>0</v>
      </c>
      <c r="W399" s="5">
        <f>SUM($X$5:X398)</f>
        <v>24499.276089799783</v>
      </c>
      <c r="X399" s="5">
        <f t="shared" si="114"/>
        <v>0</v>
      </c>
      <c r="Y399" s="5">
        <f t="shared" si="115"/>
        <v>0</v>
      </c>
      <c r="Z399" s="5">
        <f t="shared" si="116"/>
        <v>0</v>
      </c>
      <c r="AA399" s="5">
        <f t="shared" si="117"/>
        <v>0</v>
      </c>
      <c r="AB399" s="5">
        <f t="shared" si="118"/>
        <v>0</v>
      </c>
      <c r="AC399" s="5">
        <f t="shared" si="119"/>
        <v>0</v>
      </c>
      <c r="AD399" s="94">
        <f>IF(U399&lt;=IF(Inputs!$C$22="",lockin,Inputs!$C$22),Inputs!$D$22,IF(U399&lt;=IF(Inputs!$C$23="",lockin,Inputs!$C$23),Inputs!$D$23,IF(U399&lt;=IF(Inputs!$C$24="",lockin,Inputs!$C$24),Inputs!$D$24,IF(U399&lt;=IF(Inputs!$C$25="",lockin,Inputs!$C$25),Inputs!$D$25,IF(U399&lt;=IF(Inputs!$C$26="",lockin,Inputs!$C$26),Inputs!$D$26,IF(U399&lt;=IF(Inputs!$C$27="",lockin,Inputs!$C$27),Inputs!$D$27,IF(U399&lt;=IF(Inputs!$C$28="",lockin,Inputs!$C$28),Inputs!$D$28,IF(U399&lt;=IF(Inputs!$C$29="",lockin,Inputs!$C$29),Inputs!$D$29,IF(U399&lt;=IF(Inputs!$C$30="",lockin,Inputs!$C$30),Inputs!$D$30,IF(U399&lt;=IF(Inputs!$C$31="",lockin,Inputs!$C$31),Inputs!$D$31,0%))))))))))</f>
        <v>1.4999999999999999E-2</v>
      </c>
      <c r="AE399" s="5">
        <f t="shared" si="120"/>
        <v>0</v>
      </c>
      <c r="AF399" s="5">
        <f>AB399*Inputs!I403</f>
        <v>0</v>
      </c>
      <c r="AG399" s="5">
        <f t="shared" si="121"/>
        <v>0</v>
      </c>
      <c r="AH399" s="5">
        <f t="shared" si="122"/>
        <v>0</v>
      </c>
      <c r="AI399" s="5">
        <f>AA399*Inputs!I403</f>
        <v>0</v>
      </c>
      <c r="AJ399" s="5">
        <f t="shared" si="123"/>
        <v>0</v>
      </c>
      <c r="AK399" s="5">
        <f t="shared" si="124"/>
        <v>0</v>
      </c>
      <c r="AL399" s="5">
        <f>AA399*Inputs!I403</f>
        <v>0</v>
      </c>
      <c r="AM399" s="5">
        <f t="shared" ca="1" si="125"/>
        <v>0</v>
      </c>
      <c r="AN399" s="5">
        <f t="shared" si="126"/>
        <v>0</v>
      </c>
      <c r="AO399" s="5">
        <f t="shared" ca="1" si="127"/>
        <v>0</v>
      </c>
      <c r="AP399" s="5"/>
      <c r="AQ399" s="5">
        <f>AA399*Inputs!I403</f>
        <v>0</v>
      </c>
      <c r="AR399" s="5">
        <f t="shared" si="128"/>
        <v>0</v>
      </c>
      <c r="AS399" s="5"/>
      <c r="AT399" s="5">
        <f t="shared" ca="1" si="129"/>
        <v>0</v>
      </c>
      <c r="BG399" s="20" t="str">
        <f>IF(Inputs!K399="","",YEAR(Inputs!K399))</f>
        <v/>
      </c>
      <c r="BH399" s="20" t="str">
        <f>IF(Inputs!K399="","",DAY(Inputs!K399))</f>
        <v/>
      </c>
      <c r="BI399" s="20" t="str">
        <f>IF(Inputs!K399="","",MONTH(Inputs!K399))</f>
        <v/>
      </c>
      <c r="BJ399" s="14" t="str">
        <f>IF(Inputs!K399="","",IF(Inputs!K399&gt;DATE(BG399,4,1),DATE(BG399,4,1),DATE(BG399-1,4,1)))</f>
        <v/>
      </c>
      <c r="BX399" s="27" t="e">
        <f t="shared" si="130"/>
        <v>#N/A</v>
      </c>
      <c r="BY399" t="e">
        <f t="shared" si="131"/>
        <v>#N/A</v>
      </c>
    </row>
    <row r="400" spans="20:77">
      <c r="T400" s="5">
        <f>IF(Inputs!F404="",0,IF(Inputs!G404="Purchase",Inputs!H404,IF(Inputs!G404="Redemption",-Inputs!H404,IF(Inputs!G404="Dividend",0,0)))/Inputs!I404)</f>
        <v>0</v>
      </c>
      <c r="U400" s="5">
        <f>IF(Inputs!F404="",0,(datecg-Inputs!F404))</f>
        <v>0</v>
      </c>
      <c r="V400" s="5">
        <f>IF(Inputs!F404="",0,SUM($T$5:T400))</f>
        <v>0</v>
      </c>
      <c r="W400" s="5">
        <f>SUM($X$5:X399)</f>
        <v>24499.276089799783</v>
      </c>
      <c r="X400" s="5">
        <f t="shared" si="114"/>
        <v>0</v>
      </c>
      <c r="Y400" s="5">
        <f t="shared" si="115"/>
        <v>0</v>
      </c>
      <c r="Z400" s="5">
        <f t="shared" si="116"/>
        <v>0</v>
      </c>
      <c r="AA400" s="5">
        <f t="shared" si="117"/>
        <v>0</v>
      </c>
      <c r="AB400" s="5">
        <f t="shared" si="118"/>
        <v>0</v>
      </c>
      <c r="AC400" s="5">
        <f t="shared" si="119"/>
        <v>0</v>
      </c>
      <c r="AD400" s="94">
        <f>IF(U400&lt;=IF(Inputs!$C$22="",lockin,Inputs!$C$22),Inputs!$D$22,IF(U400&lt;=IF(Inputs!$C$23="",lockin,Inputs!$C$23),Inputs!$D$23,IF(U400&lt;=IF(Inputs!$C$24="",lockin,Inputs!$C$24),Inputs!$D$24,IF(U400&lt;=IF(Inputs!$C$25="",lockin,Inputs!$C$25),Inputs!$D$25,IF(U400&lt;=IF(Inputs!$C$26="",lockin,Inputs!$C$26),Inputs!$D$26,IF(U400&lt;=IF(Inputs!$C$27="",lockin,Inputs!$C$27),Inputs!$D$27,IF(U400&lt;=IF(Inputs!$C$28="",lockin,Inputs!$C$28),Inputs!$D$28,IF(U400&lt;=IF(Inputs!$C$29="",lockin,Inputs!$C$29),Inputs!$D$29,IF(U400&lt;=IF(Inputs!$C$30="",lockin,Inputs!$C$30),Inputs!$D$30,IF(U400&lt;=IF(Inputs!$C$31="",lockin,Inputs!$C$31),Inputs!$D$31,0%))))))))))</f>
        <v>1.4999999999999999E-2</v>
      </c>
      <c r="AE400" s="5">
        <f t="shared" si="120"/>
        <v>0</v>
      </c>
      <c r="AF400" s="5">
        <f>AB400*Inputs!I404</f>
        <v>0</v>
      </c>
      <c r="AG400" s="5">
        <f t="shared" si="121"/>
        <v>0</v>
      </c>
      <c r="AH400" s="5">
        <f t="shared" si="122"/>
        <v>0</v>
      </c>
      <c r="AI400" s="5">
        <f>AA400*Inputs!I404</f>
        <v>0</v>
      </c>
      <c r="AJ400" s="5">
        <f t="shared" si="123"/>
        <v>0</v>
      </c>
      <c r="AK400" s="5">
        <f t="shared" si="124"/>
        <v>0</v>
      </c>
      <c r="AL400" s="5">
        <f>AA400*Inputs!I404</f>
        <v>0</v>
      </c>
      <c r="AM400" s="5">
        <f t="shared" ca="1" si="125"/>
        <v>0</v>
      </c>
      <c r="AN400" s="5">
        <f t="shared" si="126"/>
        <v>0</v>
      </c>
      <c r="AO400" s="5">
        <f t="shared" ca="1" si="127"/>
        <v>0</v>
      </c>
      <c r="AP400" s="5"/>
      <c r="AQ400" s="5">
        <f>AA400*Inputs!I404</f>
        <v>0</v>
      </c>
      <c r="AR400" s="5">
        <f t="shared" si="128"/>
        <v>0</v>
      </c>
      <c r="AS400" s="5"/>
      <c r="AT400" s="5">
        <f t="shared" ca="1" si="129"/>
        <v>0</v>
      </c>
      <c r="BG400" s="20" t="str">
        <f>IF(Inputs!K400="","",YEAR(Inputs!K400))</f>
        <v/>
      </c>
      <c r="BH400" s="20" t="str">
        <f>IF(Inputs!K400="","",DAY(Inputs!K400))</f>
        <v/>
      </c>
      <c r="BI400" s="20" t="str">
        <f>IF(Inputs!K400="","",MONTH(Inputs!K400))</f>
        <v/>
      </c>
      <c r="BJ400" s="14" t="str">
        <f>IF(Inputs!K400="","",IF(Inputs!K400&gt;DATE(BG400,4,1),DATE(BG400,4,1),DATE(BG400-1,4,1)))</f>
        <v/>
      </c>
      <c r="BX400" s="27" t="e">
        <f t="shared" si="130"/>
        <v>#N/A</v>
      </c>
      <c r="BY400" t="e">
        <f t="shared" si="131"/>
        <v>#N/A</v>
      </c>
    </row>
    <row r="401" spans="20:77">
      <c r="T401" s="5">
        <f>IF(Inputs!F405="",0,IF(Inputs!G405="Purchase",Inputs!H405,IF(Inputs!G405="Redemption",-Inputs!H405,IF(Inputs!G405="Dividend",0,0)))/Inputs!I405)</f>
        <v>0</v>
      </c>
      <c r="U401" s="5">
        <f>IF(Inputs!F405="",0,(datecg-Inputs!F405))</f>
        <v>0</v>
      </c>
      <c r="V401" s="5">
        <f>IF(Inputs!F405="",0,SUM($T$5:T401))</f>
        <v>0</v>
      </c>
      <c r="W401" s="5">
        <f>SUM($X$5:X400)</f>
        <v>24499.276089799783</v>
      </c>
      <c r="X401" s="5">
        <f t="shared" si="114"/>
        <v>0</v>
      </c>
      <c r="Y401" s="5">
        <f t="shared" si="115"/>
        <v>0</v>
      </c>
      <c r="Z401" s="5">
        <f t="shared" si="116"/>
        <v>0</v>
      </c>
      <c r="AA401" s="5">
        <f t="shared" si="117"/>
        <v>0</v>
      </c>
      <c r="AB401" s="5">
        <f t="shared" si="118"/>
        <v>0</v>
      </c>
      <c r="AC401" s="5">
        <f t="shared" si="119"/>
        <v>0</v>
      </c>
      <c r="AD401" s="94">
        <f>IF(U401&lt;=IF(Inputs!$C$22="",lockin,Inputs!$C$22),Inputs!$D$22,IF(U401&lt;=IF(Inputs!$C$23="",lockin,Inputs!$C$23),Inputs!$D$23,IF(U401&lt;=IF(Inputs!$C$24="",lockin,Inputs!$C$24),Inputs!$D$24,IF(U401&lt;=IF(Inputs!$C$25="",lockin,Inputs!$C$25),Inputs!$D$25,IF(U401&lt;=IF(Inputs!$C$26="",lockin,Inputs!$C$26),Inputs!$D$26,IF(U401&lt;=IF(Inputs!$C$27="",lockin,Inputs!$C$27),Inputs!$D$27,IF(U401&lt;=IF(Inputs!$C$28="",lockin,Inputs!$C$28),Inputs!$D$28,IF(U401&lt;=IF(Inputs!$C$29="",lockin,Inputs!$C$29),Inputs!$D$29,IF(U401&lt;=IF(Inputs!$C$30="",lockin,Inputs!$C$30),Inputs!$D$30,IF(U401&lt;=IF(Inputs!$C$31="",lockin,Inputs!$C$31),Inputs!$D$31,0%))))))))))</f>
        <v>1.4999999999999999E-2</v>
      </c>
      <c r="AE401" s="5">
        <f t="shared" si="120"/>
        <v>0</v>
      </c>
      <c r="AF401" s="5">
        <f>AB401*Inputs!I405</f>
        <v>0</v>
      </c>
      <c r="AG401" s="5">
        <f t="shared" si="121"/>
        <v>0</v>
      </c>
      <c r="AH401" s="5">
        <f t="shared" si="122"/>
        <v>0</v>
      </c>
      <c r="AI401" s="5">
        <f>AA401*Inputs!I405</f>
        <v>0</v>
      </c>
      <c r="AJ401" s="5">
        <f t="shared" si="123"/>
        <v>0</v>
      </c>
      <c r="AK401" s="5">
        <f t="shared" si="124"/>
        <v>0</v>
      </c>
      <c r="AL401" s="5">
        <f>AA401*Inputs!I405</f>
        <v>0</v>
      </c>
      <c r="AM401" s="5">
        <f t="shared" ca="1" si="125"/>
        <v>0</v>
      </c>
      <c r="AN401" s="5">
        <f t="shared" si="126"/>
        <v>0</v>
      </c>
      <c r="AO401" s="5">
        <f t="shared" ca="1" si="127"/>
        <v>0</v>
      </c>
      <c r="AP401" s="5"/>
      <c r="AQ401" s="5">
        <f>AA401*Inputs!I405</f>
        <v>0</v>
      </c>
      <c r="AR401" s="5">
        <f t="shared" si="128"/>
        <v>0</v>
      </c>
      <c r="AS401" s="5"/>
      <c r="AT401" s="5">
        <f t="shared" ca="1" si="129"/>
        <v>0</v>
      </c>
      <c r="BG401" s="20" t="str">
        <f>IF(Inputs!K401="","",YEAR(Inputs!K401))</f>
        <v/>
      </c>
      <c r="BH401" s="20" t="str">
        <f>IF(Inputs!K401="","",DAY(Inputs!K401))</f>
        <v/>
      </c>
      <c r="BI401" s="20" t="str">
        <f>IF(Inputs!K401="","",MONTH(Inputs!K401))</f>
        <v/>
      </c>
      <c r="BJ401" s="14" t="str">
        <f>IF(Inputs!K401="","",IF(Inputs!K401&gt;DATE(BG401,4,1),DATE(BG401,4,1),DATE(BG401-1,4,1)))</f>
        <v/>
      </c>
      <c r="BX401" s="27" t="e">
        <f t="shared" si="130"/>
        <v>#N/A</v>
      </c>
      <c r="BY401" t="e">
        <f t="shared" si="131"/>
        <v>#N/A</v>
      </c>
    </row>
    <row r="402" spans="20:77">
      <c r="T402" s="5">
        <f>IF(Inputs!F406="",0,IF(Inputs!G406="Purchase",Inputs!H406,IF(Inputs!G406="Redemption",-Inputs!H406,IF(Inputs!G406="Dividend",0,0)))/Inputs!I406)</f>
        <v>0</v>
      </c>
      <c r="U402" s="5">
        <f>IF(Inputs!F406="",0,(datecg-Inputs!F406))</f>
        <v>0</v>
      </c>
      <c r="V402" s="5">
        <f>IF(Inputs!F406="",0,SUM($T$5:T402))</f>
        <v>0</v>
      </c>
      <c r="W402" s="5">
        <f>SUM($X$5:X401)</f>
        <v>24499.276089799783</v>
      </c>
      <c r="X402" s="5">
        <f t="shared" si="114"/>
        <v>0</v>
      </c>
      <c r="Y402" s="5">
        <f t="shared" si="115"/>
        <v>0</v>
      </c>
      <c r="Z402" s="5">
        <f t="shared" si="116"/>
        <v>0</v>
      </c>
      <c r="AA402" s="5">
        <f t="shared" si="117"/>
        <v>0</v>
      </c>
      <c r="AB402" s="5">
        <f t="shared" si="118"/>
        <v>0</v>
      </c>
      <c r="AC402" s="5">
        <f t="shared" si="119"/>
        <v>0</v>
      </c>
      <c r="AD402" s="94">
        <f>IF(U402&lt;=IF(Inputs!$C$22="",lockin,Inputs!$C$22),Inputs!$D$22,IF(U402&lt;=IF(Inputs!$C$23="",lockin,Inputs!$C$23),Inputs!$D$23,IF(U402&lt;=IF(Inputs!$C$24="",lockin,Inputs!$C$24),Inputs!$D$24,IF(U402&lt;=IF(Inputs!$C$25="",lockin,Inputs!$C$25),Inputs!$D$25,IF(U402&lt;=IF(Inputs!$C$26="",lockin,Inputs!$C$26),Inputs!$D$26,IF(U402&lt;=IF(Inputs!$C$27="",lockin,Inputs!$C$27),Inputs!$D$27,IF(U402&lt;=IF(Inputs!$C$28="",lockin,Inputs!$C$28),Inputs!$D$28,IF(U402&lt;=IF(Inputs!$C$29="",lockin,Inputs!$C$29),Inputs!$D$29,IF(U402&lt;=IF(Inputs!$C$30="",lockin,Inputs!$C$30),Inputs!$D$30,IF(U402&lt;=IF(Inputs!$C$31="",lockin,Inputs!$C$31),Inputs!$D$31,0%))))))))))</f>
        <v>1.4999999999999999E-2</v>
      </c>
      <c r="AE402" s="5">
        <f t="shared" si="120"/>
        <v>0</v>
      </c>
      <c r="AF402" s="5">
        <f>AB402*Inputs!I406</f>
        <v>0</v>
      </c>
      <c r="AG402" s="5">
        <f t="shared" si="121"/>
        <v>0</v>
      </c>
      <c r="AH402" s="5">
        <f t="shared" si="122"/>
        <v>0</v>
      </c>
      <c r="AI402" s="5">
        <f>AA402*Inputs!I406</f>
        <v>0</v>
      </c>
      <c r="AJ402" s="5">
        <f t="shared" si="123"/>
        <v>0</v>
      </c>
      <c r="AK402" s="5">
        <f t="shared" si="124"/>
        <v>0</v>
      </c>
      <c r="AL402" s="5">
        <f>AA402*Inputs!I406</f>
        <v>0</v>
      </c>
      <c r="AM402" s="5">
        <f t="shared" ca="1" si="125"/>
        <v>0</v>
      </c>
      <c r="AN402" s="5">
        <f t="shared" si="126"/>
        <v>0</v>
      </c>
      <c r="AO402" s="5">
        <f t="shared" ca="1" si="127"/>
        <v>0</v>
      </c>
      <c r="AP402" s="5"/>
      <c r="AQ402" s="5">
        <f>AA402*Inputs!I406</f>
        <v>0</v>
      </c>
      <c r="AR402" s="5">
        <f t="shared" si="128"/>
        <v>0</v>
      </c>
      <c r="AS402" s="5"/>
      <c r="AT402" s="5">
        <f t="shared" ca="1" si="129"/>
        <v>0</v>
      </c>
      <c r="BG402" s="20" t="str">
        <f>IF(Inputs!K402="","",YEAR(Inputs!K402))</f>
        <v/>
      </c>
      <c r="BH402" s="20" t="str">
        <f>IF(Inputs!K402="","",DAY(Inputs!K402))</f>
        <v/>
      </c>
      <c r="BI402" s="20" t="str">
        <f>IF(Inputs!K402="","",MONTH(Inputs!K402))</f>
        <v/>
      </c>
      <c r="BJ402" s="14" t="str">
        <f>IF(Inputs!K402="","",IF(Inputs!K402&gt;DATE(BG402,4,1),DATE(BG402,4,1),DATE(BG402-1,4,1)))</f>
        <v/>
      </c>
      <c r="BX402" s="27" t="e">
        <f t="shared" si="130"/>
        <v>#N/A</v>
      </c>
      <c r="BY402" t="e">
        <f t="shared" si="131"/>
        <v>#N/A</v>
      </c>
    </row>
    <row r="403" spans="20:77">
      <c r="T403" s="5">
        <f>IF(Inputs!F407="",0,IF(Inputs!G407="Purchase",Inputs!H407,IF(Inputs!G407="Redemption",-Inputs!H407,IF(Inputs!G407="Dividend",0,0)))/Inputs!I407)</f>
        <v>0</v>
      </c>
      <c r="U403" s="5">
        <f>IF(Inputs!F407="",0,(datecg-Inputs!F407))</f>
        <v>0</v>
      </c>
      <c r="V403" s="5">
        <f>IF(Inputs!F407="",0,SUM($T$5:T403))</f>
        <v>0</v>
      </c>
      <c r="W403" s="5">
        <f>SUM($X$5:X402)</f>
        <v>24499.276089799783</v>
      </c>
      <c r="X403" s="5">
        <f t="shared" si="114"/>
        <v>0</v>
      </c>
      <c r="Y403" s="5">
        <f t="shared" si="115"/>
        <v>0</v>
      </c>
      <c r="Z403" s="5">
        <f t="shared" si="116"/>
        <v>0</v>
      </c>
      <c r="AA403" s="5">
        <f t="shared" si="117"/>
        <v>0</v>
      </c>
      <c r="AB403" s="5">
        <f t="shared" si="118"/>
        <v>0</v>
      </c>
      <c r="AC403" s="5">
        <f t="shared" si="119"/>
        <v>0</v>
      </c>
      <c r="AD403" s="94">
        <f>IF(U403&lt;=IF(Inputs!$C$22="",lockin,Inputs!$C$22),Inputs!$D$22,IF(U403&lt;=IF(Inputs!$C$23="",lockin,Inputs!$C$23),Inputs!$D$23,IF(U403&lt;=IF(Inputs!$C$24="",lockin,Inputs!$C$24),Inputs!$D$24,IF(U403&lt;=IF(Inputs!$C$25="",lockin,Inputs!$C$25),Inputs!$D$25,IF(U403&lt;=IF(Inputs!$C$26="",lockin,Inputs!$C$26),Inputs!$D$26,IF(U403&lt;=IF(Inputs!$C$27="",lockin,Inputs!$C$27),Inputs!$D$27,IF(U403&lt;=IF(Inputs!$C$28="",lockin,Inputs!$C$28),Inputs!$D$28,IF(U403&lt;=IF(Inputs!$C$29="",lockin,Inputs!$C$29),Inputs!$D$29,IF(U403&lt;=IF(Inputs!$C$30="",lockin,Inputs!$C$30),Inputs!$D$30,IF(U403&lt;=IF(Inputs!$C$31="",lockin,Inputs!$C$31),Inputs!$D$31,0%))))))))))</f>
        <v>1.4999999999999999E-2</v>
      </c>
      <c r="AE403" s="5">
        <f t="shared" si="120"/>
        <v>0</v>
      </c>
      <c r="AF403" s="5">
        <f>AB403*Inputs!I407</f>
        <v>0</v>
      </c>
      <c r="AG403" s="5">
        <f t="shared" si="121"/>
        <v>0</v>
      </c>
      <c r="AH403" s="5">
        <f t="shared" si="122"/>
        <v>0</v>
      </c>
      <c r="AI403" s="5">
        <f>AA403*Inputs!I407</f>
        <v>0</v>
      </c>
      <c r="AJ403" s="5">
        <f t="shared" si="123"/>
        <v>0</v>
      </c>
      <c r="AK403" s="5">
        <f t="shared" si="124"/>
        <v>0</v>
      </c>
      <c r="AL403" s="5">
        <f>AA403*Inputs!I407</f>
        <v>0</v>
      </c>
      <c r="AM403" s="5">
        <f t="shared" ca="1" si="125"/>
        <v>0</v>
      </c>
      <c r="AN403" s="5">
        <f t="shared" si="126"/>
        <v>0</v>
      </c>
      <c r="AO403" s="5">
        <f t="shared" ca="1" si="127"/>
        <v>0</v>
      </c>
      <c r="AP403" s="5"/>
      <c r="AQ403" s="5">
        <f>AA403*Inputs!I407</f>
        <v>0</v>
      </c>
      <c r="AR403" s="5">
        <f t="shared" si="128"/>
        <v>0</v>
      </c>
      <c r="AS403" s="5"/>
      <c r="AT403" s="5">
        <f t="shared" ca="1" si="129"/>
        <v>0</v>
      </c>
      <c r="BG403" s="20" t="str">
        <f>IF(Inputs!K403="","",YEAR(Inputs!K403))</f>
        <v/>
      </c>
      <c r="BH403" s="20" t="str">
        <f>IF(Inputs!K403="","",DAY(Inputs!K403))</f>
        <v/>
      </c>
      <c r="BI403" s="20" t="str">
        <f>IF(Inputs!K403="","",MONTH(Inputs!K403))</f>
        <v/>
      </c>
      <c r="BJ403" s="14" t="str">
        <f>IF(Inputs!K403="","",IF(Inputs!K403&gt;DATE(BG403,4,1),DATE(BG403,4,1),DATE(BG403-1,4,1)))</f>
        <v/>
      </c>
      <c r="BX403" s="27" t="e">
        <f t="shared" si="130"/>
        <v>#N/A</v>
      </c>
      <c r="BY403" t="e">
        <f t="shared" si="131"/>
        <v>#N/A</v>
      </c>
    </row>
    <row r="404" spans="20:77">
      <c r="T404" s="5">
        <f>IF(Inputs!F408="",0,IF(Inputs!G408="Purchase",Inputs!H408,IF(Inputs!G408="Redemption",-Inputs!H408,IF(Inputs!G408="Dividend",0,0)))/Inputs!I408)</f>
        <v>0</v>
      </c>
      <c r="U404" s="5">
        <f>IF(Inputs!F408="",0,(datecg-Inputs!F408))</f>
        <v>0</v>
      </c>
      <c r="V404" s="5">
        <f>IF(Inputs!F408="",0,SUM($T$5:T404))</f>
        <v>0</v>
      </c>
      <c r="W404" s="5">
        <f>SUM($X$5:X403)</f>
        <v>24499.276089799783</v>
      </c>
      <c r="X404" s="5">
        <f t="shared" si="114"/>
        <v>0</v>
      </c>
      <c r="Y404" s="5">
        <f t="shared" si="115"/>
        <v>0</v>
      </c>
      <c r="Z404" s="5">
        <f t="shared" si="116"/>
        <v>0</v>
      </c>
      <c r="AA404" s="5">
        <f t="shared" si="117"/>
        <v>0</v>
      </c>
      <c r="AB404" s="5">
        <f t="shared" si="118"/>
        <v>0</v>
      </c>
      <c r="AC404" s="5">
        <f t="shared" si="119"/>
        <v>0</v>
      </c>
      <c r="AD404" s="94">
        <f>IF(U404&lt;=IF(Inputs!$C$22="",lockin,Inputs!$C$22),Inputs!$D$22,IF(U404&lt;=IF(Inputs!$C$23="",lockin,Inputs!$C$23),Inputs!$D$23,IF(U404&lt;=IF(Inputs!$C$24="",lockin,Inputs!$C$24),Inputs!$D$24,IF(U404&lt;=IF(Inputs!$C$25="",lockin,Inputs!$C$25),Inputs!$D$25,IF(U404&lt;=IF(Inputs!$C$26="",lockin,Inputs!$C$26),Inputs!$D$26,IF(U404&lt;=IF(Inputs!$C$27="",lockin,Inputs!$C$27),Inputs!$D$27,IF(U404&lt;=IF(Inputs!$C$28="",lockin,Inputs!$C$28),Inputs!$D$28,IF(U404&lt;=IF(Inputs!$C$29="",lockin,Inputs!$C$29),Inputs!$D$29,IF(U404&lt;=IF(Inputs!$C$30="",lockin,Inputs!$C$30),Inputs!$D$30,IF(U404&lt;=IF(Inputs!$C$31="",lockin,Inputs!$C$31),Inputs!$D$31,0%))))))))))</f>
        <v>1.4999999999999999E-2</v>
      </c>
      <c r="AE404" s="5">
        <f t="shared" si="120"/>
        <v>0</v>
      </c>
      <c r="AF404" s="5">
        <f>AB404*Inputs!I408</f>
        <v>0</v>
      </c>
      <c r="AG404" s="5">
        <f t="shared" si="121"/>
        <v>0</v>
      </c>
      <c r="AH404" s="5">
        <f t="shared" si="122"/>
        <v>0</v>
      </c>
      <c r="AI404" s="5">
        <f>AA404*Inputs!I408</f>
        <v>0</v>
      </c>
      <c r="AJ404" s="5">
        <f t="shared" si="123"/>
        <v>0</v>
      </c>
      <c r="AK404" s="5">
        <f t="shared" si="124"/>
        <v>0</v>
      </c>
      <c r="AL404" s="5">
        <f>AA404*Inputs!I408</f>
        <v>0</v>
      </c>
      <c r="AM404" s="5">
        <f t="shared" ca="1" si="125"/>
        <v>0</v>
      </c>
      <c r="AN404" s="5">
        <f t="shared" si="126"/>
        <v>0</v>
      </c>
      <c r="AO404" s="5">
        <f t="shared" ca="1" si="127"/>
        <v>0</v>
      </c>
      <c r="AP404" s="5"/>
      <c r="AQ404" s="5">
        <f>AA404*Inputs!I408</f>
        <v>0</v>
      </c>
      <c r="AR404" s="5">
        <f t="shared" si="128"/>
        <v>0</v>
      </c>
      <c r="AS404" s="5"/>
      <c r="AT404" s="5">
        <f t="shared" ca="1" si="129"/>
        <v>0</v>
      </c>
      <c r="BG404" s="20" t="str">
        <f>IF(Inputs!K404="","",YEAR(Inputs!K404))</f>
        <v/>
      </c>
      <c r="BH404" s="20" t="str">
        <f>IF(Inputs!K404="","",DAY(Inputs!K404))</f>
        <v/>
      </c>
      <c r="BI404" s="20" t="str">
        <f>IF(Inputs!K404="","",MONTH(Inputs!K404))</f>
        <v/>
      </c>
      <c r="BJ404" s="14" t="str">
        <f>IF(Inputs!K404="","",IF(Inputs!K404&gt;DATE(BG404,4,1),DATE(BG404,4,1),DATE(BG404-1,4,1)))</f>
        <v/>
      </c>
      <c r="BX404" s="27" t="e">
        <f t="shared" si="130"/>
        <v>#N/A</v>
      </c>
      <c r="BY404" t="e">
        <f t="shared" si="131"/>
        <v>#N/A</v>
      </c>
    </row>
    <row r="405" spans="20:77">
      <c r="T405" s="5">
        <f>IF(Inputs!F409="",0,IF(Inputs!G409="Purchase",Inputs!H409,IF(Inputs!G409="Redemption",-Inputs!H409,IF(Inputs!G409="Dividend",0,0)))/Inputs!I409)</f>
        <v>0</v>
      </c>
      <c r="U405" s="5">
        <f>IF(Inputs!F409="",0,(datecg-Inputs!F409))</f>
        <v>0</v>
      </c>
      <c r="V405" s="5">
        <f>IF(Inputs!F409="",0,SUM($T$5:T405))</f>
        <v>0</v>
      </c>
      <c r="W405" s="5">
        <f>SUM($X$5:X404)</f>
        <v>24499.276089799783</v>
      </c>
      <c r="X405" s="5">
        <f t="shared" si="114"/>
        <v>0</v>
      </c>
      <c r="Y405" s="5">
        <f t="shared" si="115"/>
        <v>0</v>
      </c>
      <c r="Z405" s="5">
        <f t="shared" si="116"/>
        <v>0</v>
      </c>
      <c r="AA405" s="5">
        <f t="shared" si="117"/>
        <v>0</v>
      </c>
      <c r="AB405" s="5">
        <f t="shared" si="118"/>
        <v>0</v>
      </c>
      <c r="AC405" s="5">
        <f t="shared" si="119"/>
        <v>0</v>
      </c>
      <c r="AD405" s="94">
        <f>IF(U405&lt;=IF(Inputs!$C$22="",lockin,Inputs!$C$22),Inputs!$D$22,IF(U405&lt;=IF(Inputs!$C$23="",lockin,Inputs!$C$23),Inputs!$D$23,IF(U405&lt;=IF(Inputs!$C$24="",lockin,Inputs!$C$24),Inputs!$D$24,IF(U405&lt;=IF(Inputs!$C$25="",lockin,Inputs!$C$25),Inputs!$D$25,IF(U405&lt;=IF(Inputs!$C$26="",lockin,Inputs!$C$26),Inputs!$D$26,IF(U405&lt;=IF(Inputs!$C$27="",lockin,Inputs!$C$27),Inputs!$D$27,IF(U405&lt;=IF(Inputs!$C$28="",lockin,Inputs!$C$28),Inputs!$D$28,IF(U405&lt;=IF(Inputs!$C$29="",lockin,Inputs!$C$29),Inputs!$D$29,IF(U405&lt;=IF(Inputs!$C$30="",lockin,Inputs!$C$30),Inputs!$D$30,IF(U405&lt;=IF(Inputs!$C$31="",lockin,Inputs!$C$31),Inputs!$D$31,0%))))))))))</f>
        <v>1.4999999999999999E-2</v>
      </c>
      <c r="AE405" s="5">
        <f t="shared" si="120"/>
        <v>0</v>
      </c>
      <c r="AF405" s="5">
        <f>AB405*Inputs!I409</f>
        <v>0</v>
      </c>
      <c r="AG405" s="5">
        <f t="shared" si="121"/>
        <v>0</v>
      </c>
      <c r="AH405" s="5">
        <f t="shared" si="122"/>
        <v>0</v>
      </c>
      <c r="AI405" s="5">
        <f>AA405*Inputs!I409</f>
        <v>0</v>
      </c>
      <c r="AJ405" s="5">
        <f t="shared" si="123"/>
        <v>0</v>
      </c>
      <c r="AK405" s="5">
        <f t="shared" si="124"/>
        <v>0</v>
      </c>
      <c r="AL405" s="5">
        <f>AA405*Inputs!I409</f>
        <v>0</v>
      </c>
      <c r="AM405" s="5">
        <f t="shared" ca="1" si="125"/>
        <v>0</v>
      </c>
      <c r="AN405" s="5">
        <f t="shared" si="126"/>
        <v>0</v>
      </c>
      <c r="AO405" s="5">
        <f t="shared" ca="1" si="127"/>
        <v>0</v>
      </c>
      <c r="AP405" s="5"/>
      <c r="AQ405" s="5">
        <f>AA405*Inputs!I409</f>
        <v>0</v>
      </c>
      <c r="AR405" s="5">
        <f t="shared" si="128"/>
        <v>0</v>
      </c>
      <c r="AS405" s="5"/>
      <c r="AT405" s="5">
        <f t="shared" ca="1" si="129"/>
        <v>0</v>
      </c>
      <c r="BG405" s="20" t="str">
        <f>IF(Inputs!K405="","",YEAR(Inputs!K405))</f>
        <v/>
      </c>
      <c r="BH405" s="20" t="str">
        <f>IF(Inputs!K405="","",DAY(Inputs!K405))</f>
        <v/>
      </c>
      <c r="BI405" s="20" t="str">
        <f>IF(Inputs!K405="","",MONTH(Inputs!K405))</f>
        <v/>
      </c>
      <c r="BJ405" s="14" t="str">
        <f>IF(Inputs!K405="","",IF(Inputs!K405&gt;DATE(BG405,4,1),DATE(BG405,4,1),DATE(BG405-1,4,1)))</f>
        <v/>
      </c>
      <c r="BX405" s="27" t="e">
        <f t="shared" si="130"/>
        <v>#N/A</v>
      </c>
      <c r="BY405" t="e">
        <f t="shared" si="131"/>
        <v>#N/A</v>
      </c>
    </row>
    <row r="406" spans="20:77">
      <c r="T406" s="5">
        <f>IF(Inputs!F410="",0,IF(Inputs!G410="Purchase",Inputs!H410,IF(Inputs!G410="Redemption",-Inputs!H410,IF(Inputs!G410="Dividend",0,0)))/Inputs!I410)</f>
        <v>0</v>
      </c>
      <c r="U406" s="5">
        <f>IF(Inputs!F410="",0,(datecg-Inputs!F410))</f>
        <v>0</v>
      </c>
      <c r="V406" s="5">
        <f>IF(Inputs!F410="",0,SUM($T$5:T406))</f>
        <v>0</v>
      </c>
      <c r="W406" s="5">
        <f>SUM($X$5:X405)</f>
        <v>24499.276089799783</v>
      </c>
      <c r="X406" s="5">
        <f t="shared" si="114"/>
        <v>0</v>
      </c>
      <c r="Y406" s="5">
        <f t="shared" si="115"/>
        <v>0</v>
      </c>
      <c r="Z406" s="5">
        <f t="shared" si="116"/>
        <v>0</v>
      </c>
      <c r="AA406" s="5">
        <f t="shared" si="117"/>
        <v>0</v>
      </c>
      <c r="AB406" s="5">
        <f t="shared" si="118"/>
        <v>0</v>
      </c>
      <c r="AC406" s="5">
        <f t="shared" si="119"/>
        <v>0</v>
      </c>
      <c r="AD406" s="94">
        <f>IF(U406&lt;=IF(Inputs!$C$22="",lockin,Inputs!$C$22),Inputs!$D$22,IF(U406&lt;=IF(Inputs!$C$23="",lockin,Inputs!$C$23),Inputs!$D$23,IF(U406&lt;=IF(Inputs!$C$24="",lockin,Inputs!$C$24),Inputs!$D$24,IF(U406&lt;=IF(Inputs!$C$25="",lockin,Inputs!$C$25),Inputs!$D$25,IF(U406&lt;=IF(Inputs!$C$26="",lockin,Inputs!$C$26),Inputs!$D$26,IF(U406&lt;=IF(Inputs!$C$27="",lockin,Inputs!$C$27),Inputs!$D$27,IF(U406&lt;=IF(Inputs!$C$28="",lockin,Inputs!$C$28),Inputs!$D$28,IF(U406&lt;=IF(Inputs!$C$29="",lockin,Inputs!$C$29),Inputs!$D$29,IF(U406&lt;=IF(Inputs!$C$30="",lockin,Inputs!$C$30),Inputs!$D$30,IF(U406&lt;=IF(Inputs!$C$31="",lockin,Inputs!$C$31),Inputs!$D$31,0%))))))))))</f>
        <v>1.4999999999999999E-2</v>
      </c>
      <c r="AE406" s="5">
        <f t="shared" si="120"/>
        <v>0</v>
      </c>
      <c r="AF406" s="5">
        <f>AB406*Inputs!I410</f>
        <v>0</v>
      </c>
      <c r="AG406" s="5">
        <f t="shared" si="121"/>
        <v>0</v>
      </c>
      <c r="AH406" s="5">
        <f t="shared" si="122"/>
        <v>0</v>
      </c>
      <c r="AI406" s="5">
        <f>AA406*Inputs!I410</f>
        <v>0</v>
      </c>
      <c r="AJ406" s="5">
        <f t="shared" si="123"/>
        <v>0</v>
      </c>
      <c r="AK406" s="5">
        <f t="shared" si="124"/>
        <v>0</v>
      </c>
      <c r="AL406" s="5">
        <f>AA406*Inputs!I410</f>
        <v>0</v>
      </c>
      <c r="AM406" s="5">
        <f t="shared" ca="1" si="125"/>
        <v>0</v>
      </c>
      <c r="AN406" s="5">
        <f t="shared" si="126"/>
        <v>0</v>
      </c>
      <c r="AO406" s="5">
        <f t="shared" ca="1" si="127"/>
        <v>0</v>
      </c>
      <c r="AP406" s="5"/>
      <c r="AQ406" s="5">
        <f>AA406*Inputs!I410</f>
        <v>0</v>
      </c>
      <c r="AR406" s="5">
        <f t="shared" si="128"/>
        <v>0</v>
      </c>
      <c r="AS406" s="5"/>
      <c r="AT406" s="5">
        <f t="shared" ca="1" si="129"/>
        <v>0</v>
      </c>
      <c r="BG406" s="20" t="str">
        <f>IF(Inputs!K406="","",YEAR(Inputs!K406))</f>
        <v/>
      </c>
      <c r="BH406" s="20" t="str">
        <f>IF(Inputs!K406="","",DAY(Inputs!K406))</f>
        <v/>
      </c>
      <c r="BI406" s="20" t="str">
        <f>IF(Inputs!K406="","",MONTH(Inputs!K406))</f>
        <v/>
      </c>
      <c r="BJ406" s="14" t="str">
        <f>IF(Inputs!K406="","",IF(Inputs!K406&gt;DATE(BG406,4,1),DATE(BG406,4,1),DATE(BG406-1,4,1)))</f>
        <v/>
      </c>
      <c r="BX406" s="27" t="e">
        <f t="shared" si="130"/>
        <v>#N/A</v>
      </c>
      <c r="BY406" t="e">
        <f t="shared" si="131"/>
        <v>#N/A</v>
      </c>
    </row>
    <row r="407" spans="20:77">
      <c r="T407" s="5">
        <f>IF(Inputs!F411="",0,IF(Inputs!G411="Purchase",Inputs!H411,IF(Inputs!G411="Redemption",-Inputs!H411,IF(Inputs!G411="Dividend",0,0)))/Inputs!I411)</f>
        <v>0</v>
      </c>
      <c r="U407" s="5">
        <f>IF(Inputs!F411="",0,(datecg-Inputs!F411))</f>
        <v>0</v>
      </c>
      <c r="V407" s="5">
        <f>IF(Inputs!F411="",0,SUM($T$5:T407))</f>
        <v>0</v>
      </c>
      <c r="W407" s="5">
        <f>SUM($X$5:X406)</f>
        <v>24499.276089799783</v>
      </c>
      <c r="X407" s="5">
        <f t="shared" si="114"/>
        <v>0</v>
      </c>
      <c r="Y407" s="5">
        <f t="shared" si="115"/>
        <v>0</v>
      </c>
      <c r="Z407" s="5">
        <f t="shared" si="116"/>
        <v>0</v>
      </c>
      <c r="AA407" s="5">
        <f t="shared" si="117"/>
        <v>0</v>
      </c>
      <c r="AB407" s="5">
        <f t="shared" si="118"/>
        <v>0</v>
      </c>
      <c r="AC407" s="5">
        <f t="shared" si="119"/>
        <v>0</v>
      </c>
      <c r="AD407" s="94">
        <f>IF(U407&lt;=IF(Inputs!$C$22="",lockin,Inputs!$C$22),Inputs!$D$22,IF(U407&lt;=IF(Inputs!$C$23="",lockin,Inputs!$C$23),Inputs!$D$23,IF(U407&lt;=IF(Inputs!$C$24="",lockin,Inputs!$C$24),Inputs!$D$24,IF(U407&lt;=IF(Inputs!$C$25="",lockin,Inputs!$C$25),Inputs!$D$25,IF(U407&lt;=IF(Inputs!$C$26="",lockin,Inputs!$C$26),Inputs!$D$26,IF(U407&lt;=IF(Inputs!$C$27="",lockin,Inputs!$C$27),Inputs!$D$27,IF(U407&lt;=IF(Inputs!$C$28="",lockin,Inputs!$C$28),Inputs!$D$28,IF(U407&lt;=IF(Inputs!$C$29="",lockin,Inputs!$C$29),Inputs!$D$29,IF(U407&lt;=IF(Inputs!$C$30="",lockin,Inputs!$C$30),Inputs!$D$30,IF(U407&lt;=IF(Inputs!$C$31="",lockin,Inputs!$C$31),Inputs!$D$31,0%))))))))))</f>
        <v>1.4999999999999999E-2</v>
      </c>
      <c r="AE407" s="5">
        <f t="shared" si="120"/>
        <v>0</v>
      </c>
      <c r="AF407" s="5">
        <f>AB407*Inputs!I411</f>
        <v>0</v>
      </c>
      <c r="AG407" s="5">
        <f t="shared" si="121"/>
        <v>0</v>
      </c>
      <c r="AH407" s="5">
        <f t="shared" si="122"/>
        <v>0</v>
      </c>
      <c r="AI407" s="5">
        <f>AA407*Inputs!I411</f>
        <v>0</v>
      </c>
      <c r="AJ407" s="5">
        <f t="shared" si="123"/>
        <v>0</v>
      </c>
      <c r="AK407" s="5">
        <f t="shared" si="124"/>
        <v>0</v>
      </c>
      <c r="AL407" s="5">
        <f>AA407*Inputs!I411</f>
        <v>0</v>
      </c>
      <c r="AM407" s="5">
        <f t="shared" ca="1" si="125"/>
        <v>0</v>
      </c>
      <c r="AN407" s="5">
        <f t="shared" si="126"/>
        <v>0</v>
      </c>
      <c r="AO407" s="5">
        <f t="shared" ca="1" si="127"/>
        <v>0</v>
      </c>
      <c r="AP407" s="5"/>
      <c r="AQ407" s="5">
        <f>AA407*Inputs!I411</f>
        <v>0</v>
      </c>
      <c r="AR407" s="5">
        <f t="shared" si="128"/>
        <v>0</v>
      </c>
      <c r="AS407" s="5"/>
      <c r="AT407" s="5">
        <f t="shared" ca="1" si="129"/>
        <v>0</v>
      </c>
      <c r="BG407" s="20" t="str">
        <f>IF(Inputs!K407="","",YEAR(Inputs!K407))</f>
        <v/>
      </c>
      <c r="BH407" s="20" t="str">
        <f>IF(Inputs!K407="","",DAY(Inputs!K407))</f>
        <v/>
      </c>
      <c r="BI407" s="20" t="str">
        <f>IF(Inputs!K407="","",MONTH(Inputs!K407))</f>
        <v/>
      </c>
      <c r="BJ407" s="14" t="str">
        <f>IF(Inputs!K407="","",IF(Inputs!K407&gt;DATE(BG407,4,1),DATE(BG407,4,1),DATE(BG407-1,4,1)))</f>
        <v/>
      </c>
      <c r="BX407" s="27" t="e">
        <f t="shared" si="130"/>
        <v>#N/A</v>
      </c>
      <c r="BY407" t="e">
        <f t="shared" si="131"/>
        <v>#N/A</v>
      </c>
    </row>
    <row r="408" spans="20:77">
      <c r="T408" s="5">
        <f>IF(Inputs!F412="",0,IF(Inputs!G412="Purchase",Inputs!H412,IF(Inputs!G412="Redemption",-Inputs!H412,IF(Inputs!G412="Dividend",0,0)))/Inputs!I412)</f>
        <v>0</v>
      </c>
      <c r="U408" s="5">
        <f>IF(Inputs!F412="",0,(datecg-Inputs!F412))</f>
        <v>0</v>
      </c>
      <c r="V408" s="5">
        <f>IF(Inputs!F412="",0,SUM($T$5:T408))</f>
        <v>0</v>
      </c>
      <c r="W408" s="5">
        <f>SUM($X$5:X407)</f>
        <v>24499.276089799783</v>
      </c>
      <c r="X408" s="5">
        <f t="shared" si="114"/>
        <v>0</v>
      </c>
      <c r="Y408" s="5">
        <f t="shared" si="115"/>
        <v>0</v>
      </c>
      <c r="Z408" s="5">
        <f t="shared" si="116"/>
        <v>0</v>
      </c>
      <c r="AA408" s="5">
        <f t="shared" si="117"/>
        <v>0</v>
      </c>
      <c r="AB408" s="5">
        <f t="shared" si="118"/>
        <v>0</v>
      </c>
      <c r="AC408" s="5">
        <f t="shared" si="119"/>
        <v>0</v>
      </c>
      <c r="AD408" s="94">
        <f>IF(U408&lt;=IF(Inputs!$C$22="",lockin,Inputs!$C$22),Inputs!$D$22,IF(U408&lt;=IF(Inputs!$C$23="",lockin,Inputs!$C$23),Inputs!$D$23,IF(U408&lt;=IF(Inputs!$C$24="",lockin,Inputs!$C$24),Inputs!$D$24,IF(U408&lt;=IF(Inputs!$C$25="",lockin,Inputs!$C$25),Inputs!$D$25,IF(U408&lt;=IF(Inputs!$C$26="",lockin,Inputs!$C$26),Inputs!$D$26,IF(U408&lt;=IF(Inputs!$C$27="",lockin,Inputs!$C$27),Inputs!$D$27,IF(U408&lt;=IF(Inputs!$C$28="",lockin,Inputs!$C$28),Inputs!$D$28,IF(U408&lt;=IF(Inputs!$C$29="",lockin,Inputs!$C$29),Inputs!$D$29,IF(U408&lt;=IF(Inputs!$C$30="",lockin,Inputs!$C$30),Inputs!$D$30,IF(U408&lt;=IF(Inputs!$C$31="",lockin,Inputs!$C$31),Inputs!$D$31,0%))))))))))</f>
        <v>1.4999999999999999E-2</v>
      </c>
      <c r="AE408" s="5">
        <f t="shared" si="120"/>
        <v>0</v>
      </c>
      <c r="AF408" s="5">
        <f>AB408*Inputs!I412</f>
        <v>0</v>
      </c>
      <c r="AG408" s="5">
        <f t="shared" si="121"/>
        <v>0</v>
      </c>
      <c r="AH408" s="5">
        <f t="shared" si="122"/>
        <v>0</v>
      </c>
      <c r="AI408" s="5">
        <f>AA408*Inputs!I412</f>
        <v>0</v>
      </c>
      <c r="AJ408" s="5">
        <f t="shared" si="123"/>
        <v>0</v>
      </c>
      <c r="AK408" s="5">
        <f t="shared" si="124"/>
        <v>0</v>
      </c>
      <c r="AL408" s="5">
        <f>AA408*Inputs!I412</f>
        <v>0</v>
      </c>
      <c r="AM408" s="5">
        <f t="shared" ca="1" si="125"/>
        <v>0</v>
      </c>
      <c r="AN408" s="5">
        <f t="shared" si="126"/>
        <v>0</v>
      </c>
      <c r="AO408" s="5">
        <f t="shared" ca="1" si="127"/>
        <v>0</v>
      </c>
      <c r="AP408" s="5"/>
      <c r="AQ408" s="5">
        <f>AA408*Inputs!I412</f>
        <v>0</v>
      </c>
      <c r="AR408" s="5">
        <f t="shared" si="128"/>
        <v>0</v>
      </c>
      <c r="AS408" s="5"/>
      <c r="AT408" s="5">
        <f t="shared" ca="1" si="129"/>
        <v>0</v>
      </c>
      <c r="BG408" s="20" t="str">
        <f>IF(Inputs!K408="","",YEAR(Inputs!K408))</f>
        <v/>
      </c>
      <c r="BH408" s="20" t="str">
        <f>IF(Inputs!K408="","",DAY(Inputs!K408))</f>
        <v/>
      </c>
      <c r="BI408" s="20" t="str">
        <f>IF(Inputs!K408="","",MONTH(Inputs!K408))</f>
        <v/>
      </c>
      <c r="BJ408" s="14" t="str">
        <f>IF(Inputs!K408="","",IF(Inputs!K408&gt;DATE(BG408,4,1),DATE(BG408,4,1),DATE(BG408-1,4,1)))</f>
        <v/>
      </c>
      <c r="BX408" s="27" t="e">
        <f t="shared" si="130"/>
        <v>#N/A</v>
      </c>
      <c r="BY408" t="e">
        <f t="shared" si="131"/>
        <v>#N/A</v>
      </c>
    </row>
    <row r="409" spans="20:77">
      <c r="T409" s="5">
        <f>IF(Inputs!F413="",0,IF(Inputs!G413="Purchase",Inputs!H413,IF(Inputs!G413="Redemption",-Inputs!H413,IF(Inputs!G413="Dividend",0,0)))/Inputs!I413)</f>
        <v>0</v>
      </c>
      <c r="U409" s="5">
        <f>IF(Inputs!F413="",0,(datecg-Inputs!F413))</f>
        <v>0</v>
      </c>
      <c r="V409" s="5">
        <f>IF(Inputs!F413="",0,SUM($T$5:T409))</f>
        <v>0</v>
      </c>
      <c r="W409" s="5">
        <f>SUM($X$5:X408)</f>
        <v>24499.276089799783</v>
      </c>
      <c r="X409" s="5">
        <f t="shared" si="114"/>
        <v>0</v>
      </c>
      <c r="Y409" s="5">
        <f t="shared" si="115"/>
        <v>0</v>
      </c>
      <c r="Z409" s="5">
        <f t="shared" si="116"/>
        <v>0</v>
      </c>
      <c r="AA409" s="5">
        <f t="shared" si="117"/>
        <v>0</v>
      </c>
      <c r="AB409" s="5">
        <f t="shared" si="118"/>
        <v>0</v>
      </c>
      <c r="AC409" s="5">
        <f t="shared" si="119"/>
        <v>0</v>
      </c>
      <c r="AD409" s="94">
        <f>IF(U409&lt;=IF(Inputs!$C$22="",lockin,Inputs!$C$22),Inputs!$D$22,IF(U409&lt;=IF(Inputs!$C$23="",lockin,Inputs!$C$23),Inputs!$D$23,IF(U409&lt;=IF(Inputs!$C$24="",lockin,Inputs!$C$24),Inputs!$D$24,IF(U409&lt;=IF(Inputs!$C$25="",lockin,Inputs!$C$25),Inputs!$D$25,IF(U409&lt;=IF(Inputs!$C$26="",lockin,Inputs!$C$26),Inputs!$D$26,IF(U409&lt;=IF(Inputs!$C$27="",lockin,Inputs!$C$27),Inputs!$D$27,IF(U409&lt;=IF(Inputs!$C$28="",lockin,Inputs!$C$28),Inputs!$D$28,IF(U409&lt;=IF(Inputs!$C$29="",lockin,Inputs!$C$29),Inputs!$D$29,IF(U409&lt;=IF(Inputs!$C$30="",lockin,Inputs!$C$30),Inputs!$D$30,IF(U409&lt;=IF(Inputs!$C$31="",lockin,Inputs!$C$31),Inputs!$D$31,0%))))))))))</f>
        <v>1.4999999999999999E-2</v>
      </c>
      <c r="AE409" s="5">
        <f t="shared" si="120"/>
        <v>0</v>
      </c>
      <c r="AF409" s="5">
        <f>AB409*Inputs!I413</f>
        <v>0</v>
      </c>
      <c r="AG409" s="5">
        <f t="shared" si="121"/>
        <v>0</v>
      </c>
      <c r="AH409" s="5">
        <f t="shared" si="122"/>
        <v>0</v>
      </c>
      <c r="AI409" s="5">
        <f>AA409*Inputs!I413</f>
        <v>0</v>
      </c>
      <c r="AJ409" s="5">
        <f t="shared" si="123"/>
        <v>0</v>
      </c>
      <c r="AK409" s="5">
        <f t="shared" si="124"/>
        <v>0</v>
      </c>
      <c r="AL409" s="5">
        <f>AA409*Inputs!I413</f>
        <v>0</v>
      </c>
      <c r="AM409" s="5">
        <f t="shared" ca="1" si="125"/>
        <v>0</v>
      </c>
      <c r="AN409" s="5">
        <f t="shared" si="126"/>
        <v>0</v>
      </c>
      <c r="AO409" s="5">
        <f t="shared" ca="1" si="127"/>
        <v>0</v>
      </c>
      <c r="AP409" s="5"/>
      <c r="AQ409" s="5">
        <f>AA409*Inputs!I413</f>
        <v>0</v>
      </c>
      <c r="AR409" s="5">
        <f t="shared" si="128"/>
        <v>0</v>
      </c>
      <c r="AS409" s="5"/>
      <c r="AT409" s="5">
        <f t="shared" ca="1" si="129"/>
        <v>0</v>
      </c>
      <c r="BG409" s="20" t="str">
        <f>IF(Inputs!K409="","",YEAR(Inputs!K409))</f>
        <v/>
      </c>
      <c r="BH409" s="20" t="str">
        <f>IF(Inputs!K409="","",DAY(Inputs!K409))</f>
        <v/>
      </c>
      <c r="BI409" s="20" t="str">
        <f>IF(Inputs!K409="","",MONTH(Inputs!K409))</f>
        <v/>
      </c>
      <c r="BJ409" s="14" t="str">
        <f>IF(Inputs!K409="","",IF(Inputs!K409&gt;DATE(BG409,4,1),DATE(BG409,4,1),DATE(BG409-1,4,1)))</f>
        <v/>
      </c>
      <c r="BX409" s="27" t="e">
        <f t="shared" si="130"/>
        <v>#N/A</v>
      </c>
      <c r="BY409" t="e">
        <f t="shared" si="131"/>
        <v>#N/A</v>
      </c>
    </row>
    <row r="410" spans="20:77">
      <c r="T410" s="5">
        <f>IF(Inputs!F414="",0,IF(Inputs!G414="Purchase",Inputs!H414,IF(Inputs!G414="Redemption",-Inputs!H414,IF(Inputs!G414="Dividend",0,0)))/Inputs!I414)</f>
        <v>0</v>
      </c>
      <c r="U410" s="5">
        <f>IF(Inputs!F414="",0,(datecg-Inputs!F414))</f>
        <v>0</v>
      </c>
      <c r="V410" s="5">
        <f>IF(Inputs!F414="",0,SUM($T$5:T410))</f>
        <v>0</v>
      </c>
      <c r="W410" s="5">
        <f>SUM($X$5:X409)</f>
        <v>24499.276089799783</v>
      </c>
      <c r="X410" s="5">
        <f t="shared" si="114"/>
        <v>0</v>
      </c>
      <c r="Y410" s="5">
        <f t="shared" si="115"/>
        <v>0</v>
      </c>
      <c r="Z410" s="5">
        <f t="shared" si="116"/>
        <v>0</v>
      </c>
      <c r="AA410" s="5">
        <f t="shared" si="117"/>
        <v>0</v>
      </c>
      <c r="AB410" s="5">
        <f t="shared" si="118"/>
        <v>0</v>
      </c>
      <c r="AC410" s="5">
        <f t="shared" si="119"/>
        <v>0</v>
      </c>
      <c r="AD410" s="94">
        <f>IF(U410&lt;=IF(Inputs!$C$22="",lockin,Inputs!$C$22),Inputs!$D$22,IF(U410&lt;=IF(Inputs!$C$23="",lockin,Inputs!$C$23),Inputs!$D$23,IF(U410&lt;=IF(Inputs!$C$24="",lockin,Inputs!$C$24),Inputs!$D$24,IF(U410&lt;=IF(Inputs!$C$25="",lockin,Inputs!$C$25),Inputs!$D$25,IF(U410&lt;=IF(Inputs!$C$26="",lockin,Inputs!$C$26),Inputs!$D$26,IF(U410&lt;=IF(Inputs!$C$27="",lockin,Inputs!$C$27),Inputs!$D$27,IF(U410&lt;=IF(Inputs!$C$28="",lockin,Inputs!$C$28),Inputs!$D$28,IF(U410&lt;=IF(Inputs!$C$29="",lockin,Inputs!$C$29),Inputs!$D$29,IF(U410&lt;=IF(Inputs!$C$30="",lockin,Inputs!$C$30),Inputs!$D$30,IF(U410&lt;=IF(Inputs!$C$31="",lockin,Inputs!$C$31),Inputs!$D$31,0%))))))))))</f>
        <v>1.4999999999999999E-2</v>
      </c>
      <c r="AE410" s="5">
        <f t="shared" si="120"/>
        <v>0</v>
      </c>
      <c r="AF410" s="5">
        <f>AB410*Inputs!I414</f>
        <v>0</v>
      </c>
      <c r="AG410" s="5">
        <f t="shared" si="121"/>
        <v>0</v>
      </c>
      <c r="AH410" s="5">
        <f t="shared" si="122"/>
        <v>0</v>
      </c>
      <c r="AI410" s="5">
        <f>AA410*Inputs!I414</f>
        <v>0</v>
      </c>
      <c r="AJ410" s="5">
        <f t="shared" si="123"/>
        <v>0</v>
      </c>
      <c r="AK410" s="5">
        <f t="shared" si="124"/>
        <v>0</v>
      </c>
      <c r="AL410" s="5">
        <f>AA410*Inputs!I414</f>
        <v>0</v>
      </c>
      <c r="AM410" s="5">
        <f t="shared" ca="1" si="125"/>
        <v>0</v>
      </c>
      <c r="AN410" s="5">
        <f t="shared" si="126"/>
        <v>0</v>
      </c>
      <c r="AO410" s="5">
        <f t="shared" ca="1" si="127"/>
        <v>0</v>
      </c>
      <c r="AP410" s="5"/>
      <c r="AQ410" s="5">
        <f>AA410*Inputs!I414</f>
        <v>0</v>
      </c>
      <c r="AR410" s="5">
        <f t="shared" si="128"/>
        <v>0</v>
      </c>
      <c r="AS410" s="5"/>
      <c r="AT410" s="5">
        <f t="shared" ca="1" si="129"/>
        <v>0</v>
      </c>
      <c r="BG410" s="20" t="str">
        <f>IF(Inputs!K410="","",YEAR(Inputs!K410))</f>
        <v/>
      </c>
      <c r="BH410" s="20" t="str">
        <f>IF(Inputs!K410="","",DAY(Inputs!K410))</f>
        <v/>
      </c>
      <c r="BI410" s="20" t="str">
        <f>IF(Inputs!K410="","",MONTH(Inputs!K410))</f>
        <v/>
      </c>
      <c r="BJ410" s="14" t="str">
        <f>IF(Inputs!K410="","",IF(Inputs!K410&gt;DATE(BG410,4,1),DATE(BG410,4,1),DATE(BG410-1,4,1)))</f>
        <v/>
      </c>
      <c r="BX410" s="27" t="e">
        <f t="shared" si="130"/>
        <v>#N/A</v>
      </c>
      <c r="BY410" t="e">
        <f t="shared" si="131"/>
        <v>#N/A</v>
      </c>
    </row>
    <row r="411" spans="20:77">
      <c r="T411" s="5">
        <f>IF(Inputs!F415="",0,IF(Inputs!G415="Purchase",Inputs!H415,IF(Inputs!G415="Redemption",-Inputs!H415,IF(Inputs!G415="Dividend",0,0)))/Inputs!I415)</f>
        <v>0</v>
      </c>
      <c r="U411" s="5">
        <f>IF(Inputs!F415="",0,(datecg-Inputs!F415))</f>
        <v>0</v>
      </c>
      <c r="V411" s="5">
        <f>IF(Inputs!F415="",0,SUM($T$5:T411))</f>
        <v>0</v>
      </c>
      <c r="W411" s="5">
        <f>SUM($X$5:X410)</f>
        <v>24499.276089799783</v>
      </c>
      <c r="X411" s="5">
        <f t="shared" si="114"/>
        <v>0</v>
      </c>
      <c r="Y411" s="5">
        <f t="shared" si="115"/>
        <v>0</v>
      </c>
      <c r="Z411" s="5">
        <f t="shared" si="116"/>
        <v>0</v>
      </c>
      <c r="AA411" s="5">
        <f t="shared" si="117"/>
        <v>0</v>
      </c>
      <c r="AB411" s="5">
        <f t="shared" si="118"/>
        <v>0</v>
      </c>
      <c r="AC411" s="5">
        <f t="shared" si="119"/>
        <v>0</v>
      </c>
      <c r="AD411" s="94">
        <f>IF(U411&lt;=IF(Inputs!$C$22="",lockin,Inputs!$C$22),Inputs!$D$22,IF(U411&lt;=IF(Inputs!$C$23="",lockin,Inputs!$C$23),Inputs!$D$23,IF(U411&lt;=IF(Inputs!$C$24="",lockin,Inputs!$C$24),Inputs!$D$24,IF(U411&lt;=IF(Inputs!$C$25="",lockin,Inputs!$C$25),Inputs!$D$25,IF(U411&lt;=IF(Inputs!$C$26="",lockin,Inputs!$C$26),Inputs!$D$26,IF(U411&lt;=IF(Inputs!$C$27="",lockin,Inputs!$C$27),Inputs!$D$27,IF(U411&lt;=IF(Inputs!$C$28="",lockin,Inputs!$C$28),Inputs!$D$28,IF(U411&lt;=IF(Inputs!$C$29="",lockin,Inputs!$C$29),Inputs!$D$29,IF(U411&lt;=IF(Inputs!$C$30="",lockin,Inputs!$C$30),Inputs!$D$30,IF(U411&lt;=IF(Inputs!$C$31="",lockin,Inputs!$C$31),Inputs!$D$31,0%))))))))))</f>
        <v>1.4999999999999999E-2</v>
      </c>
      <c r="AE411" s="5">
        <f t="shared" si="120"/>
        <v>0</v>
      </c>
      <c r="AF411" s="5">
        <f>AB411*Inputs!I415</f>
        <v>0</v>
      </c>
      <c r="AG411" s="5">
        <f t="shared" si="121"/>
        <v>0</v>
      </c>
      <c r="AH411" s="5">
        <f t="shared" si="122"/>
        <v>0</v>
      </c>
      <c r="AI411" s="5">
        <f>AA411*Inputs!I415</f>
        <v>0</v>
      </c>
      <c r="AJ411" s="5">
        <f t="shared" si="123"/>
        <v>0</v>
      </c>
      <c r="AK411" s="5">
        <f t="shared" si="124"/>
        <v>0</v>
      </c>
      <c r="AL411" s="5">
        <f>AA411*Inputs!I415</f>
        <v>0</v>
      </c>
      <c r="AM411" s="5">
        <f t="shared" ca="1" si="125"/>
        <v>0</v>
      </c>
      <c r="AN411" s="5">
        <f t="shared" si="126"/>
        <v>0</v>
      </c>
      <c r="AO411" s="5">
        <f t="shared" ca="1" si="127"/>
        <v>0</v>
      </c>
      <c r="AP411" s="5"/>
      <c r="AQ411" s="5">
        <f>AA411*Inputs!I415</f>
        <v>0</v>
      </c>
      <c r="AR411" s="5">
        <f t="shared" si="128"/>
        <v>0</v>
      </c>
      <c r="AS411" s="5"/>
      <c r="AT411" s="5">
        <f t="shared" ca="1" si="129"/>
        <v>0</v>
      </c>
      <c r="BG411" s="20" t="str">
        <f>IF(Inputs!K411="","",YEAR(Inputs!K411))</f>
        <v/>
      </c>
      <c r="BH411" s="20" t="str">
        <f>IF(Inputs!K411="","",DAY(Inputs!K411))</f>
        <v/>
      </c>
      <c r="BI411" s="20" t="str">
        <f>IF(Inputs!K411="","",MONTH(Inputs!K411))</f>
        <v/>
      </c>
      <c r="BJ411" s="14" t="str">
        <f>IF(Inputs!K411="","",IF(Inputs!K411&gt;DATE(BG411,4,1),DATE(BG411,4,1),DATE(BG411-1,4,1)))</f>
        <v/>
      </c>
      <c r="BX411" s="27" t="e">
        <f t="shared" si="130"/>
        <v>#N/A</v>
      </c>
      <c r="BY411" t="e">
        <f t="shared" si="131"/>
        <v>#N/A</v>
      </c>
    </row>
    <row r="412" spans="20:77">
      <c r="T412" s="5">
        <f>IF(Inputs!F416="",0,IF(Inputs!G416="Purchase",Inputs!H416,IF(Inputs!G416="Redemption",-Inputs!H416,IF(Inputs!G416="Dividend",0,0)))/Inputs!I416)</f>
        <v>0</v>
      </c>
      <c r="U412" s="5">
        <f>IF(Inputs!F416="",0,(datecg-Inputs!F416))</f>
        <v>0</v>
      </c>
      <c r="V412" s="5">
        <f>IF(Inputs!F416="",0,SUM($T$5:T412))</f>
        <v>0</v>
      </c>
      <c r="W412" s="5">
        <f>SUM($X$5:X411)</f>
        <v>24499.276089799783</v>
      </c>
      <c r="X412" s="5">
        <f t="shared" si="114"/>
        <v>0</v>
      </c>
      <c r="Y412" s="5">
        <f t="shared" si="115"/>
        <v>0</v>
      </c>
      <c r="Z412" s="5">
        <f t="shared" si="116"/>
        <v>0</v>
      </c>
      <c r="AA412" s="5">
        <f t="shared" si="117"/>
        <v>0</v>
      </c>
      <c r="AB412" s="5">
        <f t="shared" si="118"/>
        <v>0</v>
      </c>
      <c r="AC412" s="5">
        <f t="shared" si="119"/>
        <v>0</v>
      </c>
      <c r="AD412" s="94">
        <f>IF(U412&lt;=IF(Inputs!$C$22="",lockin,Inputs!$C$22),Inputs!$D$22,IF(U412&lt;=IF(Inputs!$C$23="",lockin,Inputs!$C$23),Inputs!$D$23,IF(U412&lt;=IF(Inputs!$C$24="",lockin,Inputs!$C$24),Inputs!$D$24,IF(U412&lt;=IF(Inputs!$C$25="",lockin,Inputs!$C$25),Inputs!$D$25,IF(U412&lt;=IF(Inputs!$C$26="",lockin,Inputs!$C$26),Inputs!$D$26,IF(U412&lt;=IF(Inputs!$C$27="",lockin,Inputs!$C$27),Inputs!$D$27,IF(U412&lt;=IF(Inputs!$C$28="",lockin,Inputs!$C$28),Inputs!$D$28,IF(U412&lt;=IF(Inputs!$C$29="",lockin,Inputs!$C$29),Inputs!$D$29,IF(U412&lt;=IF(Inputs!$C$30="",lockin,Inputs!$C$30),Inputs!$D$30,IF(U412&lt;=IF(Inputs!$C$31="",lockin,Inputs!$C$31),Inputs!$D$31,0%))))))))))</f>
        <v>1.4999999999999999E-2</v>
      </c>
      <c r="AE412" s="5">
        <f t="shared" si="120"/>
        <v>0</v>
      </c>
      <c r="AF412" s="5">
        <f>AB412*Inputs!I416</f>
        <v>0</v>
      </c>
      <c r="AG412" s="5">
        <f t="shared" si="121"/>
        <v>0</v>
      </c>
      <c r="AH412" s="5">
        <f t="shared" si="122"/>
        <v>0</v>
      </c>
      <c r="AI412" s="5">
        <f>AA412*Inputs!I416</f>
        <v>0</v>
      </c>
      <c r="AJ412" s="5">
        <f t="shared" si="123"/>
        <v>0</v>
      </c>
      <c r="AK412" s="5">
        <f t="shared" si="124"/>
        <v>0</v>
      </c>
      <c r="AL412" s="5">
        <f>AA412*Inputs!I416</f>
        <v>0</v>
      </c>
      <c r="AM412" s="5">
        <f t="shared" ca="1" si="125"/>
        <v>0</v>
      </c>
      <c r="AN412" s="5">
        <f t="shared" si="126"/>
        <v>0</v>
      </c>
      <c r="AO412" s="5">
        <f t="shared" ca="1" si="127"/>
        <v>0</v>
      </c>
      <c r="AP412" s="5"/>
      <c r="AQ412" s="5">
        <f>AA412*Inputs!I416</f>
        <v>0</v>
      </c>
      <c r="AR412" s="5">
        <f t="shared" si="128"/>
        <v>0</v>
      </c>
      <c r="AS412" s="5"/>
      <c r="AT412" s="5">
        <f t="shared" ca="1" si="129"/>
        <v>0</v>
      </c>
      <c r="BG412" s="20" t="str">
        <f>IF(Inputs!K412="","",YEAR(Inputs!K412))</f>
        <v/>
      </c>
      <c r="BH412" s="20" t="str">
        <f>IF(Inputs!K412="","",DAY(Inputs!K412))</f>
        <v/>
      </c>
      <c r="BI412" s="20" t="str">
        <f>IF(Inputs!K412="","",MONTH(Inputs!K412))</f>
        <v/>
      </c>
      <c r="BJ412" s="14" t="str">
        <f>IF(Inputs!K412="","",IF(Inputs!K412&gt;DATE(BG412,4,1),DATE(BG412,4,1),DATE(BG412-1,4,1)))</f>
        <v/>
      </c>
      <c r="BX412" s="27" t="e">
        <f t="shared" si="130"/>
        <v>#N/A</v>
      </c>
      <c r="BY412" t="e">
        <f t="shared" si="131"/>
        <v>#N/A</v>
      </c>
    </row>
    <row r="413" spans="20:77">
      <c r="T413" s="5">
        <f>IF(Inputs!F417="",0,IF(Inputs!G417="Purchase",Inputs!H417,IF(Inputs!G417="Redemption",-Inputs!H417,IF(Inputs!G417="Dividend",0,0)))/Inputs!I417)</f>
        <v>0</v>
      </c>
      <c r="U413" s="5">
        <f>IF(Inputs!F417="",0,(datecg-Inputs!F417))</f>
        <v>0</v>
      </c>
      <c r="V413" s="5">
        <f>IF(Inputs!F417="",0,SUM($T$5:T413))</f>
        <v>0</v>
      </c>
      <c r="W413" s="5">
        <f>SUM($X$5:X412)</f>
        <v>24499.276089799783</v>
      </c>
      <c r="X413" s="5">
        <f t="shared" si="114"/>
        <v>0</v>
      </c>
      <c r="Y413" s="5">
        <f t="shared" si="115"/>
        <v>0</v>
      </c>
      <c r="Z413" s="5">
        <f t="shared" si="116"/>
        <v>0</v>
      </c>
      <c r="AA413" s="5">
        <f t="shared" si="117"/>
        <v>0</v>
      </c>
      <c r="AB413" s="5">
        <f t="shared" si="118"/>
        <v>0</v>
      </c>
      <c r="AC413" s="5">
        <f t="shared" si="119"/>
        <v>0</v>
      </c>
      <c r="AD413" s="94">
        <f>IF(U413&lt;=IF(Inputs!$C$22="",lockin,Inputs!$C$22),Inputs!$D$22,IF(U413&lt;=IF(Inputs!$C$23="",lockin,Inputs!$C$23),Inputs!$D$23,IF(U413&lt;=IF(Inputs!$C$24="",lockin,Inputs!$C$24),Inputs!$D$24,IF(U413&lt;=IF(Inputs!$C$25="",lockin,Inputs!$C$25),Inputs!$D$25,IF(U413&lt;=IF(Inputs!$C$26="",lockin,Inputs!$C$26),Inputs!$D$26,IF(U413&lt;=IF(Inputs!$C$27="",lockin,Inputs!$C$27),Inputs!$D$27,IF(U413&lt;=IF(Inputs!$C$28="",lockin,Inputs!$C$28),Inputs!$D$28,IF(U413&lt;=IF(Inputs!$C$29="",lockin,Inputs!$C$29),Inputs!$D$29,IF(U413&lt;=IF(Inputs!$C$30="",lockin,Inputs!$C$30),Inputs!$D$30,IF(U413&lt;=IF(Inputs!$C$31="",lockin,Inputs!$C$31),Inputs!$D$31,0%))))))))))</f>
        <v>1.4999999999999999E-2</v>
      </c>
      <c r="AE413" s="5">
        <f t="shared" si="120"/>
        <v>0</v>
      </c>
      <c r="AF413" s="5">
        <f>AB413*Inputs!I417</f>
        <v>0</v>
      </c>
      <c r="AG413" s="5">
        <f t="shared" si="121"/>
        <v>0</v>
      </c>
      <c r="AH413" s="5">
        <f t="shared" si="122"/>
        <v>0</v>
      </c>
      <c r="AI413" s="5">
        <f>AA413*Inputs!I417</f>
        <v>0</v>
      </c>
      <c r="AJ413" s="5">
        <f t="shared" si="123"/>
        <v>0</v>
      </c>
      <c r="AK413" s="5">
        <f t="shared" si="124"/>
        <v>0</v>
      </c>
      <c r="AL413" s="5">
        <f>AA413*Inputs!I417</f>
        <v>0</v>
      </c>
      <c r="AM413" s="5">
        <f t="shared" ca="1" si="125"/>
        <v>0</v>
      </c>
      <c r="AN413" s="5">
        <f t="shared" si="126"/>
        <v>0</v>
      </c>
      <c r="AO413" s="5">
        <f t="shared" ca="1" si="127"/>
        <v>0</v>
      </c>
      <c r="AP413" s="5"/>
      <c r="AQ413" s="5">
        <f>AA413*Inputs!I417</f>
        <v>0</v>
      </c>
      <c r="AR413" s="5">
        <f t="shared" si="128"/>
        <v>0</v>
      </c>
      <c r="AS413" s="5"/>
      <c r="AT413" s="5">
        <f t="shared" ca="1" si="129"/>
        <v>0</v>
      </c>
      <c r="BG413" s="20" t="str">
        <f>IF(Inputs!K413="","",YEAR(Inputs!K413))</f>
        <v/>
      </c>
      <c r="BH413" s="20" t="str">
        <f>IF(Inputs!K413="","",DAY(Inputs!K413))</f>
        <v/>
      </c>
      <c r="BI413" s="20" t="str">
        <f>IF(Inputs!K413="","",MONTH(Inputs!K413))</f>
        <v/>
      </c>
      <c r="BJ413" s="14" t="str">
        <f>IF(Inputs!K413="","",IF(Inputs!K413&gt;DATE(BG413,4,1),DATE(BG413,4,1),DATE(BG413-1,4,1)))</f>
        <v/>
      </c>
      <c r="BX413" s="27" t="e">
        <f t="shared" si="130"/>
        <v>#N/A</v>
      </c>
      <c r="BY413" t="e">
        <f t="shared" si="131"/>
        <v>#N/A</v>
      </c>
    </row>
    <row r="414" spans="20:77">
      <c r="T414" s="5">
        <f>IF(Inputs!F418="",0,IF(Inputs!G418="Purchase",Inputs!H418,IF(Inputs!G418="Redemption",-Inputs!H418,IF(Inputs!G418="Dividend",0,0)))/Inputs!I418)</f>
        <v>0</v>
      </c>
      <c r="U414" s="5">
        <f>IF(Inputs!F418="",0,(datecg-Inputs!F418))</f>
        <v>0</v>
      </c>
      <c r="V414" s="5">
        <f>IF(Inputs!F418="",0,SUM($T$5:T414))</f>
        <v>0</v>
      </c>
      <c r="W414" s="5">
        <f>SUM($X$5:X413)</f>
        <v>24499.276089799783</v>
      </c>
      <c r="X414" s="5">
        <f t="shared" si="114"/>
        <v>0</v>
      </c>
      <c r="Y414" s="5">
        <f t="shared" si="115"/>
        <v>0</v>
      </c>
      <c r="Z414" s="5">
        <f t="shared" si="116"/>
        <v>0</v>
      </c>
      <c r="AA414" s="5">
        <f t="shared" si="117"/>
        <v>0</v>
      </c>
      <c r="AB414" s="5">
        <f t="shared" si="118"/>
        <v>0</v>
      </c>
      <c r="AC414" s="5">
        <f t="shared" si="119"/>
        <v>0</v>
      </c>
      <c r="AD414" s="94">
        <f>IF(U414&lt;=IF(Inputs!$C$22="",lockin,Inputs!$C$22),Inputs!$D$22,IF(U414&lt;=IF(Inputs!$C$23="",lockin,Inputs!$C$23),Inputs!$D$23,IF(U414&lt;=IF(Inputs!$C$24="",lockin,Inputs!$C$24),Inputs!$D$24,IF(U414&lt;=IF(Inputs!$C$25="",lockin,Inputs!$C$25),Inputs!$D$25,IF(U414&lt;=IF(Inputs!$C$26="",lockin,Inputs!$C$26),Inputs!$D$26,IF(U414&lt;=IF(Inputs!$C$27="",lockin,Inputs!$C$27),Inputs!$D$27,IF(U414&lt;=IF(Inputs!$C$28="",lockin,Inputs!$C$28),Inputs!$D$28,IF(U414&lt;=IF(Inputs!$C$29="",lockin,Inputs!$C$29),Inputs!$D$29,IF(U414&lt;=IF(Inputs!$C$30="",lockin,Inputs!$C$30),Inputs!$D$30,IF(U414&lt;=IF(Inputs!$C$31="",lockin,Inputs!$C$31),Inputs!$D$31,0%))))))))))</f>
        <v>1.4999999999999999E-2</v>
      </c>
      <c r="AE414" s="5">
        <f t="shared" si="120"/>
        <v>0</v>
      </c>
      <c r="AF414" s="5">
        <f>AB414*Inputs!I418</f>
        <v>0</v>
      </c>
      <c r="AG414" s="5">
        <f t="shared" si="121"/>
        <v>0</v>
      </c>
      <c r="AH414" s="5">
        <f t="shared" si="122"/>
        <v>0</v>
      </c>
      <c r="AI414" s="5">
        <f>AA414*Inputs!I418</f>
        <v>0</v>
      </c>
      <c r="AJ414" s="5">
        <f t="shared" si="123"/>
        <v>0</v>
      </c>
      <c r="AK414" s="5">
        <f t="shared" si="124"/>
        <v>0</v>
      </c>
      <c r="AL414" s="5">
        <f>AA414*Inputs!I418</f>
        <v>0</v>
      </c>
      <c r="AM414" s="5">
        <f t="shared" ca="1" si="125"/>
        <v>0</v>
      </c>
      <c r="AN414" s="5">
        <f t="shared" si="126"/>
        <v>0</v>
      </c>
      <c r="AO414" s="5">
        <f t="shared" ca="1" si="127"/>
        <v>0</v>
      </c>
      <c r="AP414" s="5"/>
      <c r="AQ414" s="5">
        <f>AA414*Inputs!I418</f>
        <v>0</v>
      </c>
      <c r="AR414" s="5">
        <f t="shared" si="128"/>
        <v>0</v>
      </c>
      <c r="AS414" s="5"/>
      <c r="AT414" s="5">
        <f t="shared" ca="1" si="129"/>
        <v>0</v>
      </c>
      <c r="BG414" s="20" t="str">
        <f>IF(Inputs!K414="","",YEAR(Inputs!K414))</f>
        <v/>
      </c>
      <c r="BH414" s="20" t="str">
        <f>IF(Inputs!K414="","",DAY(Inputs!K414))</f>
        <v/>
      </c>
      <c r="BI414" s="20" t="str">
        <f>IF(Inputs!K414="","",MONTH(Inputs!K414))</f>
        <v/>
      </c>
      <c r="BJ414" s="14" t="str">
        <f>IF(Inputs!K414="","",IF(Inputs!K414&gt;DATE(BG414,4,1),DATE(BG414,4,1),DATE(BG414-1,4,1)))</f>
        <v/>
      </c>
      <c r="BX414" s="27" t="e">
        <f t="shared" si="130"/>
        <v>#N/A</v>
      </c>
      <c r="BY414" t="e">
        <f t="shared" si="131"/>
        <v>#N/A</v>
      </c>
    </row>
    <row r="415" spans="20:77">
      <c r="T415" s="5">
        <f>IF(Inputs!F419="",0,IF(Inputs!G419="Purchase",Inputs!H419,IF(Inputs!G419="Redemption",-Inputs!H419,IF(Inputs!G419="Dividend",0,0)))/Inputs!I419)</f>
        <v>0</v>
      </c>
      <c r="U415" s="5">
        <f>IF(Inputs!F419="",0,(datecg-Inputs!F419))</f>
        <v>0</v>
      </c>
      <c r="V415" s="5">
        <f>IF(Inputs!F419="",0,SUM($T$5:T415))</f>
        <v>0</v>
      </c>
      <c r="W415" s="5">
        <f>SUM($X$5:X414)</f>
        <v>24499.276089799783</v>
      </c>
      <c r="X415" s="5">
        <f t="shared" si="114"/>
        <v>0</v>
      </c>
      <c r="Y415" s="5">
        <f t="shared" si="115"/>
        <v>0</v>
      </c>
      <c r="Z415" s="5">
        <f t="shared" si="116"/>
        <v>0</v>
      </c>
      <c r="AA415" s="5">
        <f t="shared" si="117"/>
        <v>0</v>
      </c>
      <c r="AB415" s="5">
        <f t="shared" si="118"/>
        <v>0</v>
      </c>
      <c r="AC415" s="5">
        <f t="shared" si="119"/>
        <v>0</v>
      </c>
      <c r="AD415" s="94">
        <f>IF(U415&lt;=IF(Inputs!$C$22="",lockin,Inputs!$C$22),Inputs!$D$22,IF(U415&lt;=IF(Inputs!$C$23="",lockin,Inputs!$C$23),Inputs!$D$23,IF(U415&lt;=IF(Inputs!$C$24="",lockin,Inputs!$C$24),Inputs!$D$24,IF(U415&lt;=IF(Inputs!$C$25="",lockin,Inputs!$C$25),Inputs!$D$25,IF(U415&lt;=IF(Inputs!$C$26="",lockin,Inputs!$C$26),Inputs!$D$26,IF(U415&lt;=IF(Inputs!$C$27="",lockin,Inputs!$C$27),Inputs!$D$27,IF(U415&lt;=IF(Inputs!$C$28="",lockin,Inputs!$C$28),Inputs!$D$28,IF(U415&lt;=IF(Inputs!$C$29="",lockin,Inputs!$C$29),Inputs!$D$29,IF(U415&lt;=IF(Inputs!$C$30="",lockin,Inputs!$C$30),Inputs!$D$30,IF(U415&lt;=IF(Inputs!$C$31="",lockin,Inputs!$C$31),Inputs!$D$31,0%))))))))))</f>
        <v>1.4999999999999999E-2</v>
      </c>
      <c r="AE415" s="5">
        <f t="shared" si="120"/>
        <v>0</v>
      </c>
      <c r="AF415" s="5">
        <f>AB415*Inputs!I419</f>
        <v>0</v>
      </c>
      <c r="AG415" s="5">
        <f t="shared" si="121"/>
        <v>0</v>
      </c>
      <c r="AH415" s="5">
        <f t="shared" si="122"/>
        <v>0</v>
      </c>
      <c r="AI415" s="5">
        <f>AA415*Inputs!I419</f>
        <v>0</v>
      </c>
      <c r="AJ415" s="5">
        <f t="shared" si="123"/>
        <v>0</v>
      </c>
      <c r="AK415" s="5">
        <f t="shared" si="124"/>
        <v>0</v>
      </c>
      <c r="AL415" s="5">
        <f>AA415*Inputs!I419</f>
        <v>0</v>
      </c>
      <c r="AM415" s="5">
        <f t="shared" ca="1" si="125"/>
        <v>0</v>
      </c>
      <c r="AN415" s="5">
        <f t="shared" si="126"/>
        <v>0</v>
      </c>
      <c r="AO415" s="5">
        <f t="shared" ca="1" si="127"/>
        <v>0</v>
      </c>
      <c r="AP415" s="5"/>
      <c r="AQ415" s="5">
        <f>AA415*Inputs!I419</f>
        <v>0</v>
      </c>
      <c r="AR415" s="5">
        <f t="shared" si="128"/>
        <v>0</v>
      </c>
      <c r="AS415" s="5"/>
      <c r="AT415" s="5">
        <f t="shared" ca="1" si="129"/>
        <v>0</v>
      </c>
      <c r="BG415" s="20" t="str">
        <f>IF(Inputs!K415="","",YEAR(Inputs!K415))</f>
        <v/>
      </c>
      <c r="BH415" s="20" t="str">
        <f>IF(Inputs!K415="","",DAY(Inputs!K415))</f>
        <v/>
      </c>
      <c r="BI415" s="20" t="str">
        <f>IF(Inputs!K415="","",MONTH(Inputs!K415))</f>
        <v/>
      </c>
      <c r="BJ415" s="14" t="str">
        <f>IF(Inputs!K415="","",IF(Inputs!K415&gt;DATE(BG415,4,1),DATE(BG415,4,1),DATE(BG415-1,4,1)))</f>
        <v/>
      </c>
      <c r="BX415" s="27" t="e">
        <f t="shared" si="130"/>
        <v>#N/A</v>
      </c>
      <c r="BY415" t="e">
        <f t="shared" si="131"/>
        <v>#N/A</v>
      </c>
    </row>
    <row r="416" spans="20:77">
      <c r="T416" s="5">
        <f>IF(Inputs!F420="",0,IF(Inputs!G420="Purchase",Inputs!H420,IF(Inputs!G420="Redemption",-Inputs!H420,IF(Inputs!G420="Dividend",0,0)))/Inputs!I420)</f>
        <v>0</v>
      </c>
      <c r="U416" s="5">
        <f>IF(Inputs!F420="",0,(datecg-Inputs!F420))</f>
        <v>0</v>
      </c>
      <c r="V416" s="5">
        <f>IF(Inputs!F420="",0,SUM($T$5:T416))</f>
        <v>0</v>
      </c>
      <c r="W416" s="5">
        <f>SUM($X$5:X415)</f>
        <v>24499.276089799783</v>
      </c>
      <c r="X416" s="5">
        <f t="shared" si="114"/>
        <v>0</v>
      </c>
      <c r="Y416" s="5">
        <f t="shared" si="115"/>
        <v>0</v>
      </c>
      <c r="Z416" s="5">
        <f t="shared" si="116"/>
        <v>0</v>
      </c>
      <c r="AA416" s="5">
        <f t="shared" si="117"/>
        <v>0</v>
      </c>
      <c r="AB416" s="5">
        <f t="shared" si="118"/>
        <v>0</v>
      </c>
      <c r="AC416" s="5">
        <f t="shared" si="119"/>
        <v>0</v>
      </c>
      <c r="AD416" s="94">
        <f>IF(U416&lt;=IF(Inputs!$C$22="",lockin,Inputs!$C$22),Inputs!$D$22,IF(U416&lt;=IF(Inputs!$C$23="",lockin,Inputs!$C$23),Inputs!$D$23,IF(U416&lt;=IF(Inputs!$C$24="",lockin,Inputs!$C$24),Inputs!$D$24,IF(U416&lt;=IF(Inputs!$C$25="",lockin,Inputs!$C$25),Inputs!$D$25,IF(U416&lt;=IF(Inputs!$C$26="",lockin,Inputs!$C$26),Inputs!$D$26,IF(U416&lt;=IF(Inputs!$C$27="",lockin,Inputs!$C$27),Inputs!$D$27,IF(U416&lt;=IF(Inputs!$C$28="",lockin,Inputs!$C$28),Inputs!$D$28,IF(U416&lt;=IF(Inputs!$C$29="",lockin,Inputs!$C$29),Inputs!$D$29,IF(U416&lt;=IF(Inputs!$C$30="",lockin,Inputs!$C$30),Inputs!$D$30,IF(U416&lt;=IF(Inputs!$C$31="",lockin,Inputs!$C$31),Inputs!$D$31,0%))))))))))</f>
        <v>1.4999999999999999E-2</v>
      </c>
      <c r="AE416" s="5">
        <f t="shared" si="120"/>
        <v>0</v>
      </c>
      <c r="AF416" s="5">
        <f>AB416*Inputs!I420</f>
        <v>0</v>
      </c>
      <c r="AG416" s="5">
        <f t="shared" si="121"/>
        <v>0</v>
      </c>
      <c r="AH416" s="5">
        <f t="shared" si="122"/>
        <v>0</v>
      </c>
      <c r="AI416" s="5">
        <f>AA416*Inputs!I420</f>
        <v>0</v>
      </c>
      <c r="AJ416" s="5">
        <f t="shared" si="123"/>
        <v>0</v>
      </c>
      <c r="AK416" s="5">
        <f t="shared" si="124"/>
        <v>0</v>
      </c>
      <c r="AL416" s="5">
        <f>AA416*Inputs!I420</f>
        <v>0</v>
      </c>
      <c r="AM416" s="5">
        <f t="shared" ca="1" si="125"/>
        <v>0</v>
      </c>
      <c r="AN416" s="5">
        <f t="shared" si="126"/>
        <v>0</v>
      </c>
      <c r="AO416" s="5">
        <f t="shared" ca="1" si="127"/>
        <v>0</v>
      </c>
      <c r="AP416" s="5"/>
      <c r="AQ416" s="5">
        <f>AA416*Inputs!I420</f>
        <v>0</v>
      </c>
      <c r="AR416" s="5">
        <f t="shared" si="128"/>
        <v>0</v>
      </c>
      <c r="AS416" s="5"/>
      <c r="AT416" s="5">
        <f t="shared" ca="1" si="129"/>
        <v>0</v>
      </c>
      <c r="BG416" s="20" t="str">
        <f>IF(Inputs!K416="","",YEAR(Inputs!K416))</f>
        <v/>
      </c>
      <c r="BH416" s="20" t="str">
        <f>IF(Inputs!K416="","",DAY(Inputs!K416))</f>
        <v/>
      </c>
      <c r="BI416" s="20" t="str">
        <f>IF(Inputs!K416="","",MONTH(Inputs!K416))</f>
        <v/>
      </c>
      <c r="BJ416" s="14" t="str">
        <f>IF(Inputs!K416="","",IF(Inputs!K416&gt;DATE(BG416,4,1),DATE(BG416,4,1),DATE(BG416-1,4,1)))</f>
        <v/>
      </c>
      <c r="BX416" s="27" t="e">
        <f t="shared" si="130"/>
        <v>#N/A</v>
      </c>
      <c r="BY416" t="e">
        <f t="shared" si="131"/>
        <v>#N/A</v>
      </c>
    </row>
    <row r="417" spans="20:77">
      <c r="T417" s="5">
        <f>IF(Inputs!F421="",0,IF(Inputs!G421="Purchase",Inputs!H421,IF(Inputs!G421="Redemption",-Inputs!H421,IF(Inputs!G421="Dividend",0,0)))/Inputs!I421)</f>
        <v>0</v>
      </c>
      <c r="U417" s="5">
        <f>IF(Inputs!F421="",0,(datecg-Inputs!F421))</f>
        <v>0</v>
      </c>
      <c r="V417" s="5">
        <f>IF(Inputs!F421="",0,SUM($T$5:T417))</f>
        <v>0</v>
      </c>
      <c r="W417" s="5">
        <f>SUM($X$5:X416)</f>
        <v>24499.276089799783</v>
      </c>
      <c r="X417" s="5">
        <f t="shared" si="114"/>
        <v>0</v>
      </c>
      <c r="Y417" s="5">
        <f t="shared" si="115"/>
        <v>0</v>
      </c>
      <c r="Z417" s="5">
        <f t="shared" si="116"/>
        <v>0</v>
      </c>
      <c r="AA417" s="5">
        <f t="shared" si="117"/>
        <v>0</v>
      </c>
      <c r="AB417" s="5">
        <f t="shared" si="118"/>
        <v>0</v>
      </c>
      <c r="AC417" s="5">
        <f t="shared" si="119"/>
        <v>0</v>
      </c>
      <c r="AD417" s="94">
        <f>IF(U417&lt;=IF(Inputs!$C$22="",lockin,Inputs!$C$22),Inputs!$D$22,IF(U417&lt;=IF(Inputs!$C$23="",lockin,Inputs!$C$23),Inputs!$D$23,IF(U417&lt;=IF(Inputs!$C$24="",lockin,Inputs!$C$24),Inputs!$D$24,IF(U417&lt;=IF(Inputs!$C$25="",lockin,Inputs!$C$25),Inputs!$D$25,IF(U417&lt;=IF(Inputs!$C$26="",lockin,Inputs!$C$26),Inputs!$D$26,IF(U417&lt;=IF(Inputs!$C$27="",lockin,Inputs!$C$27),Inputs!$D$27,IF(U417&lt;=IF(Inputs!$C$28="",lockin,Inputs!$C$28),Inputs!$D$28,IF(U417&lt;=IF(Inputs!$C$29="",lockin,Inputs!$C$29),Inputs!$D$29,IF(U417&lt;=IF(Inputs!$C$30="",lockin,Inputs!$C$30),Inputs!$D$30,IF(U417&lt;=IF(Inputs!$C$31="",lockin,Inputs!$C$31),Inputs!$D$31,0%))))))))))</f>
        <v>1.4999999999999999E-2</v>
      </c>
      <c r="AE417" s="5">
        <f t="shared" si="120"/>
        <v>0</v>
      </c>
      <c r="AF417" s="5">
        <f>AB417*Inputs!I421</f>
        <v>0</v>
      </c>
      <c r="AG417" s="5">
        <f t="shared" si="121"/>
        <v>0</v>
      </c>
      <c r="AH417" s="5">
        <f t="shared" si="122"/>
        <v>0</v>
      </c>
      <c r="AI417" s="5">
        <f>AA417*Inputs!I421</f>
        <v>0</v>
      </c>
      <c r="AJ417" s="5">
        <f t="shared" si="123"/>
        <v>0</v>
      </c>
      <c r="AK417" s="5">
        <f t="shared" si="124"/>
        <v>0</v>
      </c>
      <c r="AL417" s="5">
        <f>AA417*Inputs!I421</f>
        <v>0</v>
      </c>
      <c r="AM417" s="5">
        <f t="shared" ca="1" si="125"/>
        <v>0</v>
      </c>
      <c r="AN417" s="5">
        <f t="shared" si="126"/>
        <v>0</v>
      </c>
      <c r="AO417" s="5">
        <f t="shared" ca="1" si="127"/>
        <v>0</v>
      </c>
      <c r="AP417" s="5"/>
      <c r="AQ417" s="5">
        <f>AA417*Inputs!I421</f>
        <v>0</v>
      </c>
      <c r="AR417" s="5">
        <f t="shared" si="128"/>
        <v>0</v>
      </c>
      <c r="AS417" s="5"/>
      <c r="AT417" s="5">
        <f t="shared" ca="1" si="129"/>
        <v>0</v>
      </c>
      <c r="BG417" s="20" t="str">
        <f>IF(Inputs!K417="","",YEAR(Inputs!K417))</f>
        <v/>
      </c>
      <c r="BH417" s="20" t="str">
        <f>IF(Inputs!K417="","",DAY(Inputs!K417))</f>
        <v/>
      </c>
      <c r="BI417" s="20" t="str">
        <f>IF(Inputs!K417="","",MONTH(Inputs!K417))</f>
        <v/>
      </c>
      <c r="BJ417" s="14" t="str">
        <f>IF(Inputs!K417="","",IF(Inputs!K417&gt;DATE(BG417,4,1),DATE(BG417,4,1),DATE(BG417-1,4,1)))</f>
        <v/>
      </c>
      <c r="BX417" s="27" t="e">
        <f t="shared" si="130"/>
        <v>#N/A</v>
      </c>
      <c r="BY417" t="e">
        <f t="shared" si="131"/>
        <v>#N/A</v>
      </c>
    </row>
    <row r="418" spans="20:77">
      <c r="T418" s="5">
        <f>IF(Inputs!F422="",0,IF(Inputs!G422="Purchase",Inputs!H422,IF(Inputs!G422="Redemption",-Inputs!H422,IF(Inputs!G422="Dividend",0,0)))/Inputs!I422)</f>
        <v>0</v>
      </c>
      <c r="U418" s="5">
        <f>IF(Inputs!F422="",0,(datecg-Inputs!F422))</f>
        <v>0</v>
      </c>
      <c r="V418" s="5">
        <f>IF(Inputs!F422="",0,SUM($T$5:T418))</f>
        <v>0</v>
      </c>
      <c r="W418" s="5">
        <f>SUM($X$5:X417)</f>
        <v>24499.276089799783</v>
      </c>
      <c r="X418" s="5">
        <f t="shared" si="114"/>
        <v>0</v>
      </c>
      <c r="Y418" s="5">
        <f t="shared" si="115"/>
        <v>0</v>
      </c>
      <c r="Z418" s="5">
        <f t="shared" si="116"/>
        <v>0</v>
      </c>
      <c r="AA418" s="5">
        <f t="shared" si="117"/>
        <v>0</v>
      </c>
      <c r="AB418" s="5">
        <f t="shared" si="118"/>
        <v>0</v>
      </c>
      <c r="AC418" s="5">
        <f t="shared" si="119"/>
        <v>0</v>
      </c>
      <c r="AD418" s="94">
        <f>IF(U418&lt;=IF(Inputs!$C$22="",lockin,Inputs!$C$22),Inputs!$D$22,IF(U418&lt;=IF(Inputs!$C$23="",lockin,Inputs!$C$23),Inputs!$D$23,IF(U418&lt;=IF(Inputs!$C$24="",lockin,Inputs!$C$24),Inputs!$D$24,IF(U418&lt;=IF(Inputs!$C$25="",lockin,Inputs!$C$25),Inputs!$D$25,IF(U418&lt;=IF(Inputs!$C$26="",lockin,Inputs!$C$26),Inputs!$D$26,IF(U418&lt;=IF(Inputs!$C$27="",lockin,Inputs!$C$27),Inputs!$D$27,IF(U418&lt;=IF(Inputs!$C$28="",lockin,Inputs!$C$28),Inputs!$D$28,IF(U418&lt;=IF(Inputs!$C$29="",lockin,Inputs!$C$29),Inputs!$D$29,IF(U418&lt;=IF(Inputs!$C$30="",lockin,Inputs!$C$30),Inputs!$D$30,IF(U418&lt;=IF(Inputs!$C$31="",lockin,Inputs!$C$31),Inputs!$D$31,0%))))))))))</f>
        <v>1.4999999999999999E-2</v>
      </c>
      <c r="AE418" s="5">
        <f t="shared" si="120"/>
        <v>0</v>
      </c>
      <c r="AF418" s="5">
        <f>AB418*Inputs!I422</f>
        <v>0</v>
      </c>
      <c r="AG418" s="5">
        <f t="shared" si="121"/>
        <v>0</v>
      </c>
      <c r="AH418" s="5">
        <f t="shared" si="122"/>
        <v>0</v>
      </c>
      <c r="AI418" s="5">
        <f>AA418*Inputs!I422</f>
        <v>0</v>
      </c>
      <c r="AJ418" s="5">
        <f t="shared" si="123"/>
        <v>0</v>
      </c>
      <c r="AK418" s="5">
        <f t="shared" si="124"/>
        <v>0</v>
      </c>
      <c r="AL418" s="5">
        <f>AA418*Inputs!I422</f>
        <v>0</v>
      </c>
      <c r="AM418" s="5">
        <f t="shared" ca="1" si="125"/>
        <v>0</v>
      </c>
      <c r="AN418" s="5">
        <f t="shared" si="126"/>
        <v>0</v>
      </c>
      <c r="AO418" s="5">
        <f t="shared" ca="1" si="127"/>
        <v>0</v>
      </c>
      <c r="AP418" s="5"/>
      <c r="AQ418" s="5">
        <f>AA418*Inputs!I422</f>
        <v>0</v>
      </c>
      <c r="AR418" s="5">
        <f t="shared" si="128"/>
        <v>0</v>
      </c>
      <c r="AS418" s="5"/>
      <c r="AT418" s="5">
        <f t="shared" ca="1" si="129"/>
        <v>0</v>
      </c>
      <c r="BG418" s="20" t="str">
        <f>IF(Inputs!K418="","",YEAR(Inputs!K418))</f>
        <v/>
      </c>
      <c r="BH418" s="20" t="str">
        <f>IF(Inputs!K418="","",DAY(Inputs!K418))</f>
        <v/>
      </c>
      <c r="BI418" s="20" t="str">
        <f>IF(Inputs!K418="","",MONTH(Inputs!K418))</f>
        <v/>
      </c>
      <c r="BJ418" s="14" t="str">
        <f>IF(Inputs!K418="","",IF(Inputs!K418&gt;DATE(BG418,4,1),DATE(BG418,4,1),DATE(BG418-1,4,1)))</f>
        <v/>
      </c>
      <c r="BX418" s="27" t="e">
        <f t="shared" si="130"/>
        <v>#N/A</v>
      </c>
      <c r="BY418" t="e">
        <f t="shared" si="131"/>
        <v>#N/A</v>
      </c>
    </row>
    <row r="419" spans="20:77">
      <c r="T419" s="5">
        <f>IF(Inputs!F423="",0,IF(Inputs!G423="Purchase",Inputs!H423,IF(Inputs!G423="Redemption",-Inputs!H423,IF(Inputs!G423="Dividend",0,0)))/Inputs!I423)</f>
        <v>0</v>
      </c>
      <c r="U419" s="5">
        <f>IF(Inputs!F423="",0,(datecg-Inputs!F423))</f>
        <v>0</v>
      </c>
      <c r="V419" s="5">
        <f>IF(Inputs!F423="",0,SUM($T$5:T419))</f>
        <v>0</v>
      </c>
      <c r="W419" s="5">
        <f>SUM($X$5:X418)</f>
        <v>24499.276089799783</v>
      </c>
      <c r="X419" s="5">
        <f t="shared" si="114"/>
        <v>0</v>
      </c>
      <c r="Y419" s="5">
        <f t="shared" si="115"/>
        <v>0</v>
      </c>
      <c r="Z419" s="5">
        <f t="shared" si="116"/>
        <v>0</v>
      </c>
      <c r="AA419" s="5">
        <f t="shared" si="117"/>
        <v>0</v>
      </c>
      <c r="AB419" s="5">
        <f t="shared" si="118"/>
        <v>0</v>
      </c>
      <c r="AC419" s="5">
        <f t="shared" si="119"/>
        <v>0</v>
      </c>
      <c r="AD419" s="94">
        <f>IF(U419&lt;=IF(Inputs!$C$22="",lockin,Inputs!$C$22),Inputs!$D$22,IF(U419&lt;=IF(Inputs!$C$23="",lockin,Inputs!$C$23),Inputs!$D$23,IF(U419&lt;=IF(Inputs!$C$24="",lockin,Inputs!$C$24),Inputs!$D$24,IF(U419&lt;=IF(Inputs!$C$25="",lockin,Inputs!$C$25),Inputs!$D$25,IF(U419&lt;=IF(Inputs!$C$26="",lockin,Inputs!$C$26),Inputs!$D$26,IF(U419&lt;=IF(Inputs!$C$27="",lockin,Inputs!$C$27),Inputs!$D$27,IF(U419&lt;=IF(Inputs!$C$28="",lockin,Inputs!$C$28),Inputs!$D$28,IF(U419&lt;=IF(Inputs!$C$29="",lockin,Inputs!$C$29),Inputs!$D$29,IF(U419&lt;=IF(Inputs!$C$30="",lockin,Inputs!$C$30),Inputs!$D$30,IF(U419&lt;=IF(Inputs!$C$31="",lockin,Inputs!$C$31),Inputs!$D$31,0%))))))))))</f>
        <v>1.4999999999999999E-2</v>
      </c>
      <c r="AE419" s="5">
        <f t="shared" si="120"/>
        <v>0</v>
      </c>
      <c r="AF419" s="5">
        <f>AB419*Inputs!I423</f>
        <v>0</v>
      </c>
      <c r="AG419" s="5">
        <f t="shared" si="121"/>
        <v>0</v>
      </c>
      <c r="AH419" s="5">
        <f t="shared" si="122"/>
        <v>0</v>
      </c>
      <c r="AI419" s="5">
        <f>AA419*Inputs!I423</f>
        <v>0</v>
      </c>
      <c r="AJ419" s="5">
        <f t="shared" si="123"/>
        <v>0</v>
      </c>
      <c r="AK419" s="5">
        <f t="shared" si="124"/>
        <v>0</v>
      </c>
      <c r="AL419" s="5">
        <f>AA419*Inputs!I423</f>
        <v>0</v>
      </c>
      <c r="AM419" s="5">
        <f t="shared" ca="1" si="125"/>
        <v>0</v>
      </c>
      <c r="AN419" s="5">
        <f t="shared" si="126"/>
        <v>0</v>
      </c>
      <c r="AO419" s="5">
        <f t="shared" ca="1" si="127"/>
        <v>0</v>
      </c>
      <c r="AP419" s="5"/>
      <c r="AQ419" s="5">
        <f>AA419*Inputs!I423</f>
        <v>0</v>
      </c>
      <c r="AR419" s="5">
        <f t="shared" si="128"/>
        <v>0</v>
      </c>
      <c r="AS419" s="5"/>
      <c r="AT419" s="5">
        <f t="shared" ca="1" si="129"/>
        <v>0</v>
      </c>
      <c r="BG419" s="20" t="str">
        <f>IF(Inputs!K419="","",YEAR(Inputs!K419))</f>
        <v/>
      </c>
      <c r="BH419" s="20" t="str">
        <f>IF(Inputs!K419="","",DAY(Inputs!K419))</f>
        <v/>
      </c>
      <c r="BI419" s="20" t="str">
        <f>IF(Inputs!K419="","",MONTH(Inputs!K419))</f>
        <v/>
      </c>
      <c r="BJ419" s="14" t="str">
        <f>IF(Inputs!K419="","",IF(Inputs!K419&gt;DATE(BG419,4,1),DATE(BG419,4,1),DATE(BG419-1,4,1)))</f>
        <v/>
      </c>
      <c r="BX419" s="27" t="e">
        <f t="shared" si="130"/>
        <v>#N/A</v>
      </c>
      <c r="BY419" t="e">
        <f t="shared" si="131"/>
        <v>#N/A</v>
      </c>
    </row>
    <row r="420" spans="20:77">
      <c r="T420" s="5">
        <f>IF(Inputs!F424="",0,IF(Inputs!G424="Purchase",Inputs!H424,IF(Inputs!G424="Redemption",-Inputs!H424,IF(Inputs!G424="Dividend",0,0)))/Inputs!I424)</f>
        <v>0</v>
      </c>
      <c r="U420" s="5">
        <f>IF(Inputs!F424="",0,(datecg-Inputs!F424))</f>
        <v>0</v>
      </c>
      <c r="V420" s="5">
        <f>IF(Inputs!F424="",0,SUM($T$5:T420))</f>
        <v>0</v>
      </c>
      <c r="W420" s="5">
        <f>SUM($X$5:X419)</f>
        <v>24499.276089799783</v>
      </c>
      <c r="X420" s="5">
        <f t="shared" si="114"/>
        <v>0</v>
      </c>
      <c r="Y420" s="5">
        <f t="shared" si="115"/>
        <v>0</v>
      </c>
      <c r="Z420" s="5">
        <f t="shared" si="116"/>
        <v>0</v>
      </c>
      <c r="AA420" s="5">
        <f t="shared" si="117"/>
        <v>0</v>
      </c>
      <c r="AB420" s="5">
        <f t="shared" si="118"/>
        <v>0</v>
      </c>
      <c r="AC420" s="5">
        <f t="shared" si="119"/>
        <v>0</v>
      </c>
      <c r="AD420" s="94">
        <f>IF(U420&lt;=IF(Inputs!$C$22="",lockin,Inputs!$C$22),Inputs!$D$22,IF(U420&lt;=IF(Inputs!$C$23="",lockin,Inputs!$C$23),Inputs!$D$23,IF(U420&lt;=IF(Inputs!$C$24="",lockin,Inputs!$C$24),Inputs!$D$24,IF(U420&lt;=IF(Inputs!$C$25="",lockin,Inputs!$C$25),Inputs!$D$25,IF(U420&lt;=IF(Inputs!$C$26="",lockin,Inputs!$C$26),Inputs!$D$26,IF(U420&lt;=IF(Inputs!$C$27="",lockin,Inputs!$C$27),Inputs!$D$27,IF(U420&lt;=IF(Inputs!$C$28="",lockin,Inputs!$C$28),Inputs!$D$28,IF(U420&lt;=IF(Inputs!$C$29="",lockin,Inputs!$C$29),Inputs!$D$29,IF(U420&lt;=IF(Inputs!$C$30="",lockin,Inputs!$C$30),Inputs!$D$30,IF(U420&lt;=IF(Inputs!$C$31="",lockin,Inputs!$C$31),Inputs!$D$31,0%))))))))))</f>
        <v>1.4999999999999999E-2</v>
      </c>
      <c r="AE420" s="5">
        <f t="shared" si="120"/>
        <v>0</v>
      </c>
      <c r="AF420" s="5">
        <f>AB420*Inputs!I424</f>
        <v>0</v>
      </c>
      <c r="AG420" s="5">
        <f t="shared" si="121"/>
        <v>0</v>
      </c>
      <c r="AH420" s="5">
        <f t="shared" si="122"/>
        <v>0</v>
      </c>
      <c r="AI420" s="5">
        <f>AA420*Inputs!I424</f>
        <v>0</v>
      </c>
      <c r="AJ420" s="5">
        <f t="shared" si="123"/>
        <v>0</v>
      </c>
      <c r="AK420" s="5">
        <f t="shared" si="124"/>
        <v>0</v>
      </c>
      <c r="AL420" s="5">
        <f>AA420*Inputs!I424</f>
        <v>0</v>
      </c>
      <c r="AM420" s="5">
        <f t="shared" ca="1" si="125"/>
        <v>0</v>
      </c>
      <c r="AN420" s="5">
        <f t="shared" si="126"/>
        <v>0</v>
      </c>
      <c r="AO420" s="5">
        <f t="shared" ca="1" si="127"/>
        <v>0</v>
      </c>
      <c r="AP420" s="5"/>
      <c r="AQ420" s="5">
        <f>AA420*Inputs!I424</f>
        <v>0</v>
      </c>
      <c r="AR420" s="5">
        <f t="shared" si="128"/>
        <v>0</v>
      </c>
      <c r="AS420" s="5"/>
      <c r="AT420" s="5">
        <f t="shared" ca="1" si="129"/>
        <v>0</v>
      </c>
      <c r="BG420" s="20" t="str">
        <f>IF(Inputs!K420="","",YEAR(Inputs!K420))</f>
        <v/>
      </c>
      <c r="BH420" s="20" t="str">
        <f>IF(Inputs!K420="","",DAY(Inputs!K420))</f>
        <v/>
      </c>
      <c r="BI420" s="20" t="str">
        <f>IF(Inputs!K420="","",MONTH(Inputs!K420))</f>
        <v/>
      </c>
      <c r="BJ420" s="14" t="str">
        <f>IF(Inputs!K420="","",IF(Inputs!K420&gt;DATE(BG420,4,1),DATE(BG420,4,1),DATE(BG420-1,4,1)))</f>
        <v/>
      </c>
      <c r="BX420" s="27" t="e">
        <f t="shared" si="130"/>
        <v>#N/A</v>
      </c>
      <c r="BY420" t="e">
        <f t="shared" si="131"/>
        <v>#N/A</v>
      </c>
    </row>
    <row r="421" spans="20:77">
      <c r="T421" s="5">
        <f>IF(Inputs!F425="",0,IF(Inputs!G425="Purchase",Inputs!H425,IF(Inputs!G425="Redemption",-Inputs!H425,IF(Inputs!G425="Dividend",0,0)))/Inputs!I425)</f>
        <v>0</v>
      </c>
      <c r="U421" s="5">
        <f>IF(Inputs!F425="",0,(datecg-Inputs!F425))</f>
        <v>0</v>
      </c>
      <c r="V421" s="5">
        <f>IF(Inputs!F425="",0,SUM($T$5:T421))</f>
        <v>0</v>
      </c>
      <c r="W421" s="5">
        <f>SUM($X$5:X420)</f>
        <v>24499.276089799783</v>
      </c>
      <c r="X421" s="5">
        <f t="shared" si="114"/>
        <v>0</v>
      </c>
      <c r="Y421" s="5">
        <f t="shared" si="115"/>
        <v>0</v>
      </c>
      <c r="Z421" s="5">
        <f t="shared" si="116"/>
        <v>0</v>
      </c>
      <c r="AA421" s="5">
        <f t="shared" si="117"/>
        <v>0</v>
      </c>
      <c r="AB421" s="5">
        <f t="shared" si="118"/>
        <v>0</v>
      </c>
      <c r="AC421" s="5">
        <f t="shared" si="119"/>
        <v>0</v>
      </c>
      <c r="AD421" s="94">
        <f>IF(U421&lt;=IF(Inputs!$C$22="",lockin,Inputs!$C$22),Inputs!$D$22,IF(U421&lt;=IF(Inputs!$C$23="",lockin,Inputs!$C$23),Inputs!$D$23,IF(U421&lt;=IF(Inputs!$C$24="",lockin,Inputs!$C$24),Inputs!$D$24,IF(U421&lt;=IF(Inputs!$C$25="",lockin,Inputs!$C$25),Inputs!$D$25,IF(U421&lt;=IF(Inputs!$C$26="",lockin,Inputs!$C$26),Inputs!$D$26,IF(U421&lt;=IF(Inputs!$C$27="",lockin,Inputs!$C$27),Inputs!$D$27,IF(U421&lt;=IF(Inputs!$C$28="",lockin,Inputs!$C$28),Inputs!$D$28,IF(U421&lt;=IF(Inputs!$C$29="",lockin,Inputs!$C$29),Inputs!$D$29,IF(U421&lt;=IF(Inputs!$C$30="",lockin,Inputs!$C$30),Inputs!$D$30,IF(U421&lt;=IF(Inputs!$C$31="",lockin,Inputs!$C$31),Inputs!$D$31,0%))))))))))</f>
        <v>1.4999999999999999E-2</v>
      </c>
      <c r="AE421" s="5">
        <f t="shared" si="120"/>
        <v>0</v>
      </c>
      <c r="AF421" s="5">
        <f>AB421*Inputs!I425</f>
        <v>0</v>
      </c>
      <c r="AG421" s="5">
        <f t="shared" si="121"/>
        <v>0</v>
      </c>
      <c r="AH421" s="5">
        <f t="shared" si="122"/>
        <v>0</v>
      </c>
      <c r="AI421" s="5">
        <f>AA421*Inputs!I425</f>
        <v>0</v>
      </c>
      <c r="AJ421" s="5">
        <f t="shared" si="123"/>
        <v>0</v>
      </c>
      <c r="AK421" s="5">
        <f t="shared" si="124"/>
        <v>0</v>
      </c>
      <c r="AL421" s="5">
        <f>AA421*Inputs!I425</f>
        <v>0</v>
      </c>
      <c r="AM421" s="5">
        <f t="shared" ca="1" si="125"/>
        <v>0</v>
      </c>
      <c r="AN421" s="5">
        <f t="shared" si="126"/>
        <v>0</v>
      </c>
      <c r="AO421" s="5">
        <f t="shared" ca="1" si="127"/>
        <v>0</v>
      </c>
      <c r="AP421" s="5"/>
      <c r="AQ421" s="5">
        <f>AA421*Inputs!I425</f>
        <v>0</v>
      </c>
      <c r="AR421" s="5">
        <f t="shared" si="128"/>
        <v>0</v>
      </c>
      <c r="AS421" s="5"/>
      <c r="AT421" s="5">
        <f t="shared" ca="1" si="129"/>
        <v>0</v>
      </c>
      <c r="BG421" s="20" t="str">
        <f>IF(Inputs!K421="","",YEAR(Inputs!K421))</f>
        <v/>
      </c>
      <c r="BH421" s="20" t="str">
        <f>IF(Inputs!K421="","",DAY(Inputs!K421))</f>
        <v/>
      </c>
      <c r="BI421" s="20" t="str">
        <f>IF(Inputs!K421="","",MONTH(Inputs!K421))</f>
        <v/>
      </c>
      <c r="BJ421" s="14" t="str">
        <f>IF(Inputs!K421="","",IF(Inputs!K421&gt;DATE(BG421,4,1),DATE(BG421,4,1),DATE(BG421-1,4,1)))</f>
        <v/>
      </c>
      <c r="BX421" s="27" t="e">
        <f t="shared" si="130"/>
        <v>#N/A</v>
      </c>
      <c r="BY421" t="e">
        <f t="shared" si="131"/>
        <v>#N/A</v>
      </c>
    </row>
    <row r="422" spans="20:77">
      <c r="T422" s="5">
        <f>IF(Inputs!F426="",0,IF(Inputs!G426="Purchase",Inputs!H426,IF(Inputs!G426="Redemption",-Inputs!H426,IF(Inputs!G426="Dividend",0,0)))/Inputs!I426)</f>
        <v>0</v>
      </c>
      <c r="U422" s="5">
        <f>IF(Inputs!F426="",0,(datecg-Inputs!F426))</f>
        <v>0</v>
      </c>
      <c r="V422" s="5">
        <f>IF(Inputs!F426="",0,SUM($T$5:T422))</f>
        <v>0</v>
      </c>
      <c r="W422" s="5">
        <f>SUM($X$5:X421)</f>
        <v>24499.276089799783</v>
      </c>
      <c r="X422" s="5">
        <f t="shared" si="114"/>
        <v>0</v>
      </c>
      <c r="Y422" s="5">
        <f t="shared" si="115"/>
        <v>0</v>
      </c>
      <c r="Z422" s="5">
        <f t="shared" si="116"/>
        <v>0</v>
      </c>
      <c r="AA422" s="5">
        <f t="shared" si="117"/>
        <v>0</v>
      </c>
      <c r="AB422" s="5">
        <f t="shared" si="118"/>
        <v>0</v>
      </c>
      <c r="AC422" s="5">
        <f t="shared" si="119"/>
        <v>0</v>
      </c>
      <c r="AD422" s="94">
        <f>IF(U422&lt;=IF(Inputs!$C$22="",lockin,Inputs!$C$22),Inputs!$D$22,IF(U422&lt;=IF(Inputs!$C$23="",lockin,Inputs!$C$23),Inputs!$D$23,IF(U422&lt;=IF(Inputs!$C$24="",lockin,Inputs!$C$24),Inputs!$D$24,IF(U422&lt;=IF(Inputs!$C$25="",lockin,Inputs!$C$25),Inputs!$D$25,IF(U422&lt;=IF(Inputs!$C$26="",lockin,Inputs!$C$26),Inputs!$D$26,IF(U422&lt;=IF(Inputs!$C$27="",lockin,Inputs!$C$27),Inputs!$D$27,IF(U422&lt;=IF(Inputs!$C$28="",lockin,Inputs!$C$28),Inputs!$D$28,IF(U422&lt;=IF(Inputs!$C$29="",lockin,Inputs!$C$29),Inputs!$D$29,IF(U422&lt;=IF(Inputs!$C$30="",lockin,Inputs!$C$30),Inputs!$D$30,IF(U422&lt;=IF(Inputs!$C$31="",lockin,Inputs!$C$31),Inputs!$D$31,0%))))))))))</f>
        <v>1.4999999999999999E-2</v>
      </c>
      <c r="AE422" s="5">
        <f t="shared" si="120"/>
        <v>0</v>
      </c>
      <c r="AF422" s="5">
        <f>AB422*Inputs!I426</f>
        <v>0</v>
      </c>
      <c r="AG422" s="5">
        <f t="shared" si="121"/>
        <v>0</v>
      </c>
      <c r="AH422" s="5">
        <f t="shared" si="122"/>
        <v>0</v>
      </c>
      <c r="AI422" s="5">
        <f>AA422*Inputs!I426</f>
        <v>0</v>
      </c>
      <c r="AJ422" s="5">
        <f t="shared" si="123"/>
        <v>0</v>
      </c>
      <c r="AK422" s="5">
        <f t="shared" si="124"/>
        <v>0</v>
      </c>
      <c r="AL422" s="5">
        <f>AA422*Inputs!I426</f>
        <v>0</v>
      </c>
      <c r="AM422" s="5">
        <f t="shared" ca="1" si="125"/>
        <v>0</v>
      </c>
      <c r="AN422" s="5">
        <f t="shared" si="126"/>
        <v>0</v>
      </c>
      <c r="AO422" s="5">
        <f t="shared" ca="1" si="127"/>
        <v>0</v>
      </c>
      <c r="AP422" s="5"/>
      <c r="AQ422" s="5">
        <f>AA422*Inputs!I426</f>
        <v>0</v>
      </c>
      <c r="AR422" s="5">
        <f t="shared" si="128"/>
        <v>0</v>
      </c>
      <c r="AS422" s="5"/>
      <c r="AT422" s="5">
        <f t="shared" ca="1" si="129"/>
        <v>0</v>
      </c>
      <c r="BG422" s="20" t="str">
        <f>IF(Inputs!K422="","",YEAR(Inputs!K422))</f>
        <v/>
      </c>
      <c r="BH422" s="20" t="str">
        <f>IF(Inputs!K422="","",DAY(Inputs!K422))</f>
        <v/>
      </c>
      <c r="BI422" s="20" t="str">
        <f>IF(Inputs!K422="","",MONTH(Inputs!K422))</f>
        <v/>
      </c>
      <c r="BJ422" s="14" t="str">
        <f>IF(Inputs!K422="","",IF(Inputs!K422&gt;DATE(BG422,4,1),DATE(BG422,4,1),DATE(BG422-1,4,1)))</f>
        <v/>
      </c>
      <c r="BX422" s="27" t="e">
        <f t="shared" si="130"/>
        <v>#N/A</v>
      </c>
      <c r="BY422" t="e">
        <f t="shared" si="131"/>
        <v>#N/A</v>
      </c>
    </row>
    <row r="423" spans="20:77">
      <c r="T423" s="5">
        <f>IF(Inputs!F427="",0,IF(Inputs!G427="Purchase",Inputs!H427,IF(Inputs!G427="Redemption",-Inputs!H427,IF(Inputs!G427="Dividend",0,0)))/Inputs!I427)</f>
        <v>0</v>
      </c>
      <c r="U423" s="5">
        <f>IF(Inputs!F427="",0,(datecg-Inputs!F427))</f>
        <v>0</v>
      </c>
      <c r="V423" s="5">
        <f>IF(Inputs!F427="",0,SUM($T$5:T423))</f>
        <v>0</v>
      </c>
      <c r="W423" s="5">
        <f>SUM($X$5:X422)</f>
        <v>24499.276089799783</v>
      </c>
      <c r="X423" s="5">
        <f t="shared" si="114"/>
        <v>0</v>
      </c>
      <c r="Y423" s="5">
        <f t="shared" si="115"/>
        <v>0</v>
      </c>
      <c r="Z423" s="5">
        <f t="shared" si="116"/>
        <v>0</v>
      </c>
      <c r="AA423" s="5">
        <f t="shared" si="117"/>
        <v>0</v>
      </c>
      <c r="AB423" s="5">
        <f t="shared" si="118"/>
        <v>0</v>
      </c>
      <c r="AC423" s="5">
        <f t="shared" si="119"/>
        <v>0</v>
      </c>
      <c r="AD423" s="94">
        <f>IF(U423&lt;=IF(Inputs!$C$22="",lockin,Inputs!$C$22),Inputs!$D$22,IF(U423&lt;=IF(Inputs!$C$23="",lockin,Inputs!$C$23),Inputs!$D$23,IF(U423&lt;=IF(Inputs!$C$24="",lockin,Inputs!$C$24),Inputs!$D$24,IF(U423&lt;=IF(Inputs!$C$25="",lockin,Inputs!$C$25),Inputs!$D$25,IF(U423&lt;=IF(Inputs!$C$26="",lockin,Inputs!$C$26),Inputs!$D$26,IF(U423&lt;=IF(Inputs!$C$27="",lockin,Inputs!$C$27),Inputs!$D$27,IF(U423&lt;=IF(Inputs!$C$28="",lockin,Inputs!$C$28),Inputs!$D$28,IF(U423&lt;=IF(Inputs!$C$29="",lockin,Inputs!$C$29),Inputs!$D$29,IF(U423&lt;=IF(Inputs!$C$30="",lockin,Inputs!$C$30),Inputs!$D$30,IF(U423&lt;=IF(Inputs!$C$31="",lockin,Inputs!$C$31),Inputs!$D$31,0%))))))))))</f>
        <v>1.4999999999999999E-2</v>
      </c>
      <c r="AE423" s="5">
        <f t="shared" si="120"/>
        <v>0</v>
      </c>
      <c r="AF423" s="5">
        <f>AB423*Inputs!I427</f>
        <v>0</v>
      </c>
      <c r="AG423" s="5">
        <f t="shared" si="121"/>
        <v>0</v>
      </c>
      <c r="AH423" s="5">
        <f t="shared" si="122"/>
        <v>0</v>
      </c>
      <c r="AI423" s="5">
        <f>AA423*Inputs!I427</f>
        <v>0</v>
      </c>
      <c r="AJ423" s="5">
        <f t="shared" si="123"/>
        <v>0</v>
      </c>
      <c r="AK423" s="5">
        <f t="shared" si="124"/>
        <v>0</v>
      </c>
      <c r="AL423" s="5">
        <f>AA423*Inputs!I427</f>
        <v>0</v>
      </c>
      <c r="AM423" s="5">
        <f t="shared" ca="1" si="125"/>
        <v>0</v>
      </c>
      <c r="AN423" s="5">
        <f t="shared" si="126"/>
        <v>0</v>
      </c>
      <c r="AO423" s="5">
        <f t="shared" ca="1" si="127"/>
        <v>0</v>
      </c>
      <c r="AP423" s="5"/>
      <c r="AQ423" s="5">
        <f>AA423*Inputs!I427</f>
        <v>0</v>
      </c>
      <c r="AR423" s="5">
        <f t="shared" si="128"/>
        <v>0</v>
      </c>
      <c r="AS423" s="5"/>
      <c r="AT423" s="5">
        <f t="shared" ca="1" si="129"/>
        <v>0</v>
      </c>
      <c r="BG423" s="20" t="str">
        <f>IF(Inputs!K423="","",YEAR(Inputs!K423))</f>
        <v/>
      </c>
      <c r="BH423" s="20" t="str">
        <f>IF(Inputs!K423="","",DAY(Inputs!K423))</f>
        <v/>
      </c>
      <c r="BI423" s="20" t="str">
        <f>IF(Inputs!K423="","",MONTH(Inputs!K423))</f>
        <v/>
      </c>
      <c r="BJ423" s="14" t="str">
        <f>IF(Inputs!K423="","",IF(Inputs!K423&gt;DATE(BG423,4,1),DATE(BG423,4,1),DATE(BG423-1,4,1)))</f>
        <v/>
      </c>
      <c r="BX423" s="27" t="e">
        <f t="shared" si="130"/>
        <v>#N/A</v>
      </c>
      <c r="BY423" t="e">
        <f t="shared" si="131"/>
        <v>#N/A</v>
      </c>
    </row>
    <row r="424" spans="20:77">
      <c r="T424" s="5">
        <f>IF(Inputs!F428="",0,IF(Inputs!G428="Purchase",Inputs!H428,IF(Inputs!G428="Redemption",-Inputs!H428,IF(Inputs!G428="Dividend",0,0)))/Inputs!I428)</f>
        <v>0</v>
      </c>
      <c r="U424" s="5">
        <f>IF(Inputs!F428="",0,(datecg-Inputs!F428))</f>
        <v>0</v>
      </c>
      <c r="V424" s="5">
        <f>IF(Inputs!F428="",0,SUM($T$5:T424))</f>
        <v>0</v>
      </c>
      <c r="W424" s="5">
        <f>SUM($X$5:X423)</f>
        <v>24499.276089799783</v>
      </c>
      <c r="X424" s="5">
        <f t="shared" si="114"/>
        <v>0</v>
      </c>
      <c r="Y424" s="5">
        <f t="shared" si="115"/>
        <v>0</v>
      </c>
      <c r="Z424" s="5">
        <f t="shared" si="116"/>
        <v>0</v>
      </c>
      <c r="AA424" s="5">
        <f t="shared" si="117"/>
        <v>0</v>
      </c>
      <c r="AB424" s="5">
        <f t="shared" si="118"/>
        <v>0</v>
      </c>
      <c r="AC424" s="5">
        <f t="shared" si="119"/>
        <v>0</v>
      </c>
      <c r="AD424" s="94">
        <f>IF(U424&lt;=IF(Inputs!$C$22="",lockin,Inputs!$C$22),Inputs!$D$22,IF(U424&lt;=IF(Inputs!$C$23="",lockin,Inputs!$C$23),Inputs!$D$23,IF(U424&lt;=IF(Inputs!$C$24="",lockin,Inputs!$C$24),Inputs!$D$24,IF(U424&lt;=IF(Inputs!$C$25="",lockin,Inputs!$C$25),Inputs!$D$25,IF(U424&lt;=IF(Inputs!$C$26="",lockin,Inputs!$C$26),Inputs!$D$26,IF(U424&lt;=IF(Inputs!$C$27="",lockin,Inputs!$C$27),Inputs!$D$27,IF(U424&lt;=IF(Inputs!$C$28="",lockin,Inputs!$C$28),Inputs!$D$28,IF(U424&lt;=IF(Inputs!$C$29="",lockin,Inputs!$C$29),Inputs!$D$29,IF(U424&lt;=IF(Inputs!$C$30="",lockin,Inputs!$C$30),Inputs!$D$30,IF(U424&lt;=IF(Inputs!$C$31="",lockin,Inputs!$C$31),Inputs!$D$31,0%))))))))))</f>
        <v>1.4999999999999999E-2</v>
      </c>
      <c r="AE424" s="5">
        <f t="shared" si="120"/>
        <v>0</v>
      </c>
      <c r="AF424" s="5">
        <f>AB424*Inputs!I428</f>
        <v>0</v>
      </c>
      <c r="AG424" s="5">
        <f t="shared" si="121"/>
        <v>0</v>
      </c>
      <c r="AH424" s="5">
        <f t="shared" si="122"/>
        <v>0</v>
      </c>
      <c r="AI424" s="5">
        <f>AA424*Inputs!I428</f>
        <v>0</v>
      </c>
      <c r="AJ424" s="5">
        <f t="shared" si="123"/>
        <v>0</v>
      </c>
      <c r="AK424" s="5">
        <f t="shared" si="124"/>
        <v>0</v>
      </c>
      <c r="AL424" s="5">
        <f>AA424*Inputs!I428</f>
        <v>0</v>
      </c>
      <c r="AM424" s="5">
        <f t="shared" ca="1" si="125"/>
        <v>0</v>
      </c>
      <c r="AN424" s="5">
        <f t="shared" si="126"/>
        <v>0</v>
      </c>
      <c r="AO424" s="5">
        <f t="shared" ca="1" si="127"/>
        <v>0</v>
      </c>
      <c r="AP424" s="5"/>
      <c r="AQ424" s="5">
        <f>AA424*Inputs!I428</f>
        <v>0</v>
      </c>
      <c r="AR424" s="5">
        <f t="shared" si="128"/>
        <v>0</v>
      </c>
      <c r="AS424" s="5"/>
      <c r="AT424" s="5">
        <f t="shared" ca="1" si="129"/>
        <v>0</v>
      </c>
      <c r="BG424" s="20" t="str">
        <f>IF(Inputs!K424="","",YEAR(Inputs!K424))</f>
        <v/>
      </c>
      <c r="BH424" s="20" t="str">
        <f>IF(Inputs!K424="","",DAY(Inputs!K424))</f>
        <v/>
      </c>
      <c r="BI424" s="20" t="str">
        <f>IF(Inputs!K424="","",MONTH(Inputs!K424))</f>
        <v/>
      </c>
      <c r="BJ424" s="14" t="str">
        <f>IF(Inputs!K424="","",IF(Inputs!K424&gt;DATE(BG424,4,1),DATE(BG424,4,1),DATE(BG424-1,4,1)))</f>
        <v/>
      </c>
      <c r="BX424" s="27" t="e">
        <f t="shared" si="130"/>
        <v>#N/A</v>
      </c>
      <c r="BY424" t="e">
        <f t="shared" si="131"/>
        <v>#N/A</v>
      </c>
    </row>
    <row r="425" spans="20:77">
      <c r="T425" s="5">
        <f>IF(Inputs!F429="",0,IF(Inputs!G429="Purchase",Inputs!H429,IF(Inputs!G429="Redemption",-Inputs!H429,IF(Inputs!G429="Dividend",0,0)))/Inputs!I429)</f>
        <v>0</v>
      </c>
      <c r="U425" s="5">
        <f>IF(Inputs!F429="",0,(datecg-Inputs!F429))</f>
        <v>0</v>
      </c>
      <c r="V425" s="5">
        <f>IF(Inputs!F429="",0,SUM($T$5:T425))</f>
        <v>0</v>
      </c>
      <c r="W425" s="5">
        <f>SUM($X$5:X424)</f>
        <v>24499.276089799783</v>
      </c>
      <c r="X425" s="5">
        <f t="shared" si="114"/>
        <v>0</v>
      </c>
      <c r="Y425" s="5">
        <f t="shared" si="115"/>
        <v>0</v>
      </c>
      <c r="Z425" s="5">
        <f t="shared" si="116"/>
        <v>0</v>
      </c>
      <c r="AA425" s="5">
        <f t="shared" si="117"/>
        <v>0</v>
      </c>
      <c r="AB425" s="5">
        <f t="shared" si="118"/>
        <v>0</v>
      </c>
      <c r="AC425" s="5">
        <f t="shared" si="119"/>
        <v>0</v>
      </c>
      <c r="AD425" s="94">
        <f>IF(U425&lt;=IF(Inputs!$C$22="",lockin,Inputs!$C$22),Inputs!$D$22,IF(U425&lt;=IF(Inputs!$C$23="",lockin,Inputs!$C$23),Inputs!$D$23,IF(U425&lt;=IF(Inputs!$C$24="",lockin,Inputs!$C$24),Inputs!$D$24,IF(U425&lt;=IF(Inputs!$C$25="",lockin,Inputs!$C$25),Inputs!$D$25,IF(U425&lt;=IF(Inputs!$C$26="",lockin,Inputs!$C$26),Inputs!$D$26,IF(U425&lt;=IF(Inputs!$C$27="",lockin,Inputs!$C$27),Inputs!$D$27,IF(U425&lt;=IF(Inputs!$C$28="",lockin,Inputs!$C$28),Inputs!$D$28,IF(U425&lt;=IF(Inputs!$C$29="",lockin,Inputs!$C$29),Inputs!$D$29,IF(U425&lt;=IF(Inputs!$C$30="",lockin,Inputs!$C$30),Inputs!$D$30,IF(U425&lt;=IF(Inputs!$C$31="",lockin,Inputs!$C$31),Inputs!$D$31,0%))))))))))</f>
        <v>1.4999999999999999E-2</v>
      </c>
      <c r="AE425" s="5">
        <f t="shared" si="120"/>
        <v>0</v>
      </c>
      <c r="AF425" s="5">
        <f>AB425*Inputs!I429</f>
        <v>0</v>
      </c>
      <c r="AG425" s="5">
        <f t="shared" si="121"/>
        <v>0</v>
      </c>
      <c r="AH425" s="5">
        <f t="shared" si="122"/>
        <v>0</v>
      </c>
      <c r="AI425" s="5">
        <f>AA425*Inputs!I429</f>
        <v>0</v>
      </c>
      <c r="AJ425" s="5">
        <f t="shared" si="123"/>
        <v>0</v>
      </c>
      <c r="AK425" s="5">
        <f t="shared" si="124"/>
        <v>0</v>
      </c>
      <c r="AL425" s="5">
        <f>AA425*Inputs!I429</f>
        <v>0</v>
      </c>
      <c r="AM425" s="5">
        <f t="shared" ca="1" si="125"/>
        <v>0</v>
      </c>
      <c r="AN425" s="5">
        <f t="shared" si="126"/>
        <v>0</v>
      </c>
      <c r="AO425" s="5">
        <f t="shared" ca="1" si="127"/>
        <v>0</v>
      </c>
      <c r="AP425" s="5"/>
      <c r="AQ425" s="5">
        <f>AA425*Inputs!I429</f>
        <v>0</v>
      </c>
      <c r="AR425" s="5">
        <f t="shared" si="128"/>
        <v>0</v>
      </c>
      <c r="AS425" s="5"/>
      <c r="AT425" s="5">
        <f t="shared" ca="1" si="129"/>
        <v>0</v>
      </c>
      <c r="BG425" s="20" t="str">
        <f>IF(Inputs!K425="","",YEAR(Inputs!K425))</f>
        <v/>
      </c>
      <c r="BH425" s="20" t="str">
        <f>IF(Inputs!K425="","",DAY(Inputs!K425))</f>
        <v/>
      </c>
      <c r="BI425" s="20" t="str">
        <f>IF(Inputs!K425="","",MONTH(Inputs!K425))</f>
        <v/>
      </c>
      <c r="BJ425" s="14" t="str">
        <f>IF(Inputs!K425="","",IF(Inputs!K425&gt;DATE(BG425,4,1),DATE(BG425,4,1),DATE(BG425-1,4,1)))</f>
        <v/>
      </c>
      <c r="BX425" s="27" t="e">
        <f t="shared" si="130"/>
        <v>#N/A</v>
      </c>
      <c r="BY425" t="e">
        <f t="shared" si="131"/>
        <v>#N/A</v>
      </c>
    </row>
    <row r="426" spans="20:77">
      <c r="T426" s="5">
        <f>IF(Inputs!F430="",0,IF(Inputs!G430="Purchase",Inputs!H430,IF(Inputs!G430="Redemption",-Inputs!H430,IF(Inputs!G430="Dividend",0,0)))/Inputs!I430)</f>
        <v>0</v>
      </c>
      <c r="U426" s="5">
        <f>IF(Inputs!F430="",0,(datecg-Inputs!F430))</f>
        <v>0</v>
      </c>
      <c r="V426" s="5">
        <f>IF(Inputs!F430="",0,SUM($T$5:T426))</f>
        <v>0</v>
      </c>
      <c r="W426" s="5">
        <f>SUM($X$5:X425)</f>
        <v>24499.276089799783</v>
      </c>
      <c r="X426" s="5">
        <f t="shared" si="114"/>
        <v>0</v>
      </c>
      <c r="Y426" s="5">
        <f t="shared" si="115"/>
        <v>0</v>
      </c>
      <c r="Z426" s="5">
        <f t="shared" si="116"/>
        <v>0</v>
      </c>
      <c r="AA426" s="5">
        <f t="shared" si="117"/>
        <v>0</v>
      </c>
      <c r="AB426" s="5">
        <f t="shared" si="118"/>
        <v>0</v>
      </c>
      <c r="AC426" s="5">
        <f t="shared" si="119"/>
        <v>0</v>
      </c>
      <c r="AD426" s="94">
        <f>IF(U426&lt;=IF(Inputs!$C$22="",lockin,Inputs!$C$22),Inputs!$D$22,IF(U426&lt;=IF(Inputs!$C$23="",lockin,Inputs!$C$23),Inputs!$D$23,IF(U426&lt;=IF(Inputs!$C$24="",lockin,Inputs!$C$24),Inputs!$D$24,IF(U426&lt;=IF(Inputs!$C$25="",lockin,Inputs!$C$25),Inputs!$D$25,IF(U426&lt;=IF(Inputs!$C$26="",lockin,Inputs!$C$26),Inputs!$D$26,IF(U426&lt;=IF(Inputs!$C$27="",lockin,Inputs!$C$27),Inputs!$D$27,IF(U426&lt;=IF(Inputs!$C$28="",lockin,Inputs!$C$28),Inputs!$D$28,IF(U426&lt;=IF(Inputs!$C$29="",lockin,Inputs!$C$29),Inputs!$D$29,IF(U426&lt;=IF(Inputs!$C$30="",lockin,Inputs!$C$30),Inputs!$D$30,IF(U426&lt;=IF(Inputs!$C$31="",lockin,Inputs!$C$31),Inputs!$D$31,0%))))))))))</f>
        <v>1.4999999999999999E-2</v>
      </c>
      <c r="AE426" s="5">
        <f t="shared" si="120"/>
        <v>0</v>
      </c>
      <c r="AF426" s="5">
        <f>AB426*Inputs!I430</f>
        <v>0</v>
      </c>
      <c r="AG426" s="5">
        <f t="shared" si="121"/>
        <v>0</v>
      </c>
      <c r="AH426" s="5">
        <f t="shared" si="122"/>
        <v>0</v>
      </c>
      <c r="AI426" s="5">
        <f>AA426*Inputs!I430</f>
        <v>0</v>
      </c>
      <c r="AJ426" s="5">
        <f t="shared" si="123"/>
        <v>0</v>
      </c>
      <c r="AK426" s="5">
        <f t="shared" si="124"/>
        <v>0</v>
      </c>
      <c r="AL426" s="5">
        <f>AA426*Inputs!I430</f>
        <v>0</v>
      </c>
      <c r="AM426" s="5">
        <f t="shared" ca="1" si="125"/>
        <v>0</v>
      </c>
      <c r="AN426" s="5">
        <f t="shared" si="126"/>
        <v>0</v>
      </c>
      <c r="AO426" s="5">
        <f t="shared" ca="1" si="127"/>
        <v>0</v>
      </c>
      <c r="AP426" s="5"/>
      <c r="AQ426" s="5">
        <f>AA426*Inputs!I430</f>
        <v>0</v>
      </c>
      <c r="AR426" s="5">
        <f t="shared" si="128"/>
        <v>0</v>
      </c>
      <c r="AS426" s="5"/>
      <c r="AT426" s="5">
        <f t="shared" ca="1" si="129"/>
        <v>0</v>
      </c>
      <c r="BG426" s="20" t="str">
        <f>IF(Inputs!K426="","",YEAR(Inputs!K426))</f>
        <v/>
      </c>
      <c r="BH426" s="20" t="str">
        <f>IF(Inputs!K426="","",DAY(Inputs!K426))</f>
        <v/>
      </c>
      <c r="BI426" s="20" t="str">
        <f>IF(Inputs!K426="","",MONTH(Inputs!K426))</f>
        <v/>
      </c>
      <c r="BJ426" s="14" t="str">
        <f>IF(Inputs!K426="","",IF(Inputs!K426&gt;DATE(BG426,4,1),DATE(BG426,4,1),DATE(BG426-1,4,1)))</f>
        <v/>
      </c>
      <c r="BX426" s="27" t="e">
        <f t="shared" si="130"/>
        <v>#N/A</v>
      </c>
      <c r="BY426" t="e">
        <f t="shared" si="131"/>
        <v>#N/A</v>
      </c>
    </row>
    <row r="427" spans="20:77">
      <c r="T427" s="5">
        <f>IF(Inputs!F431="",0,IF(Inputs!G431="Purchase",Inputs!H431,IF(Inputs!G431="Redemption",-Inputs!H431,IF(Inputs!G431="Dividend",0,0)))/Inputs!I431)</f>
        <v>0</v>
      </c>
      <c r="U427" s="5">
        <f>IF(Inputs!F431="",0,(datecg-Inputs!F431))</f>
        <v>0</v>
      </c>
      <c r="V427" s="5">
        <f>IF(Inputs!F431="",0,SUM($T$5:T427))</f>
        <v>0</v>
      </c>
      <c r="W427" s="5">
        <f>SUM($X$5:X426)</f>
        <v>24499.276089799783</v>
      </c>
      <c r="X427" s="5">
        <f t="shared" si="114"/>
        <v>0</v>
      </c>
      <c r="Y427" s="5">
        <f t="shared" si="115"/>
        <v>0</v>
      </c>
      <c r="Z427" s="5">
        <f t="shared" si="116"/>
        <v>0</v>
      </c>
      <c r="AA427" s="5">
        <f t="shared" si="117"/>
        <v>0</v>
      </c>
      <c r="AB427" s="5">
        <f t="shared" si="118"/>
        <v>0</v>
      </c>
      <c r="AC427" s="5">
        <f t="shared" si="119"/>
        <v>0</v>
      </c>
      <c r="AD427" s="94">
        <f>IF(U427&lt;=IF(Inputs!$C$22="",lockin,Inputs!$C$22),Inputs!$D$22,IF(U427&lt;=IF(Inputs!$C$23="",lockin,Inputs!$C$23),Inputs!$D$23,IF(U427&lt;=IF(Inputs!$C$24="",lockin,Inputs!$C$24),Inputs!$D$24,IF(U427&lt;=IF(Inputs!$C$25="",lockin,Inputs!$C$25),Inputs!$D$25,IF(U427&lt;=IF(Inputs!$C$26="",lockin,Inputs!$C$26),Inputs!$D$26,IF(U427&lt;=IF(Inputs!$C$27="",lockin,Inputs!$C$27),Inputs!$D$27,IF(U427&lt;=IF(Inputs!$C$28="",lockin,Inputs!$C$28),Inputs!$D$28,IF(U427&lt;=IF(Inputs!$C$29="",lockin,Inputs!$C$29),Inputs!$D$29,IF(U427&lt;=IF(Inputs!$C$30="",lockin,Inputs!$C$30),Inputs!$D$30,IF(U427&lt;=IF(Inputs!$C$31="",lockin,Inputs!$C$31),Inputs!$D$31,0%))))))))))</f>
        <v>1.4999999999999999E-2</v>
      </c>
      <c r="AE427" s="5">
        <f t="shared" si="120"/>
        <v>0</v>
      </c>
      <c r="AF427" s="5">
        <f>AB427*Inputs!I431</f>
        <v>0</v>
      </c>
      <c r="AG427" s="5">
        <f t="shared" si="121"/>
        <v>0</v>
      </c>
      <c r="AH427" s="5">
        <f t="shared" si="122"/>
        <v>0</v>
      </c>
      <c r="AI427" s="5">
        <f>AA427*Inputs!I431</f>
        <v>0</v>
      </c>
      <c r="AJ427" s="5">
        <f t="shared" si="123"/>
        <v>0</v>
      </c>
      <c r="AK427" s="5">
        <f t="shared" si="124"/>
        <v>0</v>
      </c>
      <c r="AL427" s="5">
        <f>AA427*Inputs!I431</f>
        <v>0</v>
      </c>
      <c r="AM427" s="5">
        <f t="shared" ca="1" si="125"/>
        <v>0</v>
      </c>
      <c r="AN427" s="5">
        <f t="shared" si="126"/>
        <v>0</v>
      </c>
      <c r="AO427" s="5">
        <f t="shared" ca="1" si="127"/>
        <v>0</v>
      </c>
      <c r="AP427" s="5"/>
      <c r="AQ427" s="5">
        <f>AA427*Inputs!I431</f>
        <v>0</v>
      </c>
      <c r="AR427" s="5">
        <f t="shared" si="128"/>
        <v>0</v>
      </c>
      <c r="AS427" s="5"/>
      <c r="AT427" s="5">
        <f t="shared" ca="1" si="129"/>
        <v>0</v>
      </c>
      <c r="BG427" s="20" t="str">
        <f>IF(Inputs!K427="","",YEAR(Inputs!K427))</f>
        <v/>
      </c>
      <c r="BH427" s="20" t="str">
        <f>IF(Inputs!K427="","",DAY(Inputs!K427))</f>
        <v/>
      </c>
      <c r="BI427" s="20" t="str">
        <f>IF(Inputs!K427="","",MONTH(Inputs!K427))</f>
        <v/>
      </c>
      <c r="BJ427" s="14" t="str">
        <f>IF(Inputs!K427="","",IF(Inputs!K427&gt;DATE(BG427,4,1),DATE(BG427,4,1),DATE(BG427-1,4,1)))</f>
        <v/>
      </c>
      <c r="BX427" s="27" t="e">
        <f t="shared" si="130"/>
        <v>#N/A</v>
      </c>
      <c r="BY427" t="e">
        <f t="shared" si="131"/>
        <v>#N/A</v>
      </c>
    </row>
    <row r="428" spans="20:77">
      <c r="T428" s="5">
        <f>IF(Inputs!F432="",0,IF(Inputs!G432="Purchase",Inputs!H432,IF(Inputs!G432="Redemption",-Inputs!H432,IF(Inputs!G432="Dividend",0,0)))/Inputs!I432)</f>
        <v>0</v>
      </c>
      <c r="U428" s="5">
        <f>IF(Inputs!F432="",0,(datecg-Inputs!F432))</f>
        <v>0</v>
      </c>
      <c r="V428" s="5">
        <f>IF(Inputs!F432="",0,SUM($T$5:T428))</f>
        <v>0</v>
      </c>
      <c r="W428" s="5">
        <f>SUM($X$5:X427)</f>
        <v>24499.276089799783</v>
      </c>
      <c r="X428" s="5">
        <f t="shared" si="114"/>
        <v>0</v>
      </c>
      <c r="Y428" s="5">
        <f t="shared" si="115"/>
        <v>0</v>
      </c>
      <c r="Z428" s="5">
        <f t="shared" si="116"/>
        <v>0</v>
      </c>
      <c r="AA428" s="5">
        <f t="shared" si="117"/>
        <v>0</v>
      </c>
      <c r="AB428" s="5">
        <f t="shared" si="118"/>
        <v>0</v>
      </c>
      <c r="AC428" s="5">
        <f t="shared" si="119"/>
        <v>0</v>
      </c>
      <c r="AD428" s="94">
        <f>IF(U428&lt;=IF(Inputs!$C$22="",lockin,Inputs!$C$22),Inputs!$D$22,IF(U428&lt;=IF(Inputs!$C$23="",lockin,Inputs!$C$23),Inputs!$D$23,IF(U428&lt;=IF(Inputs!$C$24="",lockin,Inputs!$C$24),Inputs!$D$24,IF(U428&lt;=IF(Inputs!$C$25="",lockin,Inputs!$C$25),Inputs!$D$25,IF(U428&lt;=IF(Inputs!$C$26="",lockin,Inputs!$C$26),Inputs!$D$26,IF(U428&lt;=IF(Inputs!$C$27="",lockin,Inputs!$C$27),Inputs!$D$27,IF(U428&lt;=IF(Inputs!$C$28="",lockin,Inputs!$C$28),Inputs!$D$28,IF(U428&lt;=IF(Inputs!$C$29="",lockin,Inputs!$C$29),Inputs!$D$29,IF(U428&lt;=IF(Inputs!$C$30="",lockin,Inputs!$C$30),Inputs!$D$30,IF(U428&lt;=IF(Inputs!$C$31="",lockin,Inputs!$C$31),Inputs!$D$31,0%))))))))))</f>
        <v>1.4999999999999999E-2</v>
      </c>
      <c r="AE428" s="5">
        <f t="shared" si="120"/>
        <v>0</v>
      </c>
      <c r="AF428" s="5">
        <f>AB428*Inputs!I432</f>
        <v>0</v>
      </c>
      <c r="AG428" s="5">
        <f t="shared" si="121"/>
        <v>0</v>
      </c>
      <c r="AH428" s="5">
        <f t="shared" si="122"/>
        <v>0</v>
      </c>
      <c r="AI428" s="5">
        <f>AA428*Inputs!I432</f>
        <v>0</v>
      </c>
      <c r="AJ428" s="5">
        <f t="shared" si="123"/>
        <v>0</v>
      </c>
      <c r="AK428" s="5">
        <f t="shared" si="124"/>
        <v>0</v>
      </c>
      <c r="AL428" s="5">
        <f>AA428*Inputs!I432</f>
        <v>0</v>
      </c>
      <c r="AM428" s="5">
        <f t="shared" ca="1" si="125"/>
        <v>0</v>
      </c>
      <c r="AN428" s="5">
        <f t="shared" si="126"/>
        <v>0</v>
      </c>
      <c r="AO428" s="5">
        <f t="shared" ca="1" si="127"/>
        <v>0</v>
      </c>
      <c r="AP428" s="5"/>
      <c r="AQ428" s="5">
        <f>AA428*Inputs!I432</f>
        <v>0</v>
      </c>
      <c r="AR428" s="5">
        <f t="shared" si="128"/>
        <v>0</v>
      </c>
      <c r="AS428" s="5"/>
      <c r="AT428" s="5">
        <f t="shared" ca="1" si="129"/>
        <v>0</v>
      </c>
      <c r="BG428" s="20" t="str">
        <f>IF(Inputs!K428="","",YEAR(Inputs!K428))</f>
        <v/>
      </c>
      <c r="BH428" s="20" t="str">
        <f>IF(Inputs!K428="","",DAY(Inputs!K428))</f>
        <v/>
      </c>
      <c r="BI428" s="20" t="str">
        <f>IF(Inputs!K428="","",MONTH(Inputs!K428))</f>
        <v/>
      </c>
      <c r="BJ428" s="14" t="str">
        <f>IF(Inputs!K428="","",IF(Inputs!K428&gt;DATE(BG428,4,1),DATE(BG428,4,1),DATE(BG428-1,4,1)))</f>
        <v/>
      </c>
      <c r="BX428" s="27" t="e">
        <f t="shared" si="130"/>
        <v>#N/A</v>
      </c>
      <c r="BY428" t="e">
        <f t="shared" si="131"/>
        <v>#N/A</v>
      </c>
    </row>
    <row r="429" spans="20:77">
      <c r="T429" s="5">
        <f>IF(Inputs!F433="",0,IF(Inputs!G433="Purchase",Inputs!H433,IF(Inputs!G433="Redemption",-Inputs!H433,IF(Inputs!G433="Dividend",0,0)))/Inputs!I433)</f>
        <v>0</v>
      </c>
      <c r="U429" s="5">
        <f>IF(Inputs!F433="",0,(datecg-Inputs!F433))</f>
        <v>0</v>
      </c>
      <c r="V429" s="5">
        <f>IF(Inputs!F433="",0,SUM($T$5:T429))</f>
        <v>0</v>
      </c>
      <c r="W429" s="5">
        <f>SUM($X$5:X428)</f>
        <v>24499.276089799783</v>
      </c>
      <c r="X429" s="5">
        <f t="shared" si="114"/>
        <v>0</v>
      </c>
      <c r="Y429" s="5">
        <f t="shared" si="115"/>
        <v>0</v>
      </c>
      <c r="Z429" s="5">
        <f t="shared" si="116"/>
        <v>0</v>
      </c>
      <c r="AA429" s="5">
        <f t="shared" si="117"/>
        <v>0</v>
      </c>
      <c r="AB429" s="5">
        <f t="shared" si="118"/>
        <v>0</v>
      </c>
      <c r="AC429" s="5">
        <f t="shared" si="119"/>
        <v>0</v>
      </c>
      <c r="AD429" s="94">
        <f>IF(U429&lt;=IF(Inputs!$C$22="",lockin,Inputs!$C$22),Inputs!$D$22,IF(U429&lt;=IF(Inputs!$C$23="",lockin,Inputs!$C$23),Inputs!$D$23,IF(U429&lt;=IF(Inputs!$C$24="",lockin,Inputs!$C$24),Inputs!$D$24,IF(U429&lt;=IF(Inputs!$C$25="",lockin,Inputs!$C$25),Inputs!$D$25,IF(U429&lt;=IF(Inputs!$C$26="",lockin,Inputs!$C$26),Inputs!$D$26,IF(U429&lt;=IF(Inputs!$C$27="",lockin,Inputs!$C$27),Inputs!$D$27,IF(U429&lt;=IF(Inputs!$C$28="",lockin,Inputs!$C$28),Inputs!$D$28,IF(U429&lt;=IF(Inputs!$C$29="",lockin,Inputs!$C$29),Inputs!$D$29,IF(U429&lt;=IF(Inputs!$C$30="",lockin,Inputs!$C$30),Inputs!$D$30,IF(U429&lt;=IF(Inputs!$C$31="",lockin,Inputs!$C$31),Inputs!$D$31,0%))))))))))</f>
        <v>1.4999999999999999E-2</v>
      </c>
      <c r="AE429" s="5">
        <f t="shared" si="120"/>
        <v>0</v>
      </c>
      <c r="AF429" s="5">
        <f>AB429*Inputs!I433</f>
        <v>0</v>
      </c>
      <c r="AG429" s="5">
        <f t="shared" si="121"/>
        <v>0</v>
      </c>
      <c r="AH429" s="5">
        <f t="shared" si="122"/>
        <v>0</v>
      </c>
      <c r="AI429" s="5">
        <f>AA429*Inputs!I433</f>
        <v>0</v>
      </c>
      <c r="AJ429" s="5">
        <f t="shared" si="123"/>
        <v>0</v>
      </c>
      <c r="AK429" s="5">
        <f t="shared" si="124"/>
        <v>0</v>
      </c>
      <c r="AL429" s="5">
        <f>AA429*Inputs!I433</f>
        <v>0</v>
      </c>
      <c r="AM429" s="5">
        <f t="shared" ca="1" si="125"/>
        <v>0</v>
      </c>
      <c r="AN429" s="5">
        <f t="shared" si="126"/>
        <v>0</v>
      </c>
      <c r="AO429" s="5">
        <f t="shared" ca="1" si="127"/>
        <v>0</v>
      </c>
      <c r="AP429" s="5"/>
      <c r="AQ429" s="5">
        <f>AA429*Inputs!I433</f>
        <v>0</v>
      </c>
      <c r="AR429" s="5">
        <f t="shared" si="128"/>
        <v>0</v>
      </c>
      <c r="AS429" s="5"/>
      <c r="AT429" s="5">
        <f t="shared" ca="1" si="129"/>
        <v>0</v>
      </c>
      <c r="BG429" s="20" t="str">
        <f>IF(Inputs!K429="","",YEAR(Inputs!K429))</f>
        <v/>
      </c>
      <c r="BH429" s="20" t="str">
        <f>IF(Inputs!K429="","",DAY(Inputs!K429))</f>
        <v/>
      </c>
      <c r="BI429" s="20" t="str">
        <f>IF(Inputs!K429="","",MONTH(Inputs!K429))</f>
        <v/>
      </c>
      <c r="BJ429" s="14" t="str">
        <f>IF(Inputs!K429="","",IF(Inputs!K429&gt;DATE(BG429,4,1),DATE(BG429,4,1),DATE(BG429-1,4,1)))</f>
        <v/>
      </c>
      <c r="BX429" s="27" t="e">
        <f t="shared" si="130"/>
        <v>#N/A</v>
      </c>
      <c r="BY429" t="e">
        <f t="shared" si="131"/>
        <v>#N/A</v>
      </c>
    </row>
    <row r="430" spans="20:77">
      <c r="T430" s="5">
        <f>IF(Inputs!F434="",0,IF(Inputs!G434="Purchase",Inputs!H434,IF(Inputs!G434="Redemption",-Inputs!H434,IF(Inputs!G434="Dividend",0,0)))/Inputs!I434)</f>
        <v>0</v>
      </c>
      <c r="U430" s="5">
        <f>IF(Inputs!F434="",0,(datecg-Inputs!F434))</f>
        <v>0</v>
      </c>
      <c r="V430" s="5">
        <f>IF(Inputs!F434="",0,SUM($T$5:T430))</f>
        <v>0</v>
      </c>
      <c r="W430" s="5">
        <f>SUM($X$5:X429)</f>
        <v>24499.276089799783</v>
      </c>
      <c r="X430" s="5">
        <f t="shared" si="114"/>
        <v>0</v>
      </c>
      <c r="Y430" s="5">
        <f t="shared" si="115"/>
        <v>0</v>
      </c>
      <c r="Z430" s="5">
        <f t="shared" si="116"/>
        <v>0</v>
      </c>
      <c r="AA430" s="5">
        <f t="shared" si="117"/>
        <v>0</v>
      </c>
      <c r="AB430" s="5">
        <f t="shared" si="118"/>
        <v>0</v>
      </c>
      <c r="AC430" s="5">
        <f t="shared" si="119"/>
        <v>0</v>
      </c>
      <c r="AD430" s="94">
        <f>IF(U430&lt;=IF(Inputs!$C$22="",lockin,Inputs!$C$22),Inputs!$D$22,IF(U430&lt;=IF(Inputs!$C$23="",lockin,Inputs!$C$23),Inputs!$D$23,IF(U430&lt;=IF(Inputs!$C$24="",lockin,Inputs!$C$24),Inputs!$D$24,IF(U430&lt;=IF(Inputs!$C$25="",lockin,Inputs!$C$25),Inputs!$D$25,IF(U430&lt;=IF(Inputs!$C$26="",lockin,Inputs!$C$26),Inputs!$D$26,IF(U430&lt;=IF(Inputs!$C$27="",lockin,Inputs!$C$27),Inputs!$D$27,IF(U430&lt;=IF(Inputs!$C$28="",lockin,Inputs!$C$28),Inputs!$D$28,IF(U430&lt;=IF(Inputs!$C$29="",lockin,Inputs!$C$29),Inputs!$D$29,IF(U430&lt;=IF(Inputs!$C$30="",lockin,Inputs!$C$30),Inputs!$D$30,IF(U430&lt;=IF(Inputs!$C$31="",lockin,Inputs!$C$31),Inputs!$D$31,0%))))))))))</f>
        <v>1.4999999999999999E-2</v>
      </c>
      <c r="AE430" s="5">
        <f t="shared" si="120"/>
        <v>0</v>
      </c>
      <c r="AF430" s="5">
        <f>AB430*Inputs!I434</f>
        <v>0</v>
      </c>
      <c r="AG430" s="5">
        <f t="shared" si="121"/>
        <v>0</v>
      </c>
      <c r="AH430" s="5">
        <f t="shared" si="122"/>
        <v>0</v>
      </c>
      <c r="AI430" s="5">
        <f>AA430*Inputs!I434</f>
        <v>0</v>
      </c>
      <c r="AJ430" s="5">
        <f t="shared" si="123"/>
        <v>0</v>
      </c>
      <c r="AK430" s="5">
        <f t="shared" si="124"/>
        <v>0</v>
      </c>
      <c r="AL430" s="5">
        <f>AA430*Inputs!I434</f>
        <v>0</v>
      </c>
      <c r="AM430" s="5">
        <f t="shared" ca="1" si="125"/>
        <v>0</v>
      </c>
      <c r="AN430" s="5">
        <f t="shared" si="126"/>
        <v>0</v>
      </c>
      <c r="AO430" s="5">
        <f t="shared" ca="1" si="127"/>
        <v>0</v>
      </c>
      <c r="AP430" s="5"/>
      <c r="AQ430" s="5">
        <f>AA430*Inputs!I434</f>
        <v>0</v>
      </c>
      <c r="AR430" s="5">
        <f t="shared" si="128"/>
        <v>0</v>
      </c>
      <c r="AS430" s="5"/>
      <c r="AT430" s="5">
        <f t="shared" ca="1" si="129"/>
        <v>0</v>
      </c>
      <c r="BG430" s="20" t="str">
        <f>IF(Inputs!K430="","",YEAR(Inputs!K430))</f>
        <v/>
      </c>
      <c r="BH430" s="20" t="str">
        <f>IF(Inputs!K430="","",DAY(Inputs!K430))</f>
        <v/>
      </c>
      <c r="BI430" s="20" t="str">
        <f>IF(Inputs!K430="","",MONTH(Inputs!K430))</f>
        <v/>
      </c>
      <c r="BJ430" s="14" t="str">
        <f>IF(Inputs!K430="","",IF(Inputs!K430&gt;DATE(BG430,4,1),DATE(BG430,4,1),DATE(BG430-1,4,1)))</f>
        <v/>
      </c>
      <c r="BX430" s="27" t="e">
        <f t="shared" si="130"/>
        <v>#N/A</v>
      </c>
      <c r="BY430" t="e">
        <f t="shared" si="131"/>
        <v>#N/A</v>
      </c>
    </row>
    <row r="431" spans="20:77">
      <c r="T431" s="5">
        <f>IF(Inputs!F435="",0,IF(Inputs!G435="Purchase",Inputs!H435,IF(Inputs!G435="Redemption",-Inputs!H435,IF(Inputs!G435="Dividend",0,0)))/Inputs!I435)</f>
        <v>0</v>
      </c>
      <c r="U431" s="5">
        <f>IF(Inputs!F435="",0,(datecg-Inputs!F435))</f>
        <v>0</v>
      </c>
      <c r="V431" s="5">
        <f>IF(Inputs!F435="",0,SUM($T$5:T431))</f>
        <v>0</v>
      </c>
      <c r="W431" s="5">
        <f>SUM($X$5:X430)</f>
        <v>24499.276089799783</v>
      </c>
      <c r="X431" s="5">
        <f t="shared" si="114"/>
        <v>0</v>
      </c>
      <c r="Y431" s="5">
        <f t="shared" si="115"/>
        <v>0</v>
      </c>
      <c r="Z431" s="5">
        <f t="shared" si="116"/>
        <v>0</v>
      </c>
      <c r="AA431" s="5">
        <f t="shared" si="117"/>
        <v>0</v>
      </c>
      <c r="AB431" s="5">
        <f t="shared" si="118"/>
        <v>0</v>
      </c>
      <c r="AC431" s="5">
        <f t="shared" si="119"/>
        <v>0</v>
      </c>
      <c r="AD431" s="94">
        <f>IF(U431&lt;=IF(Inputs!$C$22="",lockin,Inputs!$C$22),Inputs!$D$22,IF(U431&lt;=IF(Inputs!$C$23="",lockin,Inputs!$C$23),Inputs!$D$23,IF(U431&lt;=IF(Inputs!$C$24="",lockin,Inputs!$C$24),Inputs!$D$24,IF(U431&lt;=IF(Inputs!$C$25="",lockin,Inputs!$C$25),Inputs!$D$25,IF(U431&lt;=IF(Inputs!$C$26="",lockin,Inputs!$C$26),Inputs!$D$26,IF(U431&lt;=IF(Inputs!$C$27="",lockin,Inputs!$C$27),Inputs!$D$27,IF(U431&lt;=IF(Inputs!$C$28="",lockin,Inputs!$C$28),Inputs!$D$28,IF(U431&lt;=IF(Inputs!$C$29="",lockin,Inputs!$C$29),Inputs!$D$29,IF(U431&lt;=IF(Inputs!$C$30="",lockin,Inputs!$C$30),Inputs!$D$30,IF(U431&lt;=IF(Inputs!$C$31="",lockin,Inputs!$C$31),Inputs!$D$31,0%))))))))))</f>
        <v>1.4999999999999999E-2</v>
      </c>
      <c r="AE431" s="5">
        <f t="shared" si="120"/>
        <v>0</v>
      </c>
      <c r="AF431" s="5">
        <f>AB431*Inputs!I435</f>
        <v>0</v>
      </c>
      <c r="AG431" s="5">
        <f t="shared" si="121"/>
        <v>0</v>
      </c>
      <c r="AH431" s="5">
        <f t="shared" si="122"/>
        <v>0</v>
      </c>
      <c r="AI431" s="5">
        <f>AA431*Inputs!I435</f>
        <v>0</v>
      </c>
      <c r="AJ431" s="5">
        <f t="shared" si="123"/>
        <v>0</v>
      </c>
      <c r="AK431" s="5">
        <f t="shared" si="124"/>
        <v>0</v>
      </c>
      <c r="AL431" s="5">
        <f>AA431*Inputs!I435</f>
        <v>0</v>
      </c>
      <c r="AM431" s="5">
        <f t="shared" ca="1" si="125"/>
        <v>0</v>
      </c>
      <c r="AN431" s="5">
        <f t="shared" si="126"/>
        <v>0</v>
      </c>
      <c r="AO431" s="5">
        <f t="shared" ca="1" si="127"/>
        <v>0</v>
      </c>
      <c r="AP431" s="5"/>
      <c r="AQ431" s="5">
        <f>AA431*Inputs!I435</f>
        <v>0</v>
      </c>
      <c r="AR431" s="5">
        <f t="shared" si="128"/>
        <v>0</v>
      </c>
      <c r="AS431" s="5"/>
      <c r="AT431" s="5">
        <f t="shared" ca="1" si="129"/>
        <v>0</v>
      </c>
      <c r="BG431" s="20" t="str">
        <f>IF(Inputs!K431="","",YEAR(Inputs!K431))</f>
        <v/>
      </c>
      <c r="BH431" s="20" t="str">
        <f>IF(Inputs!K431="","",DAY(Inputs!K431))</f>
        <v/>
      </c>
      <c r="BI431" s="20" t="str">
        <f>IF(Inputs!K431="","",MONTH(Inputs!K431))</f>
        <v/>
      </c>
      <c r="BJ431" s="14" t="str">
        <f>IF(Inputs!K431="","",IF(Inputs!K431&gt;DATE(BG431,4,1),DATE(BG431,4,1),DATE(BG431-1,4,1)))</f>
        <v/>
      </c>
      <c r="BX431" s="27" t="e">
        <f t="shared" si="130"/>
        <v>#N/A</v>
      </c>
      <c r="BY431" t="e">
        <f t="shared" si="131"/>
        <v>#N/A</v>
      </c>
    </row>
    <row r="432" spans="20:77">
      <c r="T432" s="5">
        <f>IF(Inputs!F436="",0,IF(Inputs!G436="Purchase",Inputs!H436,IF(Inputs!G436="Redemption",-Inputs!H436,IF(Inputs!G436="Dividend",0,0)))/Inputs!I436)</f>
        <v>0</v>
      </c>
      <c r="U432" s="5">
        <f>IF(Inputs!F436="",0,(datecg-Inputs!F436))</f>
        <v>0</v>
      </c>
      <c r="V432" s="5">
        <f>IF(Inputs!F436="",0,SUM($T$5:T432))</f>
        <v>0</v>
      </c>
      <c r="W432" s="5">
        <f>SUM($X$5:X431)</f>
        <v>24499.276089799783</v>
      </c>
      <c r="X432" s="5">
        <f t="shared" si="114"/>
        <v>0</v>
      </c>
      <c r="Y432" s="5">
        <f t="shared" si="115"/>
        <v>0</v>
      </c>
      <c r="Z432" s="5">
        <f t="shared" si="116"/>
        <v>0</v>
      </c>
      <c r="AA432" s="5">
        <f t="shared" si="117"/>
        <v>0</v>
      </c>
      <c r="AB432" s="5">
        <f t="shared" si="118"/>
        <v>0</v>
      </c>
      <c r="AC432" s="5">
        <f t="shared" si="119"/>
        <v>0</v>
      </c>
      <c r="AD432" s="94">
        <f>IF(U432&lt;=IF(Inputs!$C$22="",lockin,Inputs!$C$22),Inputs!$D$22,IF(U432&lt;=IF(Inputs!$C$23="",lockin,Inputs!$C$23),Inputs!$D$23,IF(U432&lt;=IF(Inputs!$C$24="",lockin,Inputs!$C$24),Inputs!$D$24,IF(U432&lt;=IF(Inputs!$C$25="",lockin,Inputs!$C$25),Inputs!$D$25,IF(U432&lt;=IF(Inputs!$C$26="",lockin,Inputs!$C$26),Inputs!$D$26,IF(U432&lt;=IF(Inputs!$C$27="",lockin,Inputs!$C$27),Inputs!$D$27,IF(U432&lt;=IF(Inputs!$C$28="",lockin,Inputs!$C$28),Inputs!$D$28,IF(U432&lt;=IF(Inputs!$C$29="",lockin,Inputs!$C$29),Inputs!$D$29,IF(U432&lt;=IF(Inputs!$C$30="",lockin,Inputs!$C$30),Inputs!$D$30,IF(U432&lt;=IF(Inputs!$C$31="",lockin,Inputs!$C$31),Inputs!$D$31,0%))))))))))</f>
        <v>1.4999999999999999E-2</v>
      </c>
      <c r="AE432" s="5">
        <f t="shared" si="120"/>
        <v>0</v>
      </c>
      <c r="AF432" s="5">
        <f>AB432*Inputs!I436</f>
        <v>0</v>
      </c>
      <c r="AG432" s="5">
        <f t="shared" si="121"/>
        <v>0</v>
      </c>
      <c r="AH432" s="5">
        <f t="shared" si="122"/>
        <v>0</v>
      </c>
      <c r="AI432" s="5">
        <f>AA432*Inputs!I436</f>
        <v>0</v>
      </c>
      <c r="AJ432" s="5">
        <f t="shared" si="123"/>
        <v>0</v>
      </c>
      <c r="AK432" s="5">
        <f t="shared" si="124"/>
        <v>0</v>
      </c>
      <c r="AL432" s="5">
        <f>AA432*Inputs!I436</f>
        <v>0</v>
      </c>
      <c r="AM432" s="5">
        <f t="shared" ca="1" si="125"/>
        <v>0</v>
      </c>
      <c r="AN432" s="5">
        <f t="shared" si="126"/>
        <v>0</v>
      </c>
      <c r="AO432" s="5">
        <f t="shared" ca="1" si="127"/>
        <v>0</v>
      </c>
      <c r="AP432" s="5"/>
      <c r="AQ432" s="5">
        <f>AA432*Inputs!I436</f>
        <v>0</v>
      </c>
      <c r="AR432" s="5">
        <f t="shared" si="128"/>
        <v>0</v>
      </c>
      <c r="AS432" s="5"/>
      <c r="AT432" s="5">
        <f t="shared" ca="1" si="129"/>
        <v>0</v>
      </c>
      <c r="BG432" s="20" t="str">
        <f>IF(Inputs!K432="","",YEAR(Inputs!K432))</f>
        <v/>
      </c>
      <c r="BH432" s="20" t="str">
        <f>IF(Inputs!K432="","",DAY(Inputs!K432))</f>
        <v/>
      </c>
      <c r="BI432" s="20" t="str">
        <f>IF(Inputs!K432="","",MONTH(Inputs!K432))</f>
        <v/>
      </c>
      <c r="BJ432" s="14" t="str">
        <f>IF(Inputs!K432="","",IF(Inputs!K432&gt;DATE(BG432,4,1),DATE(BG432,4,1),DATE(BG432-1,4,1)))</f>
        <v/>
      </c>
      <c r="BX432" s="27" t="e">
        <f t="shared" si="130"/>
        <v>#N/A</v>
      </c>
      <c r="BY432" t="e">
        <f t="shared" si="131"/>
        <v>#N/A</v>
      </c>
    </row>
    <row r="433" spans="20:77">
      <c r="T433" s="5">
        <f>IF(Inputs!F437="",0,IF(Inputs!G437="Purchase",Inputs!H437,IF(Inputs!G437="Redemption",-Inputs!H437,IF(Inputs!G437="Dividend",0,0)))/Inputs!I437)</f>
        <v>0</v>
      </c>
      <c r="U433" s="5">
        <f>IF(Inputs!F437="",0,(datecg-Inputs!F437))</f>
        <v>0</v>
      </c>
      <c r="V433" s="5">
        <f>IF(Inputs!F437="",0,SUM($T$5:T433))</f>
        <v>0</v>
      </c>
      <c r="W433" s="5">
        <f>SUM($X$5:X432)</f>
        <v>24499.276089799783</v>
      </c>
      <c r="X433" s="5">
        <f t="shared" si="114"/>
        <v>0</v>
      </c>
      <c r="Y433" s="5">
        <f t="shared" si="115"/>
        <v>0</v>
      </c>
      <c r="Z433" s="5">
        <f t="shared" si="116"/>
        <v>0</v>
      </c>
      <c r="AA433" s="5">
        <f t="shared" si="117"/>
        <v>0</v>
      </c>
      <c r="AB433" s="5">
        <f t="shared" si="118"/>
        <v>0</v>
      </c>
      <c r="AC433" s="5">
        <f t="shared" si="119"/>
        <v>0</v>
      </c>
      <c r="AD433" s="94">
        <f>IF(U433&lt;=IF(Inputs!$C$22="",lockin,Inputs!$C$22),Inputs!$D$22,IF(U433&lt;=IF(Inputs!$C$23="",lockin,Inputs!$C$23),Inputs!$D$23,IF(U433&lt;=IF(Inputs!$C$24="",lockin,Inputs!$C$24),Inputs!$D$24,IF(U433&lt;=IF(Inputs!$C$25="",lockin,Inputs!$C$25),Inputs!$D$25,IF(U433&lt;=IF(Inputs!$C$26="",lockin,Inputs!$C$26),Inputs!$D$26,IF(U433&lt;=IF(Inputs!$C$27="",lockin,Inputs!$C$27),Inputs!$D$27,IF(U433&lt;=IF(Inputs!$C$28="",lockin,Inputs!$C$28),Inputs!$D$28,IF(U433&lt;=IF(Inputs!$C$29="",lockin,Inputs!$C$29),Inputs!$D$29,IF(U433&lt;=IF(Inputs!$C$30="",lockin,Inputs!$C$30),Inputs!$D$30,IF(U433&lt;=IF(Inputs!$C$31="",lockin,Inputs!$C$31),Inputs!$D$31,0%))))))))))</f>
        <v>1.4999999999999999E-2</v>
      </c>
      <c r="AE433" s="5">
        <f t="shared" si="120"/>
        <v>0</v>
      </c>
      <c r="AF433" s="5">
        <f>AB433*Inputs!I437</f>
        <v>0</v>
      </c>
      <c r="AG433" s="5">
        <f t="shared" si="121"/>
        <v>0</v>
      </c>
      <c r="AH433" s="5">
        <f t="shared" si="122"/>
        <v>0</v>
      </c>
      <c r="AI433" s="5">
        <f>AA433*Inputs!I437</f>
        <v>0</v>
      </c>
      <c r="AJ433" s="5">
        <f t="shared" si="123"/>
        <v>0</v>
      </c>
      <c r="AK433" s="5">
        <f t="shared" si="124"/>
        <v>0</v>
      </c>
      <c r="AL433" s="5">
        <f>AA433*Inputs!I437</f>
        <v>0</v>
      </c>
      <c r="AM433" s="5">
        <f t="shared" ca="1" si="125"/>
        <v>0</v>
      </c>
      <c r="AN433" s="5">
        <f t="shared" si="126"/>
        <v>0</v>
      </c>
      <c r="AO433" s="5">
        <f t="shared" ca="1" si="127"/>
        <v>0</v>
      </c>
      <c r="AP433" s="5"/>
      <c r="AQ433" s="5">
        <f>AA433*Inputs!I437</f>
        <v>0</v>
      </c>
      <c r="AR433" s="5">
        <f t="shared" si="128"/>
        <v>0</v>
      </c>
      <c r="AS433" s="5"/>
      <c r="AT433" s="5">
        <f t="shared" ca="1" si="129"/>
        <v>0</v>
      </c>
      <c r="BG433" s="20" t="str">
        <f>IF(Inputs!K433="","",YEAR(Inputs!K433))</f>
        <v/>
      </c>
      <c r="BH433" s="20" t="str">
        <f>IF(Inputs!K433="","",DAY(Inputs!K433))</f>
        <v/>
      </c>
      <c r="BI433" s="20" t="str">
        <f>IF(Inputs!K433="","",MONTH(Inputs!K433))</f>
        <v/>
      </c>
      <c r="BJ433" s="14" t="str">
        <f>IF(Inputs!K433="","",IF(Inputs!K433&gt;DATE(BG433,4,1),DATE(BG433,4,1),DATE(BG433-1,4,1)))</f>
        <v/>
      </c>
      <c r="BX433" s="27" t="e">
        <f t="shared" si="130"/>
        <v>#N/A</v>
      </c>
      <c r="BY433" t="e">
        <f t="shared" si="131"/>
        <v>#N/A</v>
      </c>
    </row>
    <row r="434" spans="20:77">
      <c r="T434" s="5">
        <f>IF(Inputs!F438="",0,IF(Inputs!G438="Purchase",Inputs!H438,IF(Inputs!G438="Redemption",-Inputs!H438,IF(Inputs!G438="Dividend",0,0)))/Inputs!I438)</f>
        <v>0</v>
      </c>
      <c r="U434" s="5">
        <f>IF(Inputs!F438="",0,(datecg-Inputs!F438))</f>
        <v>0</v>
      </c>
      <c r="V434" s="5">
        <f>IF(Inputs!F438="",0,SUM($T$5:T434))</f>
        <v>0</v>
      </c>
      <c r="W434" s="5">
        <f>SUM($X$5:X433)</f>
        <v>24499.276089799783</v>
      </c>
      <c r="X434" s="5">
        <f t="shared" si="114"/>
        <v>0</v>
      </c>
      <c r="Y434" s="5">
        <f t="shared" si="115"/>
        <v>0</v>
      </c>
      <c r="Z434" s="5">
        <f t="shared" si="116"/>
        <v>0</v>
      </c>
      <c r="AA434" s="5">
        <f t="shared" si="117"/>
        <v>0</v>
      </c>
      <c r="AB434" s="5">
        <f t="shared" si="118"/>
        <v>0</v>
      </c>
      <c r="AC434" s="5">
        <f t="shared" si="119"/>
        <v>0</v>
      </c>
      <c r="AD434" s="94">
        <f>IF(U434&lt;=IF(Inputs!$C$22="",lockin,Inputs!$C$22),Inputs!$D$22,IF(U434&lt;=IF(Inputs!$C$23="",lockin,Inputs!$C$23),Inputs!$D$23,IF(U434&lt;=IF(Inputs!$C$24="",lockin,Inputs!$C$24),Inputs!$D$24,IF(U434&lt;=IF(Inputs!$C$25="",lockin,Inputs!$C$25),Inputs!$D$25,IF(U434&lt;=IF(Inputs!$C$26="",lockin,Inputs!$C$26),Inputs!$D$26,IF(U434&lt;=IF(Inputs!$C$27="",lockin,Inputs!$C$27),Inputs!$D$27,IF(U434&lt;=IF(Inputs!$C$28="",lockin,Inputs!$C$28),Inputs!$D$28,IF(U434&lt;=IF(Inputs!$C$29="",lockin,Inputs!$C$29),Inputs!$D$29,IF(U434&lt;=IF(Inputs!$C$30="",lockin,Inputs!$C$30),Inputs!$D$30,IF(U434&lt;=IF(Inputs!$C$31="",lockin,Inputs!$C$31),Inputs!$D$31,0%))))))))))</f>
        <v>1.4999999999999999E-2</v>
      </c>
      <c r="AE434" s="5">
        <f t="shared" si="120"/>
        <v>0</v>
      </c>
      <c r="AF434" s="5">
        <f>AB434*Inputs!I438</f>
        <v>0</v>
      </c>
      <c r="AG434" s="5">
        <f t="shared" si="121"/>
        <v>0</v>
      </c>
      <c r="AH434" s="5">
        <f t="shared" si="122"/>
        <v>0</v>
      </c>
      <c r="AI434" s="5">
        <f>AA434*Inputs!I438</f>
        <v>0</v>
      </c>
      <c r="AJ434" s="5">
        <f t="shared" si="123"/>
        <v>0</v>
      </c>
      <c r="AK434" s="5">
        <f t="shared" si="124"/>
        <v>0</v>
      </c>
      <c r="AL434" s="5">
        <f>AA434*Inputs!I438</f>
        <v>0</v>
      </c>
      <c r="AM434" s="5">
        <f t="shared" ca="1" si="125"/>
        <v>0</v>
      </c>
      <c r="AN434" s="5">
        <f t="shared" si="126"/>
        <v>0</v>
      </c>
      <c r="AO434" s="5">
        <f t="shared" ca="1" si="127"/>
        <v>0</v>
      </c>
      <c r="AP434" s="5"/>
      <c r="AQ434" s="5">
        <f>AA434*Inputs!I438</f>
        <v>0</v>
      </c>
      <c r="AR434" s="5">
        <f t="shared" si="128"/>
        <v>0</v>
      </c>
      <c r="AS434" s="5"/>
      <c r="AT434" s="5">
        <f t="shared" ca="1" si="129"/>
        <v>0</v>
      </c>
      <c r="BG434" s="20" t="str">
        <f>IF(Inputs!K434="","",YEAR(Inputs!K434))</f>
        <v/>
      </c>
      <c r="BH434" s="20" t="str">
        <f>IF(Inputs!K434="","",DAY(Inputs!K434))</f>
        <v/>
      </c>
      <c r="BI434" s="20" t="str">
        <f>IF(Inputs!K434="","",MONTH(Inputs!K434))</f>
        <v/>
      </c>
      <c r="BJ434" s="14" t="str">
        <f>IF(Inputs!K434="","",IF(Inputs!K434&gt;DATE(BG434,4,1),DATE(BG434,4,1),DATE(BG434-1,4,1)))</f>
        <v/>
      </c>
      <c r="BX434" s="27" t="e">
        <f t="shared" si="130"/>
        <v>#N/A</v>
      </c>
      <c r="BY434" t="e">
        <f t="shared" si="131"/>
        <v>#N/A</v>
      </c>
    </row>
    <row r="435" spans="20:77">
      <c r="T435" s="5">
        <f>IF(Inputs!F439="",0,IF(Inputs!G439="Purchase",Inputs!H439,IF(Inputs!G439="Redemption",-Inputs!H439,IF(Inputs!G439="Dividend",0,0)))/Inputs!I439)</f>
        <v>0</v>
      </c>
      <c r="U435" s="5">
        <f>IF(Inputs!F439="",0,(datecg-Inputs!F439))</f>
        <v>0</v>
      </c>
      <c r="V435" s="5">
        <f>IF(Inputs!F439="",0,SUM($T$5:T435))</f>
        <v>0</v>
      </c>
      <c r="W435" s="5">
        <f>SUM($X$5:X434)</f>
        <v>24499.276089799783</v>
      </c>
      <c r="X435" s="5">
        <f t="shared" si="114"/>
        <v>0</v>
      </c>
      <c r="Y435" s="5">
        <f t="shared" si="115"/>
        <v>0</v>
      </c>
      <c r="Z435" s="5">
        <f t="shared" si="116"/>
        <v>0</v>
      </c>
      <c r="AA435" s="5">
        <f t="shared" si="117"/>
        <v>0</v>
      </c>
      <c r="AB435" s="5">
        <f t="shared" si="118"/>
        <v>0</v>
      </c>
      <c r="AC435" s="5">
        <f t="shared" si="119"/>
        <v>0</v>
      </c>
      <c r="AD435" s="94">
        <f>IF(U435&lt;=IF(Inputs!$C$22="",lockin,Inputs!$C$22),Inputs!$D$22,IF(U435&lt;=IF(Inputs!$C$23="",lockin,Inputs!$C$23),Inputs!$D$23,IF(U435&lt;=IF(Inputs!$C$24="",lockin,Inputs!$C$24),Inputs!$D$24,IF(U435&lt;=IF(Inputs!$C$25="",lockin,Inputs!$C$25),Inputs!$D$25,IF(U435&lt;=IF(Inputs!$C$26="",lockin,Inputs!$C$26),Inputs!$D$26,IF(U435&lt;=IF(Inputs!$C$27="",lockin,Inputs!$C$27),Inputs!$D$27,IF(U435&lt;=IF(Inputs!$C$28="",lockin,Inputs!$C$28),Inputs!$D$28,IF(U435&lt;=IF(Inputs!$C$29="",lockin,Inputs!$C$29),Inputs!$D$29,IF(U435&lt;=IF(Inputs!$C$30="",lockin,Inputs!$C$30),Inputs!$D$30,IF(U435&lt;=IF(Inputs!$C$31="",lockin,Inputs!$C$31),Inputs!$D$31,0%))))))))))</f>
        <v>1.4999999999999999E-2</v>
      </c>
      <c r="AE435" s="5">
        <f t="shared" si="120"/>
        <v>0</v>
      </c>
      <c r="AF435" s="5">
        <f>AB435*Inputs!I439</f>
        <v>0</v>
      </c>
      <c r="AG435" s="5">
        <f t="shared" si="121"/>
        <v>0</v>
      </c>
      <c r="AH435" s="5">
        <f t="shared" si="122"/>
        <v>0</v>
      </c>
      <c r="AI435" s="5">
        <f>AA435*Inputs!I439</f>
        <v>0</v>
      </c>
      <c r="AJ435" s="5">
        <f t="shared" si="123"/>
        <v>0</v>
      </c>
      <c r="AK435" s="5">
        <f t="shared" si="124"/>
        <v>0</v>
      </c>
      <c r="AL435" s="5">
        <f>AA435*Inputs!I439</f>
        <v>0</v>
      </c>
      <c r="AM435" s="5">
        <f t="shared" ca="1" si="125"/>
        <v>0</v>
      </c>
      <c r="AN435" s="5">
        <f t="shared" si="126"/>
        <v>0</v>
      </c>
      <c r="AO435" s="5">
        <f t="shared" ca="1" si="127"/>
        <v>0</v>
      </c>
      <c r="AP435" s="5"/>
      <c r="AQ435" s="5">
        <f>AA435*Inputs!I439</f>
        <v>0</v>
      </c>
      <c r="AR435" s="5">
        <f t="shared" si="128"/>
        <v>0</v>
      </c>
      <c r="AS435" s="5"/>
      <c r="AT435" s="5">
        <f t="shared" ca="1" si="129"/>
        <v>0</v>
      </c>
      <c r="BG435" s="20" t="str">
        <f>IF(Inputs!K435="","",YEAR(Inputs!K435))</f>
        <v/>
      </c>
      <c r="BH435" s="20" t="str">
        <f>IF(Inputs!K435="","",DAY(Inputs!K435))</f>
        <v/>
      </c>
      <c r="BI435" s="20" t="str">
        <f>IF(Inputs!K435="","",MONTH(Inputs!K435))</f>
        <v/>
      </c>
      <c r="BJ435" s="14" t="str">
        <f>IF(Inputs!K435="","",IF(Inputs!K435&gt;DATE(BG435,4,1),DATE(BG435,4,1),DATE(BG435-1,4,1)))</f>
        <v/>
      </c>
      <c r="BX435" s="27" t="e">
        <f t="shared" si="130"/>
        <v>#N/A</v>
      </c>
      <c r="BY435" t="e">
        <f t="shared" si="131"/>
        <v>#N/A</v>
      </c>
    </row>
    <row r="436" spans="20:77">
      <c r="T436" s="5">
        <f>IF(Inputs!F440="",0,IF(Inputs!G440="Purchase",Inputs!H440,IF(Inputs!G440="Redemption",-Inputs!H440,IF(Inputs!G440="Dividend",0,0)))/Inputs!I440)</f>
        <v>0</v>
      </c>
      <c r="U436" s="5">
        <f>IF(Inputs!F440="",0,(datecg-Inputs!F440))</f>
        <v>0</v>
      </c>
      <c r="V436" s="5">
        <f>IF(Inputs!F440="",0,SUM($T$5:T436))</f>
        <v>0</v>
      </c>
      <c r="W436" s="5">
        <f>SUM($X$5:X435)</f>
        <v>24499.276089799783</v>
      </c>
      <c r="X436" s="5">
        <f t="shared" si="114"/>
        <v>0</v>
      </c>
      <c r="Y436" s="5">
        <f t="shared" si="115"/>
        <v>0</v>
      </c>
      <c r="Z436" s="5">
        <f t="shared" si="116"/>
        <v>0</v>
      </c>
      <c r="AA436" s="5">
        <f t="shared" si="117"/>
        <v>0</v>
      </c>
      <c r="AB436" s="5">
        <f t="shared" si="118"/>
        <v>0</v>
      </c>
      <c r="AC436" s="5">
        <f t="shared" si="119"/>
        <v>0</v>
      </c>
      <c r="AD436" s="94">
        <f>IF(U436&lt;=IF(Inputs!$C$22="",lockin,Inputs!$C$22),Inputs!$D$22,IF(U436&lt;=IF(Inputs!$C$23="",lockin,Inputs!$C$23),Inputs!$D$23,IF(U436&lt;=IF(Inputs!$C$24="",lockin,Inputs!$C$24),Inputs!$D$24,IF(U436&lt;=IF(Inputs!$C$25="",lockin,Inputs!$C$25),Inputs!$D$25,IF(U436&lt;=IF(Inputs!$C$26="",lockin,Inputs!$C$26),Inputs!$D$26,IF(U436&lt;=IF(Inputs!$C$27="",lockin,Inputs!$C$27),Inputs!$D$27,IF(U436&lt;=IF(Inputs!$C$28="",lockin,Inputs!$C$28),Inputs!$D$28,IF(U436&lt;=IF(Inputs!$C$29="",lockin,Inputs!$C$29),Inputs!$D$29,IF(U436&lt;=IF(Inputs!$C$30="",lockin,Inputs!$C$30),Inputs!$D$30,IF(U436&lt;=IF(Inputs!$C$31="",lockin,Inputs!$C$31),Inputs!$D$31,0%))))))))))</f>
        <v>1.4999999999999999E-2</v>
      </c>
      <c r="AE436" s="5">
        <f t="shared" si="120"/>
        <v>0</v>
      </c>
      <c r="AF436" s="5">
        <f>AB436*Inputs!I440</f>
        <v>0</v>
      </c>
      <c r="AG436" s="5">
        <f t="shared" si="121"/>
        <v>0</v>
      </c>
      <c r="AH436" s="5">
        <f t="shared" si="122"/>
        <v>0</v>
      </c>
      <c r="AI436" s="5">
        <f>AA436*Inputs!I440</f>
        <v>0</v>
      </c>
      <c r="AJ436" s="5">
        <f t="shared" si="123"/>
        <v>0</v>
      </c>
      <c r="AK436" s="5">
        <f t="shared" si="124"/>
        <v>0</v>
      </c>
      <c r="AL436" s="5">
        <f>AA436*Inputs!I440</f>
        <v>0</v>
      </c>
      <c r="AM436" s="5">
        <f t="shared" ca="1" si="125"/>
        <v>0</v>
      </c>
      <c r="AN436" s="5">
        <f t="shared" si="126"/>
        <v>0</v>
      </c>
      <c r="AO436" s="5">
        <f t="shared" ca="1" si="127"/>
        <v>0</v>
      </c>
      <c r="AP436" s="5"/>
      <c r="AQ436" s="5">
        <f>AA436*Inputs!I440</f>
        <v>0</v>
      </c>
      <c r="AR436" s="5">
        <f t="shared" si="128"/>
        <v>0</v>
      </c>
      <c r="AS436" s="5"/>
      <c r="AT436" s="5">
        <f t="shared" ca="1" si="129"/>
        <v>0</v>
      </c>
      <c r="BG436" s="20" t="str">
        <f>IF(Inputs!K436="","",YEAR(Inputs!K436))</f>
        <v/>
      </c>
      <c r="BH436" s="20" t="str">
        <f>IF(Inputs!K436="","",DAY(Inputs!K436))</f>
        <v/>
      </c>
      <c r="BI436" s="20" t="str">
        <f>IF(Inputs!K436="","",MONTH(Inputs!K436))</f>
        <v/>
      </c>
      <c r="BJ436" s="14" t="str">
        <f>IF(Inputs!K436="","",IF(Inputs!K436&gt;DATE(BG436,4,1),DATE(BG436,4,1),DATE(BG436-1,4,1)))</f>
        <v/>
      </c>
      <c r="BX436" s="27" t="e">
        <f t="shared" si="130"/>
        <v>#N/A</v>
      </c>
      <c r="BY436" t="e">
        <f t="shared" si="131"/>
        <v>#N/A</v>
      </c>
    </row>
    <row r="437" spans="20:77">
      <c r="T437" s="5">
        <f>IF(Inputs!F441="",0,IF(Inputs!G441="Purchase",Inputs!H441,IF(Inputs!G441="Redemption",-Inputs!H441,IF(Inputs!G441="Dividend",0,0)))/Inputs!I441)</f>
        <v>0</v>
      </c>
      <c r="U437" s="5">
        <f>IF(Inputs!F441="",0,(datecg-Inputs!F441))</f>
        <v>0</v>
      </c>
      <c r="V437" s="5">
        <f>IF(Inputs!F441="",0,SUM($T$5:T437))</f>
        <v>0</v>
      </c>
      <c r="W437" s="5">
        <f>SUM($X$5:X436)</f>
        <v>24499.276089799783</v>
      </c>
      <c r="X437" s="5">
        <f t="shared" si="114"/>
        <v>0</v>
      </c>
      <c r="Y437" s="5">
        <f t="shared" si="115"/>
        <v>0</v>
      </c>
      <c r="Z437" s="5">
        <f t="shared" si="116"/>
        <v>0</v>
      </c>
      <c r="AA437" s="5">
        <f t="shared" si="117"/>
        <v>0</v>
      </c>
      <c r="AB437" s="5">
        <f t="shared" si="118"/>
        <v>0</v>
      </c>
      <c r="AC437" s="5">
        <f t="shared" si="119"/>
        <v>0</v>
      </c>
      <c r="AD437" s="94">
        <f>IF(U437&lt;=IF(Inputs!$C$22="",lockin,Inputs!$C$22),Inputs!$D$22,IF(U437&lt;=IF(Inputs!$C$23="",lockin,Inputs!$C$23),Inputs!$D$23,IF(U437&lt;=IF(Inputs!$C$24="",lockin,Inputs!$C$24),Inputs!$D$24,IF(U437&lt;=IF(Inputs!$C$25="",lockin,Inputs!$C$25),Inputs!$D$25,IF(U437&lt;=IF(Inputs!$C$26="",lockin,Inputs!$C$26),Inputs!$D$26,IF(U437&lt;=IF(Inputs!$C$27="",lockin,Inputs!$C$27),Inputs!$D$27,IF(U437&lt;=IF(Inputs!$C$28="",lockin,Inputs!$C$28),Inputs!$D$28,IF(U437&lt;=IF(Inputs!$C$29="",lockin,Inputs!$C$29),Inputs!$D$29,IF(U437&lt;=IF(Inputs!$C$30="",lockin,Inputs!$C$30),Inputs!$D$30,IF(U437&lt;=IF(Inputs!$C$31="",lockin,Inputs!$C$31),Inputs!$D$31,0%))))))))))</f>
        <v>1.4999999999999999E-2</v>
      </c>
      <c r="AE437" s="5">
        <f t="shared" si="120"/>
        <v>0</v>
      </c>
      <c r="AF437" s="5">
        <f>AB437*Inputs!I441</f>
        <v>0</v>
      </c>
      <c r="AG437" s="5">
        <f t="shared" si="121"/>
        <v>0</v>
      </c>
      <c r="AH437" s="5">
        <f t="shared" si="122"/>
        <v>0</v>
      </c>
      <c r="AI437" s="5">
        <f>AA437*Inputs!I441</f>
        <v>0</v>
      </c>
      <c r="AJ437" s="5">
        <f t="shared" si="123"/>
        <v>0</v>
      </c>
      <c r="AK437" s="5">
        <f t="shared" si="124"/>
        <v>0</v>
      </c>
      <c r="AL437" s="5">
        <f>AA437*Inputs!I441</f>
        <v>0</v>
      </c>
      <c r="AM437" s="5">
        <f t="shared" ca="1" si="125"/>
        <v>0</v>
      </c>
      <c r="AN437" s="5">
        <f t="shared" si="126"/>
        <v>0</v>
      </c>
      <c r="AO437" s="5">
        <f t="shared" ca="1" si="127"/>
        <v>0</v>
      </c>
      <c r="AP437" s="5"/>
      <c r="AQ437" s="5">
        <f>AA437*Inputs!I441</f>
        <v>0</v>
      </c>
      <c r="AR437" s="5">
        <f t="shared" si="128"/>
        <v>0</v>
      </c>
      <c r="AS437" s="5"/>
      <c r="AT437" s="5">
        <f t="shared" ca="1" si="129"/>
        <v>0</v>
      </c>
      <c r="BG437" s="20" t="str">
        <f>IF(Inputs!K437="","",YEAR(Inputs!K437))</f>
        <v/>
      </c>
      <c r="BH437" s="20" t="str">
        <f>IF(Inputs!K437="","",DAY(Inputs!K437))</f>
        <v/>
      </c>
      <c r="BI437" s="20" t="str">
        <f>IF(Inputs!K437="","",MONTH(Inputs!K437))</f>
        <v/>
      </c>
      <c r="BJ437" s="14" t="str">
        <f>IF(Inputs!K437="","",IF(Inputs!K437&gt;DATE(BG437,4,1),DATE(BG437,4,1),DATE(BG437-1,4,1)))</f>
        <v/>
      </c>
      <c r="BX437" s="27" t="e">
        <f t="shared" si="130"/>
        <v>#N/A</v>
      </c>
      <c r="BY437" t="e">
        <f t="shared" si="131"/>
        <v>#N/A</v>
      </c>
    </row>
    <row r="438" spans="20:77">
      <c r="T438" s="5">
        <f>IF(Inputs!F442="",0,IF(Inputs!G442="Purchase",Inputs!H442,IF(Inputs!G442="Redemption",-Inputs!H442,IF(Inputs!G442="Dividend",0,0)))/Inputs!I442)</f>
        <v>0</v>
      </c>
      <c r="U438" s="5">
        <f>IF(Inputs!F442="",0,(datecg-Inputs!F442))</f>
        <v>0</v>
      </c>
      <c r="V438" s="5">
        <f>IF(Inputs!F442="",0,SUM($T$5:T438))</f>
        <v>0</v>
      </c>
      <c r="W438" s="5">
        <f>SUM($X$5:X437)</f>
        <v>24499.276089799783</v>
      </c>
      <c r="X438" s="5">
        <f t="shared" si="114"/>
        <v>0</v>
      </c>
      <c r="Y438" s="5">
        <f t="shared" si="115"/>
        <v>0</v>
      </c>
      <c r="Z438" s="5">
        <f t="shared" si="116"/>
        <v>0</v>
      </c>
      <c r="AA438" s="5">
        <f t="shared" si="117"/>
        <v>0</v>
      </c>
      <c r="AB438" s="5">
        <f t="shared" si="118"/>
        <v>0</v>
      </c>
      <c r="AC438" s="5">
        <f t="shared" si="119"/>
        <v>0</v>
      </c>
      <c r="AD438" s="94">
        <f>IF(U438&lt;=IF(Inputs!$C$22="",lockin,Inputs!$C$22),Inputs!$D$22,IF(U438&lt;=IF(Inputs!$C$23="",lockin,Inputs!$C$23),Inputs!$D$23,IF(U438&lt;=IF(Inputs!$C$24="",lockin,Inputs!$C$24),Inputs!$D$24,IF(U438&lt;=IF(Inputs!$C$25="",lockin,Inputs!$C$25),Inputs!$D$25,IF(U438&lt;=IF(Inputs!$C$26="",lockin,Inputs!$C$26),Inputs!$D$26,IF(U438&lt;=IF(Inputs!$C$27="",lockin,Inputs!$C$27),Inputs!$D$27,IF(U438&lt;=IF(Inputs!$C$28="",lockin,Inputs!$C$28),Inputs!$D$28,IF(U438&lt;=IF(Inputs!$C$29="",lockin,Inputs!$C$29),Inputs!$D$29,IF(U438&lt;=IF(Inputs!$C$30="",lockin,Inputs!$C$30),Inputs!$D$30,IF(U438&lt;=IF(Inputs!$C$31="",lockin,Inputs!$C$31),Inputs!$D$31,0%))))))))))</f>
        <v>1.4999999999999999E-2</v>
      </c>
      <c r="AE438" s="5">
        <f t="shared" si="120"/>
        <v>0</v>
      </c>
      <c r="AF438" s="5">
        <f>AB438*Inputs!I442</f>
        <v>0</v>
      </c>
      <c r="AG438" s="5">
        <f t="shared" si="121"/>
        <v>0</v>
      </c>
      <c r="AH438" s="5">
        <f t="shared" si="122"/>
        <v>0</v>
      </c>
      <c r="AI438" s="5">
        <f>AA438*Inputs!I442</f>
        <v>0</v>
      </c>
      <c r="AJ438" s="5">
        <f t="shared" si="123"/>
        <v>0</v>
      </c>
      <c r="AK438" s="5">
        <f t="shared" si="124"/>
        <v>0</v>
      </c>
      <c r="AL438" s="5">
        <f>AA438*Inputs!I442</f>
        <v>0</v>
      </c>
      <c r="AM438" s="5">
        <f t="shared" ca="1" si="125"/>
        <v>0</v>
      </c>
      <c r="AN438" s="5">
        <f t="shared" si="126"/>
        <v>0</v>
      </c>
      <c r="AO438" s="5">
        <f t="shared" ca="1" si="127"/>
        <v>0</v>
      </c>
      <c r="AP438" s="5"/>
      <c r="AQ438" s="5">
        <f>AA438*Inputs!I442</f>
        <v>0</v>
      </c>
      <c r="AR438" s="5">
        <f t="shared" si="128"/>
        <v>0</v>
      </c>
      <c r="AS438" s="5"/>
      <c r="AT438" s="5">
        <f t="shared" ca="1" si="129"/>
        <v>0</v>
      </c>
      <c r="BG438" s="20" t="str">
        <f>IF(Inputs!K438="","",YEAR(Inputs!K438))</f>
        <v/>
      </c>
      <c r="BH438" s="20" t="str">
        <f>IF(Inputs!K438="","",DAY(Inputs!K438))</f>
        <v/>
      </c>
      <c r="BI438" s="20" t="str">
        <f>IF(Inputs!K438="","",MONTH(Inputs!K438))</f>
        <v/>
      </c>
      <c r="BJ438" s="14" t="str">
        <f>IF(Inputs!K438="","",IF(Inputs!K438&gt;DATE(BG438,4,1),DATE(BG438,4,1),DATE(BG438-1,4,1)))</f>
        <v/>
      </c>
      <c r="BX438" s="27" t="e">
        <f t="shared" si="130"/>
        <v>#N/A</v>
      </c>
      <c r="BY438" t="e">
        <f t="shared" si="131"/>
        <v>#N/A</v>
      </c>
    </row>
    <row r="439" spans="20:77">
      <c r="T439" s="5">
        <f>IF(Inputs!F443="",0,IF(Inputs!G443="Purchase",Inputs!H443,IF(Inputs!G443="Redemption",-Inputs!H443,IF(Inputs!G443="Dividend",0,0)))/Inputs!I443)</f>
        <v>0</v>
      </c>
      <c r="U439" s="5">
        <f>IF(Inputs!F443="",0,(datecg-Inputs!F443))</f>
        <v>0</v>
      </c>
      <c r="V439" s="5">
        <f>IF(Inputs!F443="",0,SUM($T$5:T439))</f>
        <v>0</v>
      </c>
      <c r="W439" s="5">
        <f>SUM($X$5:X438)</f>
        <v>24499.276089799783</v>
      </c>
      <c r="X439" s="5">
        <f t="shared" si="114"/>
        <v>0</v>
      </c>
      <c r="Y439" s="5">
        <f t="shared" si="115"/>
        <v>0</v>
      </c>
      <c r="Z439" s="5">
        <f t="shared" si="116"/>
        <v>0</v>
      </c>
      <c r="AA439" s="5">
        <f t="shared" si="117"/>
        <v>0</v>
      </c>
      <c r="AB439" s="5">
        <f t="shared" si="118"/>
        <v>0</v>
      </c>
      <c r="AC439" s="5">
        <f t="shared" si="119"/>
        <v>0</v>
      </c>
      <c r="AD439" s="94">
        <f>IF(U439&lt;=IF(Inputs!$C$22="",lockin,Inputs!$C$22),Inputs!$D$22,IF(U439&lt;=IF(Inputs!$C$23="",lockin,Inputs!$C$23),Inputs!$D$23,IF(U439&lt;=IF(Inputs!$C$24="",lockin,Inputs!$C$24),Inputs!$D$24,IF(U439&lt;=IF(Inputs!$C$25="",lockin,Inputs!$C$25),Inputs!$D$25,IF(U439&lt;=IF(Inputs!$C$26="",lockin,Inputs!$C$26),Inputs!$D$26,IF(U439&lt;=IF(Inputs!$C$27="",lockin,Inputs!$C$27),Inputs!$D$27,IF(U439&lt;=IF(Inputs!$C$28="",lockin,Inputs!$C$28),Inputs!$D$28,IF(U439&lt;=IF(Inputs!$C$29="",lockin,Inputs!$C$29),Inputs!$D$29,IF(U439&lt;=IF(Inputs!$C$30="",lockin,Inputs!$C$30),Inputs!$D$30,IF(U439&lt;=IF(Inputs!$C$31="",lockin,Inputs!$C$31),Inputs!$D$31,0%))))))))))</f>
        <v>1.4999999999999999E-2</v>
      </c>
      <c r="AE439" s="5">
        <f t="shared" si="120"/>
        <v>0</v>
      </c>
      <c r="AF439" s="5">
        <f>AB439*Inputs!I443</f>
        <v>0</v>
      </c>
      <c r="AG439" s="5">
        <f t="shared" si="121"/>
        <v>0</v>
      </c>
      <c r="AH439" s="5">
        <f t="shared" si="122"/>
        <v>0</v>
      </c>
      <c r="AI439" s="5">
        <f>AA439*Inputs!I443</f>
        <v>0</v>
      </c>
      <c r="AJ439" s="5">
        <f t="shared" si="123"/>
        <v>0</v>
      </c>
      <c r="AK439" s="5">
        <f t="shared" si="124"/>
        <v>0</v>
      </c>
      <c r="AL439" s="5">
        <f>AA439*Inputs!I443</f>
        <v>0</v>
      </c>
      <c r="AM439" s="5">
        <f t="shared" ca="1" si="125"/>
        <v>0</v>
      </c>
      <c r="AN439" s="5">
        <f t="shared" si="126"/>
        <v>0</v>
      </c>
      <c r="AO439" s="5">
        <f t="shared" ca="1" si="127"/>
        <v>0</v>
      </c>
      <c r="AP439" s="5"/>
      <c r="AQ439" s="5">
        <f>AA439*Inputs!I443</f>
        <v>0</v>
      </c>
      <c r="AR439" s="5">
        <f t="shared" si="128"/>
        <v>0</v>
      </c>
      <c r="AS439" s="5"/>
      <c r="AT439" s="5">
        <f t="shared" ca="1" si="129"/>
        <v>0</v>
      </c>
      <c r="BG439" s="20" t="str">
        <f>IF(Inputs!K439="","",YEAR(Inputs!K439))</f>
        <v/>
      </c>
      <c r="BH439" s="20" t="str">
        <f>IF(Inputs!K439="","",DAY(Inputs!K439))</f>
        <v/>
      </c>
      <c r="BI439" s="20" t="str">
        <f>IF(Inputs!K439="","",MONTH(Inputs!K439))</f>
        <v/>
      </c>
      <c r="BJ439" s="14" t="str">
        <f>IF(Inputs!K439="","",IF(Inputs!K439&gt;DATE(BG439,4,1),DATE(BG439,4,1),DATE(BG439-1,4,1)))</f>
        <v/>
      </c>
      <c r="BX439" s="27" t="e">
        <f t="shared" si="130"/>
        <v>#N/A</v>
      </c>
      <c r="BY439" t="e">
        <f t="shared" si="131"/>
        <v>#N/A</v>
      </c>
    </row>
    <row r="440" spans="20:77">
      <c r="T440" s="5">
        <f>IF(Inputs!F444="",0,IF(Inputs!G444="Purchase",Inputs!H444,IF(Inputs!G444="Redemption",-Inputs!H444,IF(Inputs!G444="Dividend",0,0)))/Inputs!I444)</f>
        <v>0</v>
      </c>
      <c r="U440" s="5">
        <f>IF(Inputs!F444="",0,(datecg-Inputs!F444))</f>
        <v>0</v>
      </c>
      <c r="V440" s="5">
        <f>IF(Inputs!F444="",0,SUM($T$5:T440))</f>
        <v>0</v>
      </c>
      <c r="W440" s="5">
        <f>SUM($X$5:X439)</f>
        <v>24499.276089799783</v>
      </c>
      <c r="X440" s="5">
        <f t="shared" si="114"/>
        <v>0</v>
      </c>
      <c r="Y440" s="5">
        <f t="shared" si="115"/>
        <v>0</v>
      </c>
      <c r="Z440" s="5">
        <f t="shared" si="116"/>
        <v>0</v>
      </c>
      <c r="AA440" s="5">
        <f t="shared" si="117"/>
        <v>0</v>
      </c>
      <c r="AB440" s="5">
        <f t="shared" si="118"/>
        <v>0</v>
      </c>
      <c r="AC440" s="5">
        <f t="shared" si="119"/>
        <v>0</v>
      </c>
      <c r="AD440" s="94">
        <f>IF(U440&lt;=IF(Inputs!$C$22="",lockin,Inputs!$C$22),Inputs!$D$22,IF(U440&lt;=IF(Inputs!$C$23="",lockin,Inputs!$C$23),Inputs!$D$23,IF(U440&lt;=IF(Inputs!$C$24="",lockin,Inputs!$C$24),Inputs!$D$24,IF(U440&lt;=IF(Inputs!$C$25="",lockin,Inputs!$C$25),Inputs!$D$25,IF(U440&lt;=IF(Inputs!$C$26="",lockin,Inputs!$C$26),Inputs!$D$26,IF(U440&lt;=IF(Inputs!$C$27="",lockin,Inputs!$C$27),Inputs!$D$27,IF(U440&lt;=IF(Inputs!$C$28="",lockin,Inputs!$C$28),Inputs!$D$28,IF(U440&lt;=IF(Inputs!$C$29="",lockin,Inputs!$C$29),Inputs!$D$29,IF(U440&lt;=IF(Inputs!$C$30="",lockin,Inputs!$C$30),Inputs!$D$30,IF(U440&lt;=IF(Inputs!$C$31="",lockin,Inputs!$C$31),Inputs!$D$31,0%))))))))))</f>
        <v>1.4999999999999999E-2</v>
      </c>
      <c r="AE440" s="5">
        <f t="shared" si="120"/>
        <v>0</v>
      </c>
      <c r="AF440" s="5">
        <f>AB440*Inputs!I444</f>
        <v>0</v>
      </c>
      <c r="AG440" s="5">
        <f t="shared" si="121"/>
        <v>0</v>
      </c>
      <c r="AH440" s="5">
        <f t="shared" si="122"/>
        <v>0</v>
      </c>
      <c r="AI440" s="5">
        <f>AA440*Inputs!I444</f>
        <v>0</v>
      </c>
      <c r="AJ440" s="5">
        <f t="shared" si="123"/>
        <v>0</v>
      </c>
      <c r="AK440" s="5">
        <f t="shared" si="124"/>
        <v>0</v>
      </c>
      <c r="AL440" s="5">
        <f>AA440*Inputs!I444</f>
        <v>0</v>
      </c>
      <c r="AM440" s="5">
        <f t="shared" ca="1" si="125"/>
        <v>0</v>
      </c>
      <c r="AN440" s="5">
        <f t="shared" si="126"/>
        <v>0</v>
      </c>
      <c r="AO440" s="5">
        <f t="shared" ca="1" si="127"/>
        <v>0</v>
      </c>
      <c r="AP440" s="5"/>
      <c r="AQ440" s="5">
        <f>AA440*Inputs!I444</f>
        <v>0</v>
      </c>
      <c r="AR440" s="5">
        <f t="shared" si="128"/>
        <v>0</v>
      </c>
      <c r="AS440" s="5"/>
      <c r="AT440" s="5">
        <f t="shared" ca="1" si="129"/>
        <v>0</v>
      </c>
      <c r="BG440" s="20" t="str">
        <f>IF(Inputs!K440="","",YEAR(Inputs!K440))</f>
        <v/>
      </c>
      <c r="BH440" s="20" t="str">
        <f>IF(Inputs!K440="","",DAY(Inputs!K440))</f>
        <v/>
      </c>
      <c r="BI440" s="20" t="str">
        <f>IF(Inputs!K440="","",MONTH(Inputs!K440))</f>
        <v/>
      </c>
      <c r="BJ440" s="14" t="str">
        <f>IF(Inputs!K440="","",IF(Inputs!K440&gt;DATE(BG440,4,1),DATE(BG440,4,1),DATE(BG440-1,4,1)))</f>
        <v/>
      </c>
      <c r="BX440" s="27" t="e">
        <f t="shared" si="130"/>
        <v>#N/A</v>
      </c>
      <c r="BY440" t="e">
        <f t="shared" si="131"/>
        <v>#N/A</v>
      </c>
    </row>
    <row r="441" spans="20:77">
      <c r="T441" s="5">
        <f>IF(Inputs!F445="",0,IF(Inputs!G445="Purchase",Inputs!H445,IF(Inputs!G445="Redemption",-Inputs!H445,IF(Inputs!G445="Dividend",0,0)))/Inputs!I445)</f>
        <v>0</v>
      </c>
      <c r="U441" s="5">
        <f>IF(Inputs!F445="",0,(datecg-Inputs!F445))</f>
        <v>0</v>
      </c>
      <c r="V441" s="5">
        <f>IF(Inputs!F445="",0,SUM($T$5:T441))</f>
        <v>0</v>
      </c>
      <c r="W441" s="5">
        <f>SUM($X$5:X440)</f>
        <v>24499.276089799783</v>
      </c>
      <c r="X441" s="5">
        <f t="shared" si="114"/>
        <v>0</v>
      </c>
      <c r="Y441" s="5">
        <f t="shared" si="115"/>
        <v>0</v>
      </c>
      <c r="Z441" s="5">
        <f t="shared" si="116"/>
        <v>0</v>
      </c>
      <c r="AA441" s="5">
        <f t="shared" si="117"/>
        <v>0</v>
      </c>
      <c r="AB441" s="5">
        <f t="shared" si="118"/>
        <v>0</v>
      </c>
      <c r="AC441" s="5">
        <f t="shared" si="119"/>
        <v>0</v>
      </c>
      <c r="AD441" s="94">
        <f>IF(U441&lt;=IF(Inputs!$C$22="",lockin,Inputs!$C$22),Inputs!$D$22,IF(U441&lt;=IF(Inputs!$C$23="",lockin,Inputs!$C$23),Inputs!$D$23,IF(U441&lt;=IF(Inputs!$C$24="",lockin,Inputs!$C$24),Inputs!$D$24,IF(U441&lt;=IF(Inputs!$C$25="",lockin,Inputs!$C$25),Inputs!$D$25,IF(U441&lt;=IF(Inputs!$C$26="",lockin,Inputs!$C$26),Inputs!$D$26,IF(U441&lt;=IF(Inputs!$C$27="",lockin,Inputs!$C$27),Inputs!$D$27,IF(U441&lt;=IF(Inputs!$C$28="",lockin,Inputs!$C$28),Inputs!$D$28,IF(U441&lt;=IF(Inputs!$C$29="",lockin,Inputs!$C$29),Inputs!$D$29,IF(U441&lt;=IF(Inputs!$C$30="",lockin,Inputs!$C$30),Inputs!$D$30,IF(U441&lt;=IF(Inputs!$C$31="",lockin,Inputs!$C$31),Inputs!$D$31,0%))))))))))</f>
        <v>1.4999999999999999E-2</v>
      </c>
      <c r="AE441" s="5">
        <f t="shared" si="120"/>
        <v>0</v>
      </c>
      <c r="AF441" s="5">
        <f>AB441*Inputs!I445</f>
        <v>0</v>
      </c>
      <c r="AG441" s="5">
        <f t="shared" si="121"/>
        <v>0</v>
      </c>
      <c r="AH441" s="5">
        <f t="shared" si="122"/>
        <v>0</v>
      </c>
      <c r="AI441" s="5">
        <f>AA441*Inputs!I445</f>
        <v>0</v>
      </c>
      <c r="AJ441" s="5">
        <f t="shared" si="123"/>
        <v>0</v>
      </c>
      <c r="AK441" s="5">
        <f t="shared" si="124"/>
        <v>0</v>
      </c>
      <c r="AL441" s="5">
        <f>AA441*Inputs!I445</f>
        <v>0</v>
      </c>
      <c r="AM441" s="5">
        <f t="shared" ca="1" si="125"/>
        <v>0</v>
      </c>
      <c r="AN441" s="5">
        <f t="shared" si="126"/>
        <v>0</v>
      </c>
      <c r="AO441" s="5">
        <f t="shared" ca="1" si="127"/>
        <v>0</v>
      </c>
      <c r="AP441" s="5"/>
      <c r="AQ441" s="5">
        <f>AA441*Inputs!I445</f>
        <v>0</v>
      </c>
      <c r="AR441" s="5">
        <f t="shared" si="128"/>
        <v>0</v>
      </c>
      <c r="AS441" s="5"/>
      <c r="AT441" s="5">
        <f t="shared" ca="1" si="129"/>
        <v>0</v>
      </c>
      <c r="BG441" s="20" t="str">
        <f>IF(Inputs!K441="","",YEAR(Inputs!K441))</f>
        <v/>
      </c>
      <c r="BH441" s="20" t="str">
        <f>IF(Inputs!K441="","",DAY(Inputs!K441))</f>
        <v/>
      </c>
      <c r="BI441" s="20" t="str">
        <f>IF(Inputs!K441="","",MONTH(Inputs!K441))</f>
        <v/>
      </c>
      <c r="BJ441" s="14" t="str">
        <f>IF(Inputs!K441="","",IF(Inputs!K441&gt;DATE(BG441,4,1),DATE(BG441,4,1),DATE(BG441-1,4,1)))</f>
        <v/>
      </c>
      <c r="BX441" s="27" t="e">
        <f t="shared" si="130"/>
        <v>#N/A</v>
      </c>
      <c r="BY441" t="e">
        <f t="shared" si="131"/>
        <v>#N/A</v>
      </c>
    </row>
    <row r="442" spans="20:77">
      <c r="T442" s="5">
        <f>IF(Inputs!F446="",0,IF(Inputs!G446="Purchase",Inputs!H446,IF(Inputs!G446="Redemption",-Inputs!H446,IF(Inputs!G446="Dividend",0,0)))/Inputs!I446)</f>
        <v>0</v>
      </c>
      <c r="U442" s="5">
        <f>IF(Inputs!F446="",0,(datecg-Inputs!F446))</f>
        <v>0</v>
      </c>
      <c r="V442" s="5">
        <f>IF(Inputs!F446="",0,SUM($T$5:T442))</f>
        <v>0</v>
      </c>
      <c r="W442" s="5">
        <f>SUM($X$5:X441)</f>
        <v>24499.276089799783</v>
      </c>
      <c r="X442" s="5">
        <f t="shared" si="114"/>
        <v>0</v>
      </c>
      <c r="Y442" s="5">
        <f t="shared" si="115"/>
        <v>0</v>
      </c>
      <c r="Z442" s="5">
        <f t="shared" si="116"/>
        <v>0</v>
      </c>
      <c r="AA442" s="5">
        <f t="shared" si="117"/>
        <v>0</v>
      </c>
      <c r="AB442" s="5">
        <f t="shared" si="118"/>
        <v>0</v>
      </c>
      <c r="AC442" s="5">
        <f t="shared" si="119"/>
        <v>0</v>
      </c>
      <c r="AD442" s="94">
        <f>IF(U442&lt;=IF(Inputs!$C$22="",lockin,Inputs!$C$22),Inputs!$D$22,IF(U442&lt;=IF(Inputs!$C$23="",lockin,Inputs!$C$23),Inputs!$D$23,IF(U442&lt;=IF(Inputs!$C$24="",lockin,Inputs!$C$24),Inputs!$D$24,IF(U442&lt;=IF(Inputs!$C$25="",lockin,Inputs!$C$25),Inputs!$D$25,IF(U442&lt;=IF(Inputs!$C$26="",lockin,Inputs!$C$26),Inputs!$D$26,IF(U442&lt;=IF(Inputs!$C$27="",lockin,Inputs!$C$27),Inputs!$D$27,IF(U442&lt;=IF(Inputs!$C$28="",lockin,Inputs!$C$28),Inputs!$D$28,IF(U442&lt;=IF(Inputs!$C$29="",lockin,Inputs!$C$29),Inputs!$D$29,IF(U442&lt;=IF(Inputs!$C$30="",lockin,Inputs!$C$30),Inputs!$D$30,IF(U442&lt;=IF(Inputs!$C$31="",lockin,Inputs!$C$31),Inputs!$D$31,0%))))))))))</f>
        <v>1.4999999999999999E-2</v>
      </c>
      <c r="AE442" s="5">
        <f t="shared" si="120"/>
        <v>0</v>
      </c>
      <c r="AF442" s="5">
        <f>AB442*Inputs!I446</f>
        <v>0</v>
      </c>
      <c r="AG442" s="5">
        <f t="shared" si="121"/>
        <v>0</v>
      </c>
      <c r="AH442" s="5">
        <f t="shared" si="122"/>
        <v>0</v>
      </c>
      <c r="AI442" s="5">
        <f>AA442*Inputs!I446</f>
        <v>0</v>
      </c>
      <c r="AJ442" s="5">
        <f t="shared" si="123"/>
        <v>0</v>
      </c>
      <c r="AK442" s="5">
        <f t="shared" si="124"/>
        <v>0</v>
      </c>
      <c r="AL442" s="5">
        <f>AA442*Inputs!I446</f>
        <v>0</v>
      </c>
      <c r="AM442" s="5">
        <f t="shared" ca="1" si="125"/>
        <v>0</v>
      </c>
      <c r="AN442" s="5">
        <f t="shared" si="126"/>
        <v>0</v>
      </c>
      <c r="AO442" s="5">
        <f t="shared" ca="1" si="127"/>
        <v>0</v>
      </c>
      <c r="AP442" s="5"/>
      <c r="AQ442" s="5">
        <f>AA442*Inputs!I446</f>
        <v>0</v>
      </c>
      <c r="AR442" s="5">
        <f t="shared" si="128"/>
        <v>0</v>
      </c>
      <c r="AS442" s="5"/>
      <c r="AT442" s="5">
        <f t="shared" ca="1" si="129"/>
        <v>0</v>
      </c>
      <c r="BG442" s="20" t="str">
        <f>IF(Inputs!K442="","",YEAR(Inputs!K442))</f>
        <v/>
      </c>
      <c r="BH442" s="20" t="str">
        <f>IF(Inputs!K442="","",DAY(Inputs!K442))</f>
        <v/>
      </c>
      <c r="BI442" s="20" t="str">
        <f>IF(Inputs!K442="","",MONTH(Inputs!K442))</f>
        <v/>
      </c>
      <c r="BJ442" s="14" t="str">
        <f>IF(Inputs!K442="","",IF(Inputs!K442&gt;DATE(BG442,4,1),DATE(BG442,4,1),DATE(BG442-1,4,1)))</f>
        <v/>
      </c>
      <c r="BX442" s="27" t="e">
        <f t="shared" si="130"/>
        <v>#N/A</v>
      </c>
      <c r="BY442" t="e">
        <f t="shared" si="131"/>
        <v>#N/A</v>
      </c>
    </row>
    <row r="443" spans="20:77">
      <c r="T443" s="5">
        <f>IF(Inputs!F447="",0,IF(Inputs!G447="Purchase",Inputs!H447,IF(Inputs!G447="Redemption",-Inputs!H447,IF(Inputs!G447="Dividend",0,0)))/Inputs!I447)</f>
        <v>0</v>
      </c>
      <c r="U443" s="5">
        <f>IF(Inputs!F447="",0,(datecg-Inputs!F447))</f>
        <v>0</v>
      </c>
      <c r="V443" s="5">
        <f>IF(Inputs!F447="",0,SUM($T$5:T443))</f>
        <v>0</v>
      </c>
      <c r="W443" s="5">
        <f>SUM($X$5:X442)</f>
        <v>24499.276089799783</v>
      </c>
      <c r="X443" s="5">
        <f t="shared" si="114"/>
        <v>0</v>
      </c>
      <c r="Y443" s="5">
        <f t="shared" si="115"/>
        <v>0</v>
      </c>
      <c r="Z443" s="5">
        <f t="shared" si="116"/>
        <v>0</v>
      </c>
      <c r="AA443" s="5">
        <f t="shared" si="117"/>
        <v>0</v>
      </c>
      <c r="AB443" s="5">
        <f t="shared" si="118"/>
        <v>0</v>
      </c>
      <c r="AC443" s="5">
        <f t="shared" si="119"/>
        <v>0</v>
      </c>
      <c r="AD443" s="94">
        <f>IF(U443&lt;=IF(Inputs!$C$22="",lockin,Inputs!$C$22),Inputs!$D$22,IF(U443&lt;=IF(Inputs!$C$23="",lockin,Inputs!$C$23),Inputs!$D$23,IF(U443&lt;=IF(Inputs!$C$24="",lockin,Inputs!$C$24),Inputs!$D$24,IF(U443&lt;=IF(Inputs!$C$25="",lockin,Inputs!$C$25),Inputs!$D$25,IF(U443&lt;=IF(Inputs!$C$26="",lockin,Inputs!$C$26),Inputs!$D$26,IF(U443&lt;=IF(Inputs!$C$27="",lockin,Inputs!$C$27),Inputs!$D$27,IF(U443&lt;=IF(Inputs!$C$28="",lockin,Inputs!$C$28),Inputs!$D$28,IF(U443&lt;=IF(Inputs!$C$29="",lockin,Inputs!$C$29),Inputs!$D$29,IF(U443&lt;=IF(Inputs!$C$30="",lockin,Inputs!$C$30),Inputs!$D$30,IF(U443&lt;=IF(Inputs!$C$31="",lockin,Inputs!$C$31),Inputs!$D$31,0%))))))))))</f>
        <v>1.4999999999999999E-2</v>
      </c>
      <c r="AE443" s="5">
        <f t="shared" si="120"/>
        <v>0</v>
      </c>
      <c r="AF443" s="5">
        <f>AB443*Inputs!I447</f>
        <v>0</v>
      </c>
      <c r="AG443" s="5">
        <f t="shared" si="121"/>
        <v>0</v>
      </c>
      <c r="AH443" s="5">
        <f t="shared" si="122"/>
        <v>0</v>
      </c>
      <c r="AI443" s="5">
        <f>AA443*Inputs!I447</f>
        <v>0</v>
      </c>
      <c r="AJ443" s="5">
        <f t="shared" si="123"/>
        <v>0</v>
      </c>
      <c r="AK443" s="5">
        <f t="shared" si="124"/>
        <v>0</v>
      </c>
      <c r="AL443" s="5">
        <f>AA443*Inputs!I447</f>
        <v>0</v>
      </c>
      <c r="AM443" s="5">
        <f t="shared" ca="1" si="125"/>
        <v>0</v>
      </c>
      <c r="AN443" s="5">
        <f t="shared" si="126"/>
        <v>0</v>
      </c>
      <c r="AO443" s="5">
        <f t="shared" ca="1" si="127"/>
        <v>0</v>
      </c>
      <c r="AP443" s="5"/>
      <c r="AQ443" s="5">
        <f>AA443*Inputs!I447</f>
        <v>0</v>
      </c>
      <c r="AR443" s="5">
        <f t="shared" si="128"/>
        <v>0</v>
      </c>
      <c r="AS443" s="5"/>
      <c r="AT443" s="5">
        <f t="shared" ca="1" si="129"/>
        <v>0</v>
      </c>
      <c r="BG443" s="20" t="str">
        <f>IF(Inputs!K443="","",YEAR(Inputs!K443))</f>
        <v/>
      </c>
      <c r="BH443" s="20" t="str">
        <f>IF(Inputs!K443="","",DAY(Inputs!K443))</f>
        <v/>
      </c>
      <c r="BI443" s="20" t="str">
        <f>IF(Inputs!K443="","",MONTH(Inputs!K443))</f>
        <v/>
      </c>
      <c r="BJ443" s="14" t="str">
        <f>IF(Inputs!K443="","",IF(Inputs!K443&gt;DATE(BG443,4,1),DATE(BG443,4,1),DATE(BG443-1,4,1)))</f>
        <v/>
      </c>
      <c r="BX443" s="27" t="e">
        <f t="shared" si="130"/>
        <v>#N/A</v>
      </c>
      <c r="BY443" t="e">
        <f t="shared" si="131"/>
        <v>#N/A</v>
      </c>
    </row>
    <row r="444" spans="20:77">
      <c r="T444" s="5">
        <f>IF(Inputs!F448="",0,IF(Inputs!G448="Purchase",Inputs!H448,IF(Inputs!G448="Redemption",-Inputs!H448,IF(Inputs!G448="Dividend",0,0)))/Inputs!I448)</f>
        <v>0</v>
      </c>
      <c r="U444" s="5">
        <f>IF(Inputs!F448="",0,(datecg-Inputs!F448))</f>
        <v>0</v>
      </c>
      <c r="V444" s="5">
        <f>IF(Inputs!F448="",0,SUM($T$5:T444))</f>
        <v>0</v>
      </c>
      <c r="W444" s="5">
        <f>SUM($X$5:X443)</f>
        <v>24499.276089799783</v>
      </c>
      <c r="X444" s="5">
        <f t="shared" si="114"/>
        <v>0</v>
      </c>
      <c r="Y444" s="5">
        <f t="shared" si="115"/>
        <v>0</v>
      </c>
      <c r="Z444" s="5">
        <f t="shared" si="116"/>
        <v>0</v>
      </c>
      <c r="AA444" s="5">
        <f t="shared" si="117"/>
        <v>0</v>
      </c>
      <c r="AB444" s="5">
        <f t="shared" si="118"/>
        <v>0</v>
      </c>
      <c r="AC444" s="5">
        <f t="shared" si="119"/>
        <v>0</v>
      </c>
      <c r="AD444" s="94">
        <f>IF(U444&lt;=IF(Inputs!$C$22="",lockin,Inputs!$C$22),Inputs!$D$22,IF(U444&lt;=IF(Inputs!$C$23="",lockin,Inputs!$C$23),Inputs!$D$23,IF(U444&lt;=IF(Inputs!$C$24="",lockin,Inputs!$C$24),Inputs!$D$24,IF(U444&lt;=IF(Inputs!$C$25="",lockin,Inputs!$C$25),Inputs!$D$25,IF(U444&lt;=IF(Inputs!$C$26="",lockin,Inputs!$C$26),Inputs!$D$26,IF(U444&lt;=IF(Inputs!$C$27="",lockin,Inputs!$C$27),Inputs!$D$27,IF(U444&lt;=IF(Inputs!$C$28="",lockin,Inputs!$C$28),Inputs!$D$28,IF(U444&lt;=IF(Inputs!$C$29="",lockin,Inputs!$C$29),Inputs!$D$29,IF(U444&lt;=IF(Inputs!$C$30="",lockin,Inputs!$C$30),Inputs!$D$30,IF(U444&lt;=IF(Inputs!$C$31="",lockin,Inputs!$C$31),Inputs!$D$31,0%))))))))))</f>
        <v>1.4999999999999999E-2</v>
      </c>
      <c r="AE444" s="5">
        <f t="shared" si="120"/>
        <v>0</v>
      </c>
      <c r="AF444" s="5">
        <f>AB444*Inputs!I448</f>
        <v>0</v>
      </c>
      <c r="AG444" s="5">
        <f t="shared" si="121"/>
        <v>0</v>
      </c>
      <c r="AH444" s="5">
        <f t="shared" si="122"/>
        <v>0</v>
      </c>
      <c r="AI444" s="5">
        <f>AA444*Inputs!I448</f>
        <v>0</v>
      </c>
      <c r="AJ444" s="5">
        <f t="shared" si="123"/>
        <v>0</v>
      </c>
      <c r="AK444" s="5">
        <f t="shared" si="124"/>
        <v>0</v>
      </c>
      <c r="AL444" s="5">
        <f>AA444*Inputs!I448</f>
        <v>0</v>
      </c>
      <c r="AM444" s="5">
        <f t="shared" ca="1" si="125"/>
        <v>0</v>
      </c>
      <c r="AN444" s="5">
        <f t="shared" si="126"/>
        <v>0</v>
      </c>
      <c r="AO444" s="5">
        <f t="shared" ca="1" si="127"/>
        <v>0</v>
      </c>
      <c r="AP444" s="5"/>
      <c r="AQ444" s="5">
        <f>AA444*Inputs!I448</f>
        <v>0</v>
      </c>
      <c r="AR444" s="5">
        <f t="shared" si="128"/>
        <v>0</v>
      </c>
      <c r="AS444" s="5"/>
      <c r="AT444" s="5">
        <f t="shared" ca="1" si="129"/>
        <v>0</v>
      </c>
      <c r="BG444" s="20" t="str">
        <f>IF(Inputs!K444="","",YEAR(Inputs!K444))</f>
        <v/>
      </c>
      <c r="BH444" s="20" t="str">
        <f>IF(Inputs!K444="","",DAY(Inputs!K444))</f>
        <v/>
      </c>
      <c r="BI444" s="20" t="str">
        <f>IF(Inputs!K444="","",MONTH(Inputs!K444))</f>
        <v/>
      </c>
      <c r="BJ444" s="14" t="str">
        <f>IF(Inputs!K444="","",IF(Inputs!K444&gt;DATE(BG444,4,1),DATE(BG444,4,1),DATE(BG444-1,4,1)))</f>
        <v/>
      </c>
      <c r="BX444" s="27" t="e">
        <f t="shared" si="130"/>
        <v>#N/A</v>
      </c>
      <c r="BY444" t="e">
        <f t="shared" si="131"/>
        <v>#N/A</v>
      </c>
    </row>
    <row r="445" spans="20:77">
      <c r="T445" s="5">
        <f>IF(Inputs!F449="",0,IF(Inputs!G449="Purchase",Inputs!H449,IF(Inputs!G449="Redemption",-Inputs!H449,IF(Inputs!G449="Dividend",0,0)))/Inputs!I449)</f>
        <v>0</v>
      </c>
      <c r="U445" s="5">
        <f>IF(Inputs!F449="",0,(datecg-Inputs!F449))</f>
        <v>0</v>
      </c>
      <c r="V445" s="5">
        <f>IF(Inputs!F449="",0,SUM($T$5:T445))</f>
        <v>0</v>
      </c>
      <c r="W445" s="5">
        <f>SUM($X$5:X444)</f>
        <v>24499.276089799783</v>
      </c>
      <c r="X445" s="5">
        <f t="shared" si="114"/>
        <v>0</v>
      </c>
      <c r="Y445" s="5">
        <f t="shared" si="115"/>
        <v>0</v>
      </c>
      <c r="Z445" s="5">
        <f t="shared" si="116"/>
        <v>0</v>
      </c>
      <c r="AA445" s="5">
        <f t="shared" si="117"/>
        <v>0</v>
      </c>
      <c r="AB445" s="5">
        <f t="shared" si="118"/>
        <v>0</v>
      </c>
      <c r="AC445" s="5">
        <f t="shared" si="119"/>
        <v>0</v>
      </c>
      <c r="AD445" s="94">
        <f>IF(U445&lt;=IF(Inputs!$C$22="",lockin,Inputs!$C$22),Inputs!$D$22,IF(U445&lt;=IF(Inputs!$C$23="",lockin,Inputs!$C$23),Inputs!$D$23,IF(U445&lt;=IF(Inputs!$C$24="",lockin,Inputs!$C$24),Inputs!$D$24,IF(U445&lt;=IF(Inputs!$C$25="",lockin,Inputs!$C$25),Inputs!$D$25,IF(U445&lt;=IF(Inputs!$C$26="",lockin,Inputs!$C$26),Inputs!$D$26,IF(U445&lt;=IF(Inputs!$C$27="",lockin,Inputs!$C$27),Inputs!$D$27,IF(U445&lt;=IF(Inputs!$C$28="",lockin,Inputs!$C$28),Inputs!$D$28,IF(U445&lt;=IF(Inputs!$C$29="",lockin,Inputs!$C$29),Inputs!$D$29,IF(U445&lt;=IF(Inputs!$C$30="",lockin,Inputs!$C$30),Inputs!$D$30,IF(U445&lt;=IF(Inputs!$C$31="",lockin,Inputs!$C$31),Inputs!$D$31,0%))))))))))</f>
        <v>1.4999999999999999E-2</v>
      </c>
      <c r="AE445" s="5">
        <f t="shared" si="120"/>
        <v>0</v>
      </c>
      <c r="AF445" s="5">
        <f>AB445*Inputs!I449</f>
        <v>0</v>
      </c>
      <c r="AG445" s="5">
        <f t="shared" si="121"/>
        <v>0</v>
      </c>
      <c r="AH445" s="5">
        <f t="shared" si="122"/>
        <v>0</v>
      </c>
      <c r="AI445" s="5">
        <f>AA445*Inputs!I449</f>
        <v>0</v>
      </c>
      <c r="AJ445" s="5">
        <f t="shared" si="123"/>
        <v>0</v>
      </c>
      <c r="AK445" s="5">
        <f t="shared" si="124"/>
        <v>0</v>
      </c>
      <c r="AL445" s="5">
        <f>AA445*Inputs!I449</f>
        <v>0</v>
      </c>
      <c r="AM445" s="5">
        <f t="shared" ca="1" si="125"/>
        <v>0</v>
      </c>
      <c r="AN445" s="5">
        <f t="shared" si="126"/>
        <v>0</v>
      </c>
      <c r="AO445" s="5">
        <f t="shared" ca="1" si="127"/>
        <v>0</v>
      </c>
      <c r="AP445" s="5"/>
      <c r="AQ445" s="5">
        <f>AA445*Inputs!I449</f>
        <v>0</v>
      </c>
      <c r="AR445" s="5">
        <f t="shared" si="128"/>
        <v>0</v>
      </c>
      <c r="AS445" s="5"/>
      <c r="AT445" s="5">
        <f t="shared" ca="1" si="129"/>
        <v>0</v>
      </c>
      <c r="BG445" s="20" t="str">
        <f>IF(Inputs!K445="","",YEAR(Inputs!K445))</f>
        <v/>
      </c>
      <c r="BH445" s="20" t="str">
        <f>IF(Inputs!K445="","",DAY(Inputs!K445))</f>
        <v/>
      </c>
      <c r="BI445" s="20" t="str">
        <f>IF(Inputs!K445="","",MONTH(Inputs!K445))</f>
        <v/>
      </c>
      <c r="BJ445" s="14" t="str">
        <f>IF(Inputs!K445="","",IF(Inputs!K445&gt;DATE(BG445,4,1),DATE(BG445,4,1),DATE(BG445-1,4,1)))</f>
        <v/>
      </c>
      <c r="BX445" s="27" t="e">
        <f t="shared" si="130"/>
        <v>#N/A</v>
      </c>
      <c r="BY445" t="e">
        <f t="shared" si="131"/>
        <v>#N/A</v>
      </c>
    </row>
    <row r="446" spans="20:77">
      <c r="T446" s="5">
        <f>IF(Inputs!F450="",0,IF(Inputs!G450="Purchase",Inputs!H450,IF(Inputs!G450="Redemption",-Inputs!H450,IF(Inputs!G450="Dividend",0,0)))/Inputs!I450)</f>
        <v>0</v>
      </c>
      <c r="U446" s="5">
        <f>IF(Inputs!F450="",0,(datecg-Inputs!F450))</f>
        <v>0</v>
      </c>
      <c r="V446" s="5">
        <f>IF(Inputs!F450="",0,SUM($T$5:T446))</f>
        <v>0</v>
      </c>
      <c r="W446" s="5">
        <f>SUM($X$5:X445)</f>
        <v>24499.276089799783</v>
      </c>
      <c r="X446" s="5">
        <f t="shared" si="114"/>
        <v>0</v>
      </c>
      <c r="Y446" s="5">
        <f t="shared" si="115"/>
        <v>0</v>
      </c>
      <c r="Z446" s="5">
        <f t="shared" si="116"/>
        <v>0</v>
      </c>
      <c r="AA446" s="5">
        <f t="shared" si="117"/>
        <v>0</v>
      </c>
      <c r="AB446" s="5">
        <f t="shared" si="118"/>
        <v>0</v>
      </c>
      <c r="AC446" s="5">
        <f t="shared" si="119"/>
        <v>0</v>
      </c>
      <c r="AD446" s="94">
        <f>IF(U446&lt;=IF(Inputs!$C$22="",lockin,Inputs!$C$22),Inputs!$D$22,IF(U446&lt;=IF(Inputs!$C$23="",lockin,Inputs!$C$23),Inputs!$D$23,IF(U446&lt;=IF(Inputs!$C$24="",lockin,Inputs!$C$24),Inputs!$D$24,IF(U446&lt;=IF(Inputs!$C$25="",lockin,Inputs!$C$25),Inputs!$D$25,IF(U446&lt;=IF(Inputs!$C$26="",lockin,Inputs!$C$26),Inputs!$D$26,IF(U446&lt;=IF(Inputs!$C$27="",lockin,Inputs!$C$27),Inputs!$D$27,IF(U446&lt;=IF(Inputs!$C$28="",lockin,Inputs!$C$28),Inputs!$D$28,IF(U446&lt;=IF(Inputs!$C$29="",lockin,Inputs!$C$29),Inputs!$D$29,IF(U446&lt;=IF(Inputs!$C$30="",lockin,Inputs!$C$30),Inputs!$D$30,IF(U446&lt;=IF(Inputs!$C$31="",lockin,Inputs!$C$31),Inputs!$D$31,0%))))))))))</f>
        <v>1.4999999999999999E-2</v>
      </c>
      <c r="AE446" s="5">
        <f t="shared" si="120"/>
        <v>0</v>
      </c>
      <c r="AF446" s="5">
        <f>AB446*Inputs!I450</f>
        <v>0</v>
      </c>
      <c r="AG446" s="5">
        <f t="shared" si="121"/>
        <v>0</v>
      </c>
      <c r="AH446" s="5">
        <f t="shared" si="122"/>
        <v>0</v>
      </c>
      <c r="AI446" s="5">
        <f>AA446*Inputs!I450</f>
        <v>0</v>
      </c>
      <c r="AJ446" s="5">
        <f t="shared" si="123"/>
        <v>0</v>
      </c>
      <c r="AK446" s="5">
        <f t="shared" si="124"/>
        <v>0</v>
      </c>
      <c r="AL446" s="5">
        <f>AA446*Inputs!I450</f>
        <v>0</v>
      </c>
      <c r="AM446" s="5">
        <f t="shared" ca="1" si="125"/>
        <v>0</v>
      </c>
      <c r="AN446" s="5">
        <f t="shared" si="126"/>
        <v>0</v>
      </c>
      <c r="AO446" s="5">
        <f t="shared" ca="1" si="127"/>
        <v>0</v>
      </c>
      <c r="AP446" s="5"/>
      <c r="AQ446" s="5">
        <f>AA446*Inputs!I450</f>
        <v>0</v>
      </c>
      <c r="AR446" s="5">
        <f t="shared" si="128"/>
        <v>0</v>
      </c>
      <c r="AS446" s="5"/>
      <c r="AT446" s="5">
        <f t="shared" ca="1" si="129"/>
        <v>0</v>
      </c>
      <c r="BG446" s="20" t="str">
        <f>IF(Inputs!K446="","",YEAR(Inputs!K446))</f>
        <v/>
      </c>
      <c r="BH446" s="20" t="str">
        <f>IF(Inputs!K446="","",DAY(Inputs!K446))</f>
        <v/>
      </c>
      <c r="BI446" s="20" t="str">
        <f>IF(Inputs!K446="","",MONTH(Inputs!K446))</f>
        <v/>
      </c>
      <c r="BJ446" s="14" t="str">
        <f>IF(Inputs!K446="","",IF(Inputs!K446&gt;DATE(BG446,4,1),DATE(BG446,4,1),DATE(BG446-1,4,1)))</f>
        <v/>
      </c>
      <c r="BX446" s="27" t="e">
        <f t="shared" si="130"/>
        <v>#N/A</v>
      </c>
      <c r="BY446" t="e">
        <f t="shared" si="131"/>
        <v>#N/A</v>
      </c>
    </row>
    <row r="447" spans="20:77">
      <c r="T447" s="5">
        <f>IF(Inputs!F451="",0,IF(Inputs!G451="Purchase",Inputs!H451,IF(Inputs!G451="Redemption",-Inputs!H451,IF(Inputs!G451="Dividend",0,0)))/Inputs!I451)</f>
        <v>0</v>
      </c>
      <c r="U447" s="5">
        <f>IF(Inputs!F451="",0,(datecg-Inputs!F451))</f>
        <v>0</v>
      </c>
      <c r="V447" s="5">
        <f>IF(Inputs!F451="",0,SUM($T$5:T447))</f>
        <v>0</v>
      </c>
      <c r="W447" s="5">
        <f>SUM($X$5:X446)</f>
        <v>24499.276089799783</v>
      </c>
      <c r="X447" s="5">
        <f t="shared" si="114"/>
        <v>0</v>
      </c>
      <c r="Y447" s="5">
        <f t="shared" si="115"/>
        <v>0</v>
      </c>
      <c r="Z447" s="5">
        <f t="shared" si="116"/>
        <v>0</v>
      </c>
      <c r="AA447" s="5">
        <f t="shared" si="117"/>
        <v>0</v>
      </c>
      <c r="AB447" s="5">
        <f t="shared" si="118"/>
        <v>0</v>
      </c>
      <c r="AC447" s="5">
        <f t="shared" si="119"/>
        <v>0</v>
      </c>
      <c r="AD447" s="94">
        <f>IF(U447&lt;=IF(Inputs!$C$22="",lockin,Inputs!$C$22),Inputs!$D$22,IF(U447&lt;=IF(Inputs!$C$23="",lockin,Inputs!$C$23),Inputs!$D$23,IF(U447&lt;=IF(Inputs!$C$24="",lockin,Inputs!$C$24),Inputs!$D$24,IF(U447&lt;=IF(Inputs!$C$25="",lockin,Inputs!$C$25),Inputs!$D$25,IF(U447&lt;=IF(Inputs!$C$26="",lockin,Inputs!$C$26),Inputs!$D$26,IF(U447&lt;=IF(Inputs!$C$27="",lockin,Inputs!$C$27),Inputs!$D$27,IF(U447&lt;=IF(Inputs!$C$28="",lockin,Inputs!$C$28),Inputs!$D$28,IF(U447&lt;=IF(Inputs!$C$29="",lockin,Inputs!$C$29),Inputs!$D$29,IF(U447&lt;=IF(Inputs!$C$30="",lockin,Inputs!$C$30),Inputs!$D$30,IF(U447&lt;=IF(Inputs!$C$31="",lockin,Inputs!$C$31),Inputs!$D$31,0%))))))))))</f>
        <v>1.4999999999999999E-2</v>
      </c>
      <c r="AE447" s="5">
        <f t="shared" si="120"/>
        <v>0</v>
      </c>
      <c r="AF447" s="5">
        <f>AB447*Inputs!I451</f>
        <v>0</v>
      </c>
      <c r="AG447" s="5">
        <f t="shared" si="121"/>
        <v>0</v>
      </c>
      <c r="AH447" s="5">
        <f t="shared" si="122"/>
        <v>0</v>
      </c>
      <c r="AI447" s="5">
        <f>AA447*Inputs!I451</f>
        <v>0</v>
      </c>
      <c r="AJ447" s="5">
        <f t="shared" si="123"/>
        <v>0</v>
      </c>
      <c r="AK447" s="5">
        <f t="shared" si="124"/>
        <v>0</v>
      </c>
      <c r="AL447" s="5">
        <f>AA447*Inputs!I451</f>
        <v>0</v>
      </c>
      <c r="AM447" s="5">
        <f t="shared" ca="1" si="125"/>
        <v>0</v>
      </c>
      <c r="AN447" s="5">
        <f t="shared" si="126"/>
        <v>0</v>
      </c>
      <c r="AO447" s="5">
        <f t="shared" ca="1" si="127"/>
        <v>0</v>
      </c>
      <c r="AP447" s="5"/>
      <c r="AQ447" s="5">
        <f>AA447*Inputs!I451</f>
        <v>0</v>
      </c>
      <c r="AR447" s="5">
        <f t="shared" si="128"/>
        <v>0</v>
      </c>
      <c r="AS447" s="5"/>
      <c r="AT447" s="5">
        <f t="shared" ca="1" si="129"/>
        <v>0</v>
      </c>
      <c r="BG447" s="20" t="str">
        <f>IF(Inputs!K447="","",YEAR(Inputs!K447))</f>
        <v/>
      </c>
      <c r="BH447" s="20" t="str">
        <f>IF(Inputs!K447="","",DAY(Inputs!K447))</f>
        <v/>
      </c>
      <c r="BI447" s="20" t="str">
        <f>IF(Inputs!K447="","",MONTH(Inputs!K447))</f>
        <v/>
      </c>
      <c r="BJ447" s="14" t="str">
        <f>IF(Inputs!K447="","",IF(Inputs!K447&gt;DATE(BG447,4,1),DATE(BG447,4,1),DATE(BG447-1,4,1)))</f>
        <v/>
      </c>
      <c r="BX447" s="27" t="e">
        <f t="shared" si="130"/>
        <v>#N/A</v>
      </c>
      <c r="BY447" t="e">
        <f t="shared" si="131"/>
        <v>#N/A</v>
      </c>
    </row>
    <row r="448" spans="20:77">
      <c r="T448" s="5">
        <f>IF(Inputs!F452="",0,IF(Inputs!G452="Purchase",Inputs!H452,IF(Inputs!G452="Redemption",-Inputs!H452,IF(Inputs!G452="Dividend",0,0)))/Inputs!I452)</f>
        <v>0</v>
      </c>
      <c r="U448" s="5">
        <f>IF(Inputs!F452="",0,(datecg-Inputs!F452))</f>
        <v>0</v>
      </c>
      <c r="V448" s="5">
        <f>IF(Inputs!F452="",0,SUM($T$5:T448))</f>
        <v>0</v>
      </c>
      <c r="W448" s="5">
        <f>SUM($X$5:X447)</f>
        <v>24499.276089799783</v>
      </c>
      <c r="X448" s="5">
        <f t="shared" si="114"/>
        <v>0</v>
      </c>
      <c r="Y448" s="5">
        <f t="shared" si="115"/>
        <v>0</v>
      </c>
      <c r="Z448" s="5">
        <f t="shared" si="116"/>
        <v>0</v>
      </c>
      <c r="AA448" s="5">
        <f t="shared" si="117"/>
        <v>0</v>
      </c>
      <c r="AB448" s="5">
        <f t="shared" si="118"/>
        <v>0</v>
      </c>
      <c r="AC448" s="5">
        <f t="shared" si="119"/>
        <v>0</v>
      </c>
      <c r="AD448" s="94">
        <f>IF(U448&lt;=IF(Inputs!$C$22="",lockin,Inputs!$C$22),Inputs!$D$22,IF(U448&lt;=IF(Inputs!$C$23="",lockin,Inputs!$C$23),Inputs!$D$23,IF(U448&lt;=IF(Inputs!$C$24="",lockin,Inputs!$C$24),Inputs!$D$24,IF(U448&lt;=IF(Inputs!$C$25="",lockin,Inputs!$C$25),Inputs!$D$25,IF(U448&lt;=IF(Inputs!$C$26="",lockin,Inputs!$C$26),Inputs!$D$26,IF(U448&lt;=IF(Inputs!$C$27="",lockin,Inputs!$C$27),Inputs!$D$27,IF(U448&lt;=IF(Inputs!$C$28="",lockin,Inputs!$C$28),Inputs!$D$28,IF(U448&lt;=IF(Inputs!$C$29="",lockin,Inputs!$C$29),Inputs!$D$29,IF(U448&lt;=IF(Inputs!$C$30="",lockin,Inputs!$C$30),Inputs!$D$30,IF(U448&lt;=IF(Inputs!$C$31="",lockin,Inputs!$C$31),Inputs!$D$31,0%))))))))))</f>
        <v>1.4999999999999999E-2</v>
      </c>
      <c r="AE448" s="5">
        <f t="shared" si="120"/>
        <v>0</v>
      </c>
      <c r="AF448" s="5">
        <f>AB448*Inputs!I452</f>
        <v>0</v>
      </c>
      <c r="AG448" s="5">
        <f t="shared" si="121"/>
        <v>0</v>
      </c>
      <c r="AH448" s="5">
        <f t="shared" si="122"/>
        <v>0</v>
      </c>
      <c r="AI448" s="5">
        <f>AA448*Inputs!I452</f>
        <v>0</v>
      </c>
      <c r="AJ448" s="5">
        <f t="shared" si="123"/>
        <v>0</v>
      </c>
      <c r="AK448" s="5">
        <f t="shared" si="124"/>
        <v>0</v>
      </c>
      <c r="AL448" s="5">
        <f>AA448*Inputs!I452</f>
        <v>0</v>
      </c>
      <c r="AM448" s="5">
        <f t="shared" ca="1" si="125"/>
        <v>0</v>
      </c>
      <c r="AN448" s="5">
        <f t="shared" si="126"/>
        <v>0</v>
      </c>
      <c r="AO448" s="5">
        <f t="shared" ca="1" si="127"/>
        <v>0</v>
      </c>
      <c r="AP448" s="5"/>
      <c r="AQ448" s="5">
        <f>AA448*Inputs!I452</f>
        <v>0</v>
      </c>
      <c r="AR448" s="5">
        <f t="shared" si="128"/>
        <v>0</v>
      </c>
      <c r="AS448" s="5"/>
      <c r="AT448" s="5">
        <f t="shared" ca="1" si="129"/>
        <v>0</v>
      </c>
      <c r="BG448" s="20" t="str">
        <f>IF(Inputs!K448="","",YEAR(Inputs!K448))</f>
        <v/>
      </c>
      <c r="BH448" s="20" t="str">
        <f>IF(Inputs!K448="","",DAY(Inputs!K448))</f>
        <v/>
      </c>
      <c r="BI448" s="20" t="str">
        <f>IF(Inputs!K448="","",MONTH(Inputs!K448))</f>
        <v/>
      </c>
      <c r="BJ448" s="14" t="str">
        <f>IF(Inputs!K448="","",IF(Inputs!K448&gt;DATE(BG448,4,1),DATE(BG448,4,1),DATE(BG448-1,4,1)))</f>
        <v/>
      </c>
      <c r="BX448" s="27" t="e">
        <f t="shared" si="130"/>
        <v>#N/A</v>
      </c>
      <c r="BY448" t="e">
        <f t="shared" si="131"/>
        <v>#N/A</v>
      </c>
    </row>
    <row r="449" spans="20:77">
      <c r="T449" s="5">
        <f>IF(Inputs!F453="",0,IF(Inputs!G453="Purchase",Inputs!H453,IF(Inputs!G453="Redemption",-Inputs!H453,IF(Inputs!G453="Dividend",0,0)))/Inputs!I453)</f>
        <v>0</v>
      </c>
      <c r="U449" s="5">
        <f>IF(Inputs!F453="",0,(datecg-Inputs!F453))</f>
        <v>0</v>
      </c>
      <c r="V449" s="5">
        <f>IF(Inputs!F453="",0,SUM($T$5:T449))</f>
        <v>0</v>
      </c>
      <c r="W449" s="5">
        <f>SUM($X$5:X448)</f>
        <v>24499.276089799783</v>
      </c>
      <c r="X449" s="5">
        <f t="shared" si="114"/>
        <v>0</v>
      </c>
      <c r="Y449" s="5">
        <f t="shared" si="115"/>
        <v>0</v>
      </c>
      <c r="Z449" s="5">
        <f t="shared" si="116"/>
        <v>0</v>
      </c>
      <c r="AA449" s="5">
        <f t="shared" si="117"/>
        <v>0</v>
      </c>
      <c r="AB449" s="5">
        <f t="shared" si="118"/>
        <v>0</v>
      </c>
      <c r="AC449" s="5">
        <f t="shared" si="119"/>
        <v>0</v>
      </c>
      <c r="AD449" s="94">
        <f>IF(U449&lt;=IF(Inputs!$C$22="",lockin,Inputs!$C$22),Inputs!$D$22,IF(U449&lt;=IF(Inputs!$C$23="",lockin,Inputs!$C$23),Inputs!$D$23,IF(U449&lt;=IF(Inputs!$C$24="",lockin,Inputs!$C$24),Inputs!$D$24,IF(U449&lt;=IF(Inputs!$C$25="",lockin,Inputs!$C$25),Inputs!$D$25,IF(U449&lt;=IF(Inputs!$C$26="",lockin,Inputs!$C$26),Inputs!$D$26,IF(U449&lt;=IF(Inputs!$C$27="",lockin,Inputs!$C$27),Inputs!$D$27,IF(U449&lt;=IF(Inputs!$C$28="",lockin,Inputs!$C$28),Inputs!$D$28,IF(U449&lt;=IF(Inputs!$C$29="",lockin,Inputs!$C$29),Inputs!$D$29,IF(U449&lt;=IF(Inputs!$C$30="",lockin,Inputs!$C$30),Inputs!$D$30,IF(U449&lt;=IF(Inputs!$C$31="",lockin,Inputs!$C$31),Inputs!$D$31,0%))))))))))</f>
        <v>1.4999999999999999E-2</v>
      </c>
      <c r="AE449" s="5">
        <f t="shared" si="120"/>
        <v>0</v>
      </c>
      <c r="AF449" s="5">
        <f>AB449*Inputs!I453</f>
        <v>0</v>
      </c>
      <c r="AG449" s="5">
        <f t="shared" si="121"/>
        <v>0</v>
      </c>
      <c r="AH449" s="5">
        <f t="shared" si="122"/>
        <v>0</v>
      </c>
      <c r="AI449" s="5">
        <f>AA449*Inputs!I453</f>
        <v>0</v>
      </c>
      <c r="AJ449" s="5">
        <f t="shared" si="123"/>
        <v>0</v>
      </c>
      <c r="AK449" s="5">
        <f t="shared" si="124"/>
        <v>0</v>
      </c>
      <c r="AL449" s="5">
        <f>AA449*Inputs!I453</f>
        <v>0</v>
      </c>
      <c r="AM449" s="5">
        <f t="shared" ca="1" si="125"/>
        <v>0</v>
      </c>
      <c r="AN449" s="5">
        <f t="shared" si="126"/>
        <v>0</v>
      </c>
      <c r="AO449" s="5">
        <f t="shared" ca="1" si="127"/>
        <v>0</v>
      </c>
      <c r="AP449" s="5"/>
      <c r="AQ449" s="5">
        <f>AA449*Inputs!I453</f>
        <v>0</v>
      </c>
      <c r="AR449" s="5">
        <f t="shared" si="128"/>
        <v>0</v>
      </c>
      <c r="AS449" s="5"/>
      <c r="AT449" s="5">
        <f t="shared" ca="1" si="129"/>
        <v>0</v>
      </c>
      <c r="BG449" s="20" t="str">
        <f>IF(Inputs!K449="","",YEAR(Inputs!K449))</f>
        <v/>
      </c>
      <c r="BH449" s="20" t="str">
        <f>IF(Inputs!K449="","",DAY(Inputs!K449))</f>
        <v/>
      </c>
      <c r="BI449" s="20" t="str">
        <f>IF(Inputs!K449="","",MONTH(Inputs!K449))</f>
        <v/>
      </c>
      <c r="BJ449" s="14" t="str">
        <f>IF(Inputs!K449="","",IF(Inputs!K449&gt;DATE(BG449,4,1),DATE(BG449,4,1),DATE(BG449-1,4,1)))</f>
        <v/>
      </c>
      <c r="BX449" s="27" t="e">
        <f t="shared" si="130"/>
        <v>#N/A</v>
      </c>
      <c r="BY449" t="e">
        <f t="shared" si="131"/>
        <v>#N/A</v>
      </c>
    </row>
    <row r="450" spans="20:77">
      <c r="T450" s="5">
        <f>IF(Inputs!F454="",0,IF(Inputs!G454="Purchase",Inputs!H454,IF(Inputs!G454="Redemption",-Inputs!H454,IF(Inputs!G454="Dividend",0,0)))/Inputs!I454)</f>
        <v>0</v>
      </c>
      <c r="U450" s="5">
        <f>IF(Inputs!F454="",0,(datecg-Inputs!F454))</f>
        <v>0</v>
      </c>
      <c r="V450" s="5">
        <f>IF(Inputs!F454="",0,SUM($T$5:T450))</f>
        <v>0</v>
      </c>
      <c r="W450" s="5">
        <f>SUM($X$5:X449)</f>
        <v>24499.276089799783</v>
      </c>
      <c r="X450" s="5">
        <f t="shared" ref="X450:X513" si="132">IF(W450=units,0,IF(V450&lt;units,T450,units-W450))</f>
        <v>0</v>
      </c>
      <c r="Y450" s="5">
        <f t="shared" ref="Y450:Y513" si="133">IF(X450=0,0,IF(U450&gt;flock,X450,0))</f>
        <v>0</v>
      </c>
      <c r="Z450" s="5">
        <f t="shared" ref="Z450:Z513" si="134">IF(U450=0,0,IF(U450&gt;flock,T450,0))</f>
        <v>0</v>
      </c>
      <c r="AA450" s="5">
        <f t="shared" ref="AA450:AA513" si="135">IF(X450=0,0,IF(U450&gt;taxdur,X450,0))</f>
        <v>0</v>
      </c>
      <c r="AB450" s="5">
        <f t="shared" ref="AB450:AB513" si="136">IF(X450=0,0,IF(U450&lt;=taxdur,X450,0))</f>
        <v>0</v>
      </c>
      <c r="AC450" s="5">
        <f t="shared" ref="AC450:AC513" si="137">IF(X450=0,0,IF(U450&lt;=lockin,X450,0))</f>
        <v>0</v>
      </c>
      <c r="AD450" s="94">
        <f>IF(U450&lt;=IF(Inputs!$C$22="",lockin,Inputs!$C$22),Inputs!$D$22,IF(U450&lt;=IF(Inputs!$C$23="",lockin,Inputs!$C$23),Inputs!$D$23,IF(U450&lt;=IF(Inputs!$C$24="",lockin,Inputs!$C$24),Inputs!$D$24,IF(U450&lt;=IF(Inputs!$C$25="",lockin,Inputs!$C$25),Inputs!$D$25,IF(U450&lt;=IF(Inputs!$C$26="",lockin,Inputs!$C$26),Inputs!$D$26,IF(U450&lt;=IF(Inputs!$C$27="",lockin,Inputs!$C$27),Inputs!$D$27,IF(U450&lt;=IF(Inputs!$C$28="",lockin,Inputs!$C$28),Inputs!$D$28,IF(U450&lt;=IF(Inputs!$C$29="",lockin,Inputs!$C$29),Inputs!$D$29,IF(U450&lt;=IF(Inputs!$C$30="",lockin,Inputs!$C$30),Inputs!$D$30,IF(U450&lt;=IF(Inputs!$C$31="",lockin,Inputs!$C$31),Inputs!$D$31,0%))))))))))</f>
        <v>1.4999999999999999E-2</v>
      </c>
      <c r="AE450" s="5">
        <f t="shared" ref="AE450:AE513" si="138">IF(X450=0,0,IF(U450&gt;lockin,X450,0))</f>
        <v>0</v>
      </c>
      <c r="AF450" s="5">
        <f>AB450*Inputs!I454</f>
        <v>0</v>
      </c>
      <c r="AG450" s="5">
        <f t="shared" ref="AG450:AG513" si="139">IF(AC450&lt;&gt;0,AB450*navcg*(1-AD450),AB450*navcg)</f>
        <v>0</v>
      </c>
      <c r="AH450" s="5">
        <f t="shared" ref="AH450:AH513" si="140">IF(AG450=0,0,AG450-AF450)</f>
        <v>0</v>
      </c>
      <c r="AI450" s="5">
        <f>AA450*Inputs!I454</f>
        <v>0</v>
      </c>
      <c r="AJ450" s="5">
        <f t="shared" ref="AJ450:AJ513" si="141">IF(AC450&lt;&gt;0,AA450*navcg*(1-AD450),AA450*navcg)</f>
        <v>0</v>
      </c>
      <c r="AK450" s="5">
        <f t="shared" ref="AK450:AK513" si="142">IF(AJ450=0,0,AJ450-AI450)</f>
        <v>0</v>
      </c>
      <c r="AL450" s="5">
        <f>AA450*Inputs!I454</f>
        <v>0</v>
      </c>
      <c r="AM450" s="5">
        <f t="shared" ref="AM450:AM513" ca="1" si="143">IF(ISERROR(AL450*cii/BY450),0,AL450*cii/BY450)</f>
        <v>0</v>
      </c>
      <c r="AN450" s="5">
        <f t="shared" ref="AN450:AN513" si="144">IF(AC450&lt;&gt;0,AA450*navcg*(1-AD450),AA450*navcg)</f>
        <v>0</v>
      </c>
      <c r="AO450" s="5">
        <f t="shared" ref="AO450:AO513" ca="1" si="145">AN450-AM450</f>
        <v>0</v>
      </c>
      <c r="AP450" s="5"/>
      <c r="AQ450" s="5">
        <f>AA450*Inputs!I454</f>
        <v>0</v>
      </c>
      <c r="AR450" s="5">
        <f t="shared" ref="AR450:AR513" si="146">AA450*navcg</f>
        <v>0</v>
      </c>
      <c r="AS450" s="5"/>
      <c r="AT450" s="5">
        <f t="shared" ref="AT450:AT513" ca="1" si="147">AR450-AM450</f>
        <v>0</v>
      </c>
      <c r="BG450" s="20" t="str">
        <f>IF(Inputs!K450="","",YEAR(Inputs!K450))</f>
        <v/>
      </c>
      <c r="BH450" s="20" t="str">
        <f>IF(Inputs!K450="","",DAY(Inputs!K450))</f>
        <v/>
      </c>
      <c r="BI450" s="20" t="str">
        <f>IF(Inputs!K450="","",MONTH(Inputs!K450))</f>
        <v/>
      </c>
      <c r="BJ450" s="14" t="str">
        <f>IF(Inputs!K450="","",IF(Inputs!K450&gt;DATE(BG450,4,1),DATE(BG450,4,1),DATE(BG450-1,4,1)))</f>
        <v/>
      </c>
      <c r="BX450" s="27" t="e">
        <f t="shared" si="130"/>
        <v>#N/A</v>
      </c>
      <c r="BY450" t="e">
        <f t="shared" si="131"/>
        <v>#N/A</v>
      </c>
    </row>
    <row r="451" spans="20:77">
      <c r="T451" s="5">
        <f>IF(Inputs!F455="",0,IF(Inputs!G455="Purchase",Inputs!H455,IF(Inputs!G455="Redemption",-Inputs!H455,IF(Inputs!G455="Dividend",0,0)))/Inputs!I455)</f>
        <v>0</v>
      </c>
      <c r="U451" s="5">
        <f>IF(Inputs!F455="",0,(datecg-Inputs!F455))</f>
        <v>0</v>
      </c>
      <c r="V451" s="5">
        <f>IF(Inputs!F455="",0,SUM($T$5:T451))</f>
        <v>0</v>
      </c>
      <c r="W451" s="5">
        <f>SUM($X$5:X450)</f>
        <v>24499.276089799783</v>
      </c>
      <c r="X451" s="5">
        <f t="shared" si="132"/>
        <v>0</v>
      </c>
      <c r="Y451" s="5">
        <f t="shared" si="133"/>
        <v>0</v>
      </c>
      <c r="Z451" s="5">
        <f t="shared" si="134"/>
        <v>0</v>
      </c>
      <c r="AA451" s="5">
        <f t="shared" si="135"/>
        <v>0</v>
      </c>
      <c r="AB451" s="5">
        <f t="shared" si="136"/>
        <v>0</v>
      </c>
      <c r="AC451" s="5">
        <f t="shared" si="137"/>
        <v>0</v>
      </c>
      <c r="AD451" s="94">
        <f>IF(U451&lt;=IF(Inputs!$C$22="",lockin,Inputs!$C$22),Inputs!$D$22,IF(U451&lt;=IF(Inputs!$C$23="",lockin,Inputs!$C$23),Inputs!$D$23,IF(U451&lt;=IF(Inputs!$C$24="",lockin,Inputs!$C$24),Inputs!$D$24,IF(U451&lt;=IF(Inputs!$C$25="",lockin,Inputs!$C$25),Inputs!$D$25,IF(U451&lt;=IF(Inputs!$C$26="",lockin,Inputs!$C$26),Inputs!$D$26,IF(U451&lt;=IF(Inputs!$C$27="",lockin,Inputs!$C$27),Inputs!$D$27,IF(U451&lt;=IF(Inputs!$C$28="",lockin,Inputs!$C$28),Inputs!$D$28,IF(U451&lt;=IF(Inputs!$C$29="",lockin,Inputs!$C$29),Inputs!$D$29,IF(U451&lt;=IF(Inputs!$C$30="",lockin,Inputs!$C$30),Inputs!$D$30,IF(U451&lt;=IF(Inputs!$C$31="",lockin,Inputs!$C$31),Inputs!$D$31,0%))))))))))</f>
        <v>1.4999999999999999E-2</v>
      </c>
      <c r="AE451" s="5">
        <f t="shared" si="138"/>
        <v>0</v>
      </c>
      <c r="AF451" s="5">
        <f>AB451*Inputs!I455</f>
        <v>0</v>
      </c>
      <c r="AG451" s="5">
        <f t="shared" si="139"/>
        <v>0</v>
      </c>
      <c r="AH451" s="5">
        <f t="shared" si="140"/>
        <v>0</v>
      </c>
      <c r="AI451" s="5">
        <f>AA451*Inputs!I455</f>
        <v>0</v>
      </c>
      <c r="AJ451" s="5">
        <f t="shared" si="141"/>
        <v>0</v>
      </c>
      <c r="AK451" s="5">
        <f t="shared" si="142"/>
        <v>0</v>
      </c>
      <c r="AL451" s="5">
        <f>AA451*Inputs!I455</f>
        <v>0</v>
      </c>
      <c r="AM451" s="5">
        <f t="shared" ca="1" si="143"/>
        <v>0</v>
      </c>
      <c r="AN451" s="5">
        <f t="shared" si="144"/>
        <v>0</v>
      </c>
      <c r="AO451" s="5">
        <f t="shared" ca="1" si="145"/>
        <v>0</v>
      </c>
      <c r="AP451" s="5"/>
      <c r="AQ451" s="5">
        <f>AA451*Inputs!I455</f>
        <v>0</v>
      </c>
      <c r="AR451" s="5">
        <f t="shared" si="146"/>
        <v>0</v>
      </c>
      <c r="AS451" s="5"/>
      <c r="AT451" s="5">
        <f t="shared" ca="1" si="147"/>
        <v>0</v>
      </c>
      <c r="BG451" s="20" t="str">
        <f>IF(Inputs!K451="","",YEAR(Inputs!K451))</f>
        <v/>
      </c>
      <c r="BH451" s="20" t="str">
        <f>IF(Inputs!K451="","",DAY(Inputs!K451))</f>
        <v/>
      </c>
      <c r="BI451" s="20" t="str">
        <f>IF(Inputs!K451="","",MONTH(Inputs!K451))</f>
        <v/>
      </c>
      <c r="BJ451" s="14" t="str">
        <f>IF(Inputs!K451="","",IF(Inputs!K451&gt;DATE(BG451,4,1),DATE(BG451,4,1),DATE(BG451-1,4,1)))</f>
        <v/>
      </c>
      <c r="BX451" s="27" t="e">
        <f t="shared" si="130"/>
        <v>#N/A</v>
      </c>
      <c r="BY451" t="e">
        <f t="shared" si="131"/>
        <v>#N/A</v>
      </c>
    </row>
    <row r="452" spans="20:77">
      <c r="T452" s="5">
        <f>IF(Inputs!F456="",0,IF(Inputs!G456="Purchase",Inputs!H456,IF(Inputs!G456="Redemption",-Inputs!H456,IF(Inputs!G456="Dividend",0,0)))/Inputs!I456)</f>
        <v>0</v>
      </c>
      <c r="U452" s="5">
        <f>IF(Inputs!F456="",0,(datecg-Inputs!F456))</f>
        <v>0</v>
      </c>
      <c r="V452" s="5">
        <f>IF(Inputs!F456="",0,SUM($T$5:T452))</f>
        <v>0</v>
      </c>
      <c r="W452" s="5">
        <f>SUM($X$5:X451)</f>
        <v>24499.276089799783</v>
      </c>
      <c r="X452" s="5">
        <f t="shared" si="132"/>
        <v>0</v>
      </c>
      <c r="Y452" s="5">
        <f t="shared" si="133"/>
        <v>0</v>
      </c>
      <c r="Z452" s="5">
        <f t="shared" si="134"/>
        <v>0</v>
      </c>
      <c r="AA452" s="5">
        <f t="shared" si="135"/>
        <v>0</v>
      </c>
      <c r="AB452" s="5">
        <f t="shared" si="136"/>
        <v>0</v>
      </c>
      <c r="AC452" s="5">
        <f t="shared" si="137"/>
        <v>0</v>
      </c>
      <c r="AD452" s="94">
        <f>IF(U452&lt;=IF(Inputs!$C$22="",lockin,Inputs!$C$22),Inputs!$D$22,IF(U452&lt;=IF(Inputs!$C$23="",lockin,Inputs!$C$23),Inputs!$D$23,IF(U452&lt;=IF(Inputs!$C$24="",lockin,Inputs!$C$24),Inputs!$D$24,IF(U452&lt;=IF(Inputs!$C$25="",lockin,Inputs!$C$25),Inputs!$D$25,IF(U452&lt;=IF(Inputs!$C$26="",lockin,Inputs!$C$26),Inputs!$D$26,IF(U452&lt;=IF(Inputs!$C$27="",lockin,Inputs!$C$27),Inputs!$D$27,IF(U452&lt;=IF(Inputs!$C$28="",lockin,Inputs!$C$28),Inputs!$D$28,IF(U452&lt;=IF(Inputs!$C$29="",lockin,Inputs!$C$29),Inputs!$D$29,IF(U452&lt;=IF(Inputs!$C$30="",lockin,Inputs!$C$30),Inputs!$D$30,IF(U452&lt;=IF(Inputs!$C$31="",lockin,Inputs!$C$31),Inputs!$D$31,0%))))))))))</f>
        <v>1.4999999999999999E-2</v>
      </c>
      <c r="AE452" s="5">
        <f t="shared" si="138"/>
        <v>0</v>
      </c>
      <c r="AF452" s="5">
        <f>AB452*Inputs!I456</f>
        <v>0</v>
      </c>
      <c r="AG452" s="5">
        <f t="shared" si="139"/>
        <v>0</v>
      </c>
      <c r="AH452" s="5">
        <f t="shared" si="140"/>
        <v>0</v>
      </c>
      <c r="AI452" s="5">
        <f>AA452*Inputs!I456</f>
        <v>0</v>
      </c>
      <c r="AJ452" s="5">
        <f t="shared" si="141"/>
        <v>0</v>
      </c>
      <c r="AK452" s="5">
        <f t="shared" si="142"/>
        <v>0</v>
      </c>
      <c r="AL452" s="5">
        <f>AA452*Inputs!I456</f>
        <v>0</v>
      </c>
      <c r="AM452" s="5">
        <f t="shared" ca="1" si="143"/>
        <v>0</v>
      </c>
      <c r="AN452" s="5">
        <f t="shared" si="144"/>
        <v>0</v>
      </c>
      <c r="AO452" s="5">
        <f t="shared" ca="1" si="145"/>
        <v>0</v>
      </c>
      <c r="AP452" s="5"/>
      <c r="AQ452" s="5">
        <f>AA452*Inputs!I456</f>
        <v>0</v>
      </c>
      <c r="AR452" s="5">
        <f t="shared" si="146"/>
        <v>0</v>
      </c>
      <c r="AS452" s="5"/>
      <c r="AT452" s="5">
        <f t="shared" ca="1" si="147"/>
        <v>0</v>
      </c>
      <c r="BG452" s="20" t="str">
        <f>IF(Inputs!K452="","",YEAR(Inputs!K452))</f>
        <v/>
      </c>
      <c r="BH452" s="20" t="str">
        <f>IF(Inputs!K452="","",DAY(Inputs!K452))</f>
        <v/>
      </c>
      <c r="BI452" s="20" t="str">
        <f>IF(Inputs!K452="","",MONTH(Inputs!K452))</f>
        <v/>
      </c>
      <c r="BJ452" s="14" t="str">
        <f>IF(Inputs!K452="","",IF(Inputs!K452&gt;DATE(BG452,4,1),DATE(BG452,4,1),DATE(BG452-1,4,1)))</f>
        <v/>
      </c>
      <c r="BX452" s="27" t="e">
        <f t="shared" si="130"/>
        <v>#N/A</v>
      </c>
      <c r="BY452" t="e">
        <f t="shared" si="131"/>
        <v>#N/A</v>
      </c>
    </row>
    <row r="453" spans="20:77">
      <c r="T453" s="5">
        <f>IF(Inputs!F457="",0,IF(Inputs!G457="Purchase",Inputs!H457,IF(Inputs!G457="Redemption",-Inputs!H457,IF(Inputs!G457="Dividend",0,0)))/Inputs!I457)</f>
        <v>0</v>
      </c>
      <c r="U453" s="5">
        <f>IF(Inputs!F457="",0,(datecg-Inputs!F457))</f>
        <v>0</v>
      </c>
      <c r="V453" s="5">
        <f>IF(Inputs!F457="",0,SUM($T$5:T453))</f>
        <v>0</v>
      </c>
      <c r="W453" s="5">
        <f>SUM($X$5:X452)</f>
        <v>24499.276089799783</v>
      </c>
      <c r="X453" s="5">
        <f t="shared" si="132"/>
        <v>0</v>
      </c>
      <c r="Y453" s="5">
        <f t="shared" si="133"/>
        <v>0</v>
      </c>
      <c r="Z453" s="5">
        <f t="shared" si="134"/>
        <v>0</v>
      </c>
      <c r="AA453" s="5">
        <f t="shared" si="135"/>
        <v>0</v>
      </c>
      <c r="AB453" s="5">
        <f t="shared" si="136"/>
        <v>0</v>
      </c>
      <c r="AC453" s="5">
        <f t="shared" si="137"/>
        <v>0</v>
      </c>
      <c r="AD453" s="94">
        <f>IF(U453&lt;=IF(Inputs!$C$22="",lockin,Inputs!$C$22),Inputs!$D$22,IF(U453&lt;=IF(Inputs!$C$23="",lockin,Inputs!$C$23),Inputs!$D$23,IF(U453&lt;=IF(Inputs!$C$24="",lockin,Inputs!$C$24),Inputs!$D$24,IF(U453&lt;=IF(Inputs!$C$25="",lockin,Inputs!$C$25),Inputs!$D$25,IF(U453&lt;=IF(Inputs!$C$26="",lockin,Inputs!$C$26),Inputs!$D$26,IF(U453&lt;=IF(Inputs!$C$27="",lockin,Inputs!$C$27),Inputs!$D$27,IF(U453&lt;=IF(Inputs!$C$28="",lockin,Inputs!$C$28),Inputs!$D$28,IF(U453&lt;=IF(Inputs!$C$29="",lockin,Inputs!$C$29),Inputs!$D$29,IF(U453&lt;=IF(Inputs!$C$30="",lockin,Inputs!$C$30),Inputs!$D$30,IF(U453&lt;=IF(Inputs!$C$31="",lockin,Inputs!$C$31),Inputs!$D$31,0%))))))))))</f>
        <v>1.4999999999999999E-2</v>
      </c>
      <c r="AE453" s="5">
        <f t="shared" si="138"/>
        <v>0</v>
      </c>
      <c r="AF453" s="5">
        <f>AB453*Inputs!I457</f>
        <v>0</v>
      </c>
      <c r="AG453" s="5">
        <f t="shared" si="139"/>
        <v>0</v>
      </c>
      <c r="AH453" s="5">
        <f t="shared" si="140"/>
        <v>0</v>
      </c>
      <c r="AI453" s="5">
        <f>AA453*Inputs!I457</f>
        <v>0</v>
      </c>
      <c r="AJ453" s="5">
        <f t="shared" si="141"/>
        <v>0</v>
      </c>
      <c r="AK453" s="5">
        <f t="shared" si="142"/>
        <v>0</v>
      </c>
      <c r="AL453" s="5">
        <f>AA453*Inputs!I457</f>
        <v>0</v>
      </c>
      <c r="AM453" s="5">
        <f t="shared" ca="1" si="143"/>
        <v>0</v>
      </c>
      <c r="AN453" s="5">
        <f t="shared" si="144"/>
        <v>0</v>
      </c>
      <c r="AO453" s="5">
        <f t="shared" ca="1" si="145"/>
        <v>0</v>
      </c>
      <c r="AP453" s="5"/>
      <c r="AQ453" s="5">
        <f>AA453*Inputs!I457</f>
        <v>0</v>
      </c>
      <c r="AR453" s="5">
        <f t="shared" si="146"/>
        <v>0</v>
      </c>
      <c r="AS453" s="5"/>
      <c r="AT453" s="5">
        <f t="shared" ca="1" si="147"/>
        <v>0</v>
      </c>
      <c r="BG453" s="20" t="str">
        <f>IF(Inputs!K453="","",YEAR(Inputs!K453))</f>
        <v/>
      </c>
      <c r="BH453" s="20" t="str">
        <f>IF(Inputs!K453="","",DAY(Inputs!K453))</f>
        <v/>
      </c>
      <c r="BI453" s="20" t="str">
        <f>IF(Inputs!K453="","",MONTH(Inputs!K453))</f>
        <v/>
      </c>
      <c r="BJ453" s="14" t="str">
        <f>IF(Inputs!K453="","",IF(Inputs!K453&gt;DATE(BG453,4,1),DATE(BG453,4,1),DATE(BG453-1,4,1)))</f>
        <v/>
      </c>
      <c r="BX453" s="27" t="e">
        <f t="shared" ref="BX453:BX516" si="148">INDEX($J$5:$L$74,MATCH(BJ453,$J$5:$J$74,0),1)</f>
        <v>#N/A</v>
      </c>
      <c r="BY453" t="e">
        <f t="shared" ref="BY453:BY516" si="149">INDEX($J$5:$L$74,MATCH(BJ453,$J$5:$J$74,0),3)</f>
        <v>#N/A</v>
      </c>
    </row>
    <row r="454" spans="20:77">
      <c r="T454" s="5">
        <f>IF(Inputs!F458="",0,IF(Inputs!G458="Purchase",Inputs!H458,IF(Inputs!G458="Redemption",-Inputs!H458,IF(Inputs!G458="Dividend",0,0)))/Inputs!I458)</f>
        <v>0</v>
      </c>
      <c r="U454" s="5">
        <f>IF(Inputs!F458="",0,(datecg-Inputs!F458))</f>
        <v>0</v>
      </c>
      <c r="V454" s="5">
        <f>IF(Inputs!F458="",0,SUM($T$5:T454))</f>
        <v>0</v>
      </c>
      <c r="W454" s="5">
        <f>SUM($X$5:X453)</f>
        <v>24499.276089799783</v>
      </c>
      <c r="X454" s="5">
        <f t="shared" si="132"/>
        <v>0</v>
      </c>
      <c r="Y454" s="5">
        <f t="shared" si="133"/>
        <v>0</v>
      </c>
      <c r="Z454" s="5">
        <f t="shared" si="134"/>
        <v>0</v>
      </c>
      <c r="AA454" s="5">
        <f t="shared" si="135"/>
        <v>0</v>
      </c>
      <c r="AB454" s="5">
        <f t="shared" si="136"/>
        <v>0</v>
      </c>
      <c r="AC454" s="5">
        <f t="shared" si="137"/>
        <v>0</v>
      </c>
      <c r="AD454" s="94">
        <f>IF(U454&lt;=IF(Inputs!$C$22="",lockin,Inputs!$C$22),Inputs!$D$22,IF(U454&lt;=IF(Inputs!$C$23="",lockin,Inputs!$C$23),Inputs!$D$23,IF(U454&lt;=IF(Inputs!$C$24="",lockin,Inputs!$C$24),Inputs!$D$24,IF(U454&lt;=IF(Inputs!$C$25="",lockin,Inputs!$C$25),Inputs!$D$25,IF(U454&lt;=IF(Inputs!$C$26="",lockin,Inputs!$C$26),Inputs!$D$26,IF(U454&lt;=IF(Inputs!$C$27="",lockin,Inputs!$C$27),Inputs!$D$27,IF(U454&lt;=IF(Inputs!$C$28="",lockin,Inputs!$C$28),Inputs!$D$28,IF(U454&lt;=IF(Inputs!$C$29="",lockin,Inputs!$C$29),Inputs!$D$29,IF(U454&lt;=IF(Inputs!$C$30="",lockin,Inputs!$C$30),Inputs!$D$30,IF(U454&lt;=IF(Inputs!$C$31="",lockin,Inputs!$C$31),Inputs!$D$31,0%))))))))))</f>
        <v>1.4999999999999999E-2</v>
      </c>
      <c r="AE454" s="5">
        <f t="shared" si="138"/>
        <v>0</v>
      </c>
      <c r="AF454" s="5">
        <f>AB454*Inputs!I458</f>
        <v>0</v>
      </c>
      <c r="AG454" s="5">
        <f t="shared" si="139"/>
        <v>0</v>
      </c>
      <c r="AH454" s="5">
        <f t="shared" si="140"/>
        <v>0</v>
      </c>
      <c r="AI454" s="5">
        <f>AA454*Inputs!I458</f>
        <v>0</v>
      </c>
      <c r="AJ454" s="5">
        <f t="shared" si="141"/>
        <v>0</v>
      </c>
      <c r="AK454" s="5">
        <f t="shared" si="142"/>
        <v>0</v>
      </c>
      <c r="AL454" s="5">
        <f>AA454*Inputs!I458</f>
        <v>0</v>
      </c>
      <c r="AM454" s="5">
        <f t="shared" ca="1" si="143"/>
        <v>0</v>
      </c>
      <c r="AN454" s="5">
        <f t="shared" si="144"/>
        <v>0</v>
      </c>
      <c r="AO454" s="5">
        <f t="shared" ca="1" si="145"/>
        <v>0</v>
      </c>
      <c r="AP454" s="5"/>
      <c r="AQ454" s="5">
        <f>AA454*Inputs!I458</f>
        <v>0</v>
      </c>
      <c r="AR454" s="5">
        <f t="shared" si="146"/>
        <v>0</v>
      </c>
      <c r="AS454" s="5"/>
      <c r="AT454" s="5">
        <f t="shared" ca="1" si="147"/>
        <v>0</v>
      </c>
      <c r="BG454" s="20" t="str">
        <f>IF(Inputs!K454="","",YEAR(Inputs!K454))</f>
        <v/>
      </c>
      <c r="BH454" s="20" t="str">
        <f>IF(Inputs!K454="","",DAY(Inputs!K454))</f>
        <v/>
      </c>
      <c r="BI454" s="20" t="str">
        <f>IF(Inputs!K454="","",MONTH(Inputs!K454))</f>
        <v/>
      </c>
      <c r="BJ454" s="14" t="str">
        <f>IF(Inputs!K454="","",IF(Inputs!K454&gt;DATE(BG454,4,1),DATE(BG454,4,1),DATE(BG454-1,4,1)))</f>
        <v/>
      </c>
      <c r="BX454" s="27" t="e">
        <f t="shared" si="148"/>
        <v>#N/A</v>
      </c>
      <c r="BY454" t="e">
        <f t="shared" si="149"/>
        <v>#N/A</v>
      </c>
    </row>
    <row r="455" spans="20:77">
      <c r="T455" s="5">
        <f>IF(Inputs!F459="",0,IF(Inputs!G459="Purchase",Inputs!H459,IF(Inputs!G459="Redemption",-Inputs!H459,IF(Inputs!G459="Dividend",0,0)))/Inputs!I459)</f>
        <v>0</v>
      </c>
      <c r="U455" s="5">
        <f>IF(Inputs!F459="",0,(datecg-Inputs!F459))</f>
        <v>0</v>
      </c>
      <c r="V455" s="5">
        <f>IF(Inputs!F459="",0,SUM($T$5:T455))</f>
        <v>0</v>
      </c>
      <c r="W455" s="5">
        <f>SUM($X$5:X454)</f>
        <v>24499.276089799783</v>
      </c>
      <c r="X455" s="5">
        <f t="shared" si="132"/>
        <v>0</v>
      </c>
      <c r="Y455" s="5">
        <f t="shared" si="133"/>
        <v>0</v>
      </c>
      <c r="Z455" s="5">
        <f t="shared" si="134"/>
        <v>0</v>
      </c>
      <c r="AA455" s="5">
        <f t="shared" si="135"/>
        <v>0</v>
      </c>
      <c r="AB455" s="5">
        <f t="shared" si="136"/>
        <v>0</v>
      </c>
      <c r="AC455" s="5">
        <f t="shared" si="137"/>
        <v>0</v>
      </c>
      <c r="AD455" s="94">
        <f>IF(U455&lt;=IF(Inputs!$C$22="",lockin,Inputs!$C$22),Inputs!$D$22,IF(U455&lt;=IF(Inputs!$C$23="",lockin,Inputs!$C$23),Inputs!$D$23,IF(U455&lt;=IF(Inputs!$C$24="",lockin,Inputs!$C$24),Inputs!$D$24,IF(U455&lt;=IF(Inputs!$C$25="",lockin,Inputs!$C$25),Inputs!$D$25,IF(U455&lt;=IF(Inputs!$C$26="",lockin,Inputs!$C$26),Inputs!$D$26,IF(U455&lt;=IF(Inputs!$C$27="",lockin,Inputs!$C$27),Inputs!$D$27,IF(U455&lt;=IF(Inputs!$C$28="",lockin,Inputs!$C$28),Inputs!$D$28,IF(U455&lt;=IF(Inputs!$C$29="",lockin,Inputs!$C$29),Inputs!$D$29,IF(U455&lt;=IF(Inputs!$C$30="",lockin,Inputs!$C$30),Inputs!$D$30,IF(U455&lt;=IF(Inputs!$C$31="",lockin,Inputs!$C$31),Inputs!$D$31,0%))))))))))</f>
        <v>1.4999999999999999E-2</v>
      </c>
      <c r="AE455" s="5">
        <f t="shared" si="138"/>
        <v>0</v>
      </c>
      <c r="AF455" s="5">
        <f>AB455*Inputs!I459</f>
        <v>0</v>
      </c>
      <c r="AG455" s="5">
        <f t="shared" si="139"/>
        <v>0</v>
      </c>
      <c r="AH455" s="5">
        <f t="shared" si="140"/>
        <v>0</v>
      </c>
      <c r="AI455" s="5">
        <f>AA455*Inputs!I459</f>
        <v>0</v>
      </c>
      <c r="AJ455" s="5">
        <f t="shared" si="141"/>
        <v>0</v>
      </c>
      <c r="AK455" s="5">
        <f t="shared" si="142"/>
        <v>0</v>
      </c>
      <c r="AL455" s="5">
        <f>AA455*Inputs!I459</f>
        <v>0</v>
      </c>
      <c r="AM455" s="5">
        <f t="shared" ca="1" si="143"/>
        <v>0</v>
      </c>
      <c r="AN455" s="5">
        <f t="shared" si="144"/>
        <v>0</v>
      </c>
      <c r="AO455" s="5">
        <f t="shared" ca="1" si="145"/>
        <v>0</v>
      </c>
      <c r="AP455" s="5"/>
      <c r="AQ455" s="5">
        <f>AA455*Inputs!I459</f>
        <v>0</v>
      </c>
      <c r="AR455" s="5">
        <f t="shared" si="146"/>
        <v>0</v>
      </c>
      <c r="AS455" s="5"/>
      <c r="AT455" s="5">
        <f t="shared" ca="1" si="147"/>
        <v>0</v>
      </c>
      <c r="BG455" s="20" t="str">
        <f>IF(Inputs!K455="","",YEAR(Inputs!K455))</f>
        <v/>
      </c>
      <c r="BH455" s="20" t="str">
        <f>IF(Inputs!K455="","",DAY(Inputs!K455))</f>
        <v/>
      </c>
      <c r="BI455" s="20" t="str">
        <f>IF(Inputs!K455="","",MONTH(Inputs!K455))</f>
        <v/>
      </c>
      <c r="BJ455" s="14" t="str">
        <f>IF(Inputs!K455="","",IF(Inputs!K455&gt;DATE(BG455,4,1),DATE(BG455,4,1),DATE(BG455-1,4,1)))</f>
        <v/>
      </c>
      <c r="BX455" s="27" t="e">
        <f t="shared" si="148"/>
        <v>#N/A</v>
      </c>
      <c r="BY455" t="e">
        <f t="shared" si="149"/>
        <v>#N/A</v>
      </c>
    </row>
    <row r="456" spans="20:77">
      <c r="T456" s="5">
        <f>IF(Inputs!F460="",0,IF(Inputs!G460="Purchase",Inputs!H460,IF(Inputs!G460="Redemption",-Inputs!H460,IF(Inputs!G460="Dividend",0,0)))/Inputs!I460)</f>
        <v>0</v>
      </c>
      <c r="U456" s="5">
        <f>IF(Inputs!F460="",0,(datecg-Inputs!F460))</f>
        <v>0</v>
      </c>
      <c r="V456" s="5">
        <f>IF(Inputs!F460="",0,SUM($T$5:T456))</f>
        <v>0</v>
      </c>
      <c r="W456" s="5">
        <f>SUM($X$5:X455)</f>
        <v>24499.276089799783</v>
      </c>
      <c r="X456" s="5">
        <f t="shared" si="132"/>
        <v>0</v>
      </c>
      <c r="Y456" s="5">
        <f t="shared" si="133"/>
        <v>0</v>
      </c>
      <c r="Z456" s="5">
        <f t="shared" si="134"/>
        <v>0</v>
      </c>
      <c r="AA456" s="5">
        <f t="shared" si="135"/>
        <v>0</v>
      </c>
      <c r="AB456" s="5">
        <f t="shared" si="136"/>
        <v>0</v>
      </c>
      <c r="AC456" s="5">
        <f t="shared" si="137"/>
        <v>0</v>
      </c>
      <c r="AD456" s="94">
        <f>IF(U456&lt;=IF(Inputs!$C$22="",lockin,Inputs!$C$22),Inputs!$D$22,IF(U456&lt;=IF(Inputs!$C$23="",lockin,Inputs!$C$23),Inputs!$D$23,IF(U456&lt;=IF(Inputs!$C$24="",lockin,Inputs!$C$24),Inputs!$D$24,IF(U456&lt;=IF(Inputs!$C$25="",lockin,Inputs!$C$25),Inputs!$D$25,IF(U456&lt;=IF(Inputs!$C$26="",lockin,Inputs!$C$26),Inputs!$D$26,IF(U456&lt;=IF(Inputs!$C$27="",lockin,Inputs!$C$27),Inputs!$D$27,IF(U456&lt;=IF(Inputs!$C$28="",lockin,Inputs!$C$28),Inputs!$D$28,IF(U456&lt;=IF(Inputs!$C$29="",lockin,Inputs!$C$29),Inputs!$D$29,IF(U456&lt;=IF(Inputs!$C$30="",lockin,Inputs!$C$30),Inputs!$D$30,IF(U456&lt;=IF(Inputs!$C$31="",lockin,Inputs!$C$31),Inputs!$D$31,0%))))))))))</f>
        <v>1.4999999999999999E-2</v>
      </c>
      <c r="AE456" s="5">
        <f t="shared" si="138"/>
        <v>0</v>
      </c>
      <c r="AF456" s="5">
        <f>AB456*Inputs!I460</f>
        <v>0</v>
      </c>
      <c r="AG456" s="5">
        <f t="shared" si="139"/>
        <v>0</v>
      </c>
      <c r="AH456" s="5">
        <f t="shared" si="140"/>
        <v>0</v>
      </c>
      <c r="AI456" s="5">
        <f>AA456*Inputs!I460</f>
        <v>0</v>
      </c>
      <c r="AJ456" s="5">
        <f t="shared" si="141"/>
        <v>0</v>
      </c>
      <c r="AK456" s="5">
        <f t="shared" si="142"/>
        <v>0</v>
      </c>
      <c r="AL456" s="5">
        <f>AA456*Inputs!I460</f>
        <v>0</v>
      </c>
      <c r="AM456" s="5">
        <f t="shared" ca="1" si="143"/>
        <v>0</v>
      </c>
      <c r="AN456" s="5">
        <f t="shared" si="144"/>
        <v>0</v>
      </c>
      <c r="AO456" s="5">
        <f t="shared" ca="1" si="145"/>
        <v>0</v>
      </c>
      <c r="AP456" s="5"/>
      <c r="AQ456" s="5">
        <f>AA456*Inputs!I460</f>
        <v>0</v>
      </c>
      <c r="AR456" s="5">
        <f t="shared" si="146"/>
        <v>0</v>
      </c>
      <c r="AS456" s="5"/>
      <c r="AT456" s="5">
        <f t="shared" ca="1" si="147"/>
        <v>0</v>
      </c>
      <c r="BG456" s="20" t="str">
        <f>IF(Inputs!K456="","",YEAR(Inputs!K456))</f>
        <v/>
      </c>
      <c r="BH456" s="20" t="str">
        <f>IF(Inputs!K456="","",DAY(Inputs!K456))</f>
        <v/>
      </c>
      <c r="BI456" s="20" t="str">
        <f>IF(Inputs!K456="","",MONTH(Inputs!K456))</f>
        <v/>
      </c>
      <c r="BJ456" s="14" t="str">
        <f>IF(Inputs!K456="","",IF(Inputs!K456&gt;DATE(BG456,4,1),DATE(BG456,4,1),DATE(BG456-1,4,1)))</f>
        <v/>
      </c>
      <c r="BX456" s="27" t="e">
        <f t="shared" si="148"/>
        <v>#N/A</v>
      </c>
      <c r="BY456" t="e">
        <f t="shared" si="149"/>
        <v>#N/A</v>
      </c>
    </row>
    <row r="457" spans="20:77">
      <c r="T457" s="5">
        <f>IF(Inputs!F461="",0,IF(Inputs!G461="Purchase",Inputs!H461,IF(Inputs!G461="Redemption",-Inputs!H461,IF(Inputs!G461="Dividend",0,0)))/Inputs!I461)</f>
        <v>0</v>
      </c>
      <c r="U457" s="5">
        <f>IF(Inputs!F461="",0,(datecg-Inputs!F461))</f>
        <v>0</v>
      </c>
      <c r="V457" s="5">
        <f>IF(Inputs!F461="",0,SUM($T$5:T457))</f>
        <v>0</v>
      </c>
      <c r="W457" s="5">
        <f>SUM($X$5:X456)</f>
        <v>24499.276089799783</v>
      </c>
      <c r="X457" s="5">
        <f t="shared" si="132"/>
        <v>0</v>
      </c>
      <c r="Y457" s="5">
        <f t="shared" si="133"/>
        <v>0</v>
      </c>
      <c r="Z457" s="5">
        <f t="shared" si="134"/>
        <v>0</v>
      </c>
      <c r="AA457" s="5">
        <f t="shared" si="135"/>
        <v>0</v>
      </c>
      <c r="AB457" s="5">
        <f t="shared" si="136"/>
        <v>0</v>
      </c>
      <c r="AC457" s="5">
        <f t="shared" si="137"/>
        <v>0</v>
      </c>
      <c r="AD457" s="94">
        <f>IF(U457&lt;=IF(Inputs!$C$22="",lockin,Inputs!$C$22),Inputs!$D$22,IF(U457&lt;=IF(Inputs!$C$23="",lockin,Inputs!$C$23),Inputs!$D$23,IF(U457&lt;=IF(Inputs!$C$24="",lockin,Inputs!$C$24),Inputs!$D$24,IF(U457&lt;=IF(Inputs!$C$25="",lockin,Inputs!$C$25),Inputs!$D$25,IF(U457&lt;=IF(Inputs!$C$26="",lockin,Inputs!$C$26),Inputs!$D$26,IF(U457&lt;=IF(Inputs!$C$27="",lockin,Inputs!$C$27),Inputs!$D$27,IF(U457&lt;=IF(Inputs!$C$28="",lockin,Inputs!$C$28),Inputs!$D$28,IF(U457&lt;=IF(Inputs!$C$29="",lockin,Inputs!$C$29),Inputs!$D$29,IF(U457&lt;=IF(Inputs!$C$30="",lockin,Inputs!$C$30),Inputs!$D$30,IF(U457&lt;=IF(Inputs!$C$31="",lockin,Inputs!$C$31),Inputs!$D$31,0%))))))))))</f>
        <v>1.4999999999999999E-2</v>
      </c>
      <c r="AE457" s="5">
        <f t="shared" si="138"/>
        <v>0</v>
      </c>
      <c r="AF457" s="5">
        <f>AB457*Inputs!I461</f>
        <v>0</v>
      </c>
      <c r="AG457" s="5">
        <f t="shared" si="139"/>
        <v>0</v>
      </c>
      <c r="AH457" s="5">
        <f t="shared" si="140"/>
        <v>0</v>
      </c>
      <c r="AI457" s="5">
        <f>AA457*Inputs!I461</f>
        <v>0</v>
      </c>
      <c r="AJ457" s="5">
        <f t="shared" si="141"/>
        <v>0</v>
      </c>
      <c r="AK457" s="5">
        <f t="shared" si="142"/>
        <v>0</v>
      </c>
      <c r="AL457" s="5">
        <f>AA457*Inputs!I461</f>
        <v>0</v>
      </c>
      <c r="AM457" s="5">
        <f t="shared" ca="1" si="143"/>
        <v>0</v>
      </c>
      <c r="AN457" s="5">
        <f t="shared" si="144"/>
        <v>0</v>
      </c>
      <c r="AO457" s="5">
        <f t="shared" ca="1" si="145"/>
        <v>0</v>
      </c>
      <c r="AP457" s="5"/>
      <c r="AQ457" s="5">
        <f>AA457*Inputs!I461</f>
        <v>0</v>
      </c>
      <c r="AR457" s="5">
        <f t="shared" si="146"/>
        <v>0</v>
      </c>
      <c r="AS457" s="5"/>
      <c r="AT457" s="5">
        <f t="shared" ca="1" si="147"/>
        <v>0</v>
      </c>
      <c r="BG457" s="20" t="str">
        <f>IF(Inputs!K457="","",YEAR(Inputs!K457))</f>
        <v/>
      </c>
      <c r="BH457" s="20" t="str">
        <f>IF(Inputs!K457="","",DAY(Inputs!K457))</f>
        <v/>
      </c>
      <c r="BI457" s="20" t="str">
        <f>IF(Inputs!K457="","",MONTH(Inputs!K457))</f>
        <v/>
      </c>
      <c r="BJ457" s="14" t="str">
        <f>IF(Inputs!K457="","",IF(Inputs!K457&gt;DATE(BG457,4,1),DATE(BG457,4,1),DATE(BG457-1,4,1)))</f>
        <v/>
      </c>
      <c r="BX457" s="27" t="e">
        <f t="shared" si="148"/>
        <v>#N/A</v>
      </c>
      <c r="BY457" t="e">
        <f t="shared" si="149"/>
        <v>#N/A</v>
      </c>
    </row>
    <row r="458" spans="20:77">
      <c r="T458" s="5">
        <f>IF(Inputs!F462="",0,IF(Inputs!G462="Purchase",Inputs!H462,IF(Inputs!G462="Redemption",-Inputs!H462,IF(Inputs!G462="Dividend",0,0)))/Inputs!I462)</f>
        <v>0</v>
      </c>
      <c r="U458" s="5">
        <f>IF(Inputs!F462="",0,(datecg-Inputs!F462))</f>
        <v>0</v>
      </c>
      <c r="V458" s="5">
        <f>IF(Inputs!F462="",0,SUM($T$5:T458))</f>
        <v>0</v>
      </c>
      <c r="W458" s="5">
        <f>SUM($X$5:X457)</f>
        <v>24499.276089799783</v>
      </c>
      <c r="X458" s="5">
        <f t="shared" si="132"/>
        <v>0</v>
      </c>
      <c r="Y458" s="5">
        <f t="shared" si="133"/>
        <v>0</v>
      </c>
      <c r="Z458" s="5">
        <f t="shared" si="134"/>
        <v>0</v>
      </c>
      <c r="AA458" s="5">
        <f t="shared" si="135"/>
        <v>0</v>
      </c>
      <c r="AB458" s="5">
        <f t="shared" si="136"/>
        <v>0</v>
      </c>
      <c r="AC458" s="5">
        <f t="shared" si="137"/>
        <v>0</v>
      </c>
      <c r="AD458" s="94">
        <f>IF(U458&lt;=IF(Inputs!$C$22="",lockin,Inputs!$C$22),Inputs!$D$22,IF(U458&lt;=IF(Inputs!$C$23="",lockin,Inputs!$C$23),Inputs!$D$23,IF(U458&lt;=IF(Inputs!$C$24="",lockin,Inputs!$C$24),Inputs!$D$24,IF(U458&lt;=IF(Inputs!$C$25="",lockin,Inputs!$C$25),Inputs!$D$25,IF(U458&lt;=IF(Inputs!$C$26="",lockin,Inputs!$C$26),Inputs!$D$26,IF(U458&lt;=IF(Inputs!$C$27="",lockin,Inputs!$C$27),Inputs!$D$27,IF(U458&lt;=IF(Inputs!$C$28="",lockin,Inputs!$C$28),Inputs!$D$28,IF(U458&lt;=IF(Inputs!$C$29="",lockin,Inputs!$C$29),Inputs!$D$29,IF(U458&lt;=IF(Inputs!$C$30="",lockin,Inputs!$C$30),Inputs!$D$30,IF(U458&lt;=IF(Inputs!$C$31="",lockin,Inputs!$C$31),Inputs!$D$31,0%))))))))))</f>
        <v>1.4999999999999999E-2</v>
      </c>
      <c r="AE458" s="5">
        <f t="shared" si="138"/>
        <v>0</v>
      </c>
      <c r="AF458" s="5">
        <f>AB458*Inputs!I462</f>
        <v>0</v>
      </c>
      <c r="AG458" s="5">
        <f t="shared" si="139"/>
        <v>0</v>
      </c>
      <c r="AH458" s="5">
        <f t="shared" si="140"/>
        <v>0</v>
      </c>
      <c r="AI458" s="5">
        <f>AA458*Inputs!I462</f>
        <v>0</v>
      </c>
      <c r="AJ458" s="5">
        <f t="shared" si="141"/>
        <v>0</v>
      </c>
      <c r="AK458" s="5">
        <f t="shared" si="142"/>
        <v>0</v>
      </c>
      <c r="AL458" s="5">
        <f>AA458*Inputs!I462</f>
        <v>0</v>
      </c>
      <c r="AM458" s="5">
        <f t="shared" ca="1" si="143"/>
        <v>0</v>
      </c>
      <c r="AN458" s="5">
        <f t="shared" si="144"/>
        <v>0</v>
      </c>
      <c r="AO458" s="5">
        <f t="shared" ca="1" si="145"/>
        <v>0</v>
      </c>
      <c r="AP458" s="5"/>
      <c r="AQ458" s="5">
        <f>AA458*Inputs!I462</f>
        <v>0</v>
      </c>
      <c r="AR458" s="5">
        <f t="shared" si="146"/>
        <v>0</v>
      </c>
      <c r="AS458" s="5"/>
      <c r="AT458" s="5">
        <f t="shared" ca="1" si="147"/>
        <v>0</v>
      </c>
      <c r="BG458" s="20" t="str">
        <f>IF(Inputs!K458="","",YEAR(Inputs!K458))</f>
        <v/>
      </c>
      <c r="BH458" s="20" t="str">
        <f>IF(Inputs!K458="","",DAY(Inputs!K458))</f>
        <v/>
      </c>
      <c r="BI458" s="20" t="str">
        <f>IF(Inputs!K458="","",MONTH(Inputs!K458))</f>
        <v/>
      </c>
      <c r="BJ458" s="14" t="str">
        <f>IF(Inputs!K458="","",IF(Inputs!K458&gt;DATE(BG458,4,1),DATE(BG458,4,1),DATE(BG458-1,4,1)))</f>
        <v/>
      </c>
      <c r="BX458" s="27" t="e">
        <f t="shared" si="148"/>
        <v>#N/A</v>
      </c>
      <c r="BY458" t="e">
        <f t="shared" si="149"/>
        <v>#N/A</v>
      </c>
    </row>
    <row r="459" spans="20:77">
      <c r="T459" s="5">
        <f>IF(Inputs!F463="",0,IF(Inputs!G463="Purchase",Inputs!H463,IF(Inputs!G463="Redemption",-Inputs!H463,IF(Inputs!G463="Dividend",0,0)))/Inputs!I463)</f>
        <v>0</v>
      </c>
      <c r="U459" s="5">
        <f>IF(Inputs!F463="",0,(datecg-Inputs!F463))</f>
        <v>0</v>
      </c>
      <c r="V459" s="5">
        <f>IF(Inputs!F463="",0,SUM($T$5:T459))</f>
        <v>0</v>
      </c>
      <c r="W459" s="5">
        <f>SUM($X$5:X458)</f>
        <v>24499.276089799783</v>
      </c>
      <c r="X459" s="5">
        <f t="shared" si="132"/>
        <v>0</v>
      </c>
      <c r="Y459" s="5">
        <f t="shared" si="133"/>
        <v>0</v>
      </c>
      <c r="Z459" s="5">
        <f t="shared" si="134"/>
        <v>0</v>
      </c>
      <c r="AA459" s="5">
        <f t="shared" si="135"/>
        <v>0</v>
      </c>
      <c r="AB459" s="5">
        <f t="shared" si="136"/>
        <v>0</v>
      </c>
      <c r="AC459" s="5">
        <f t="shared" si="137"/>
        <v>0</v>
      </c>
      <c r="AD459" s="94">
        <f>IF(U459&lt;=IF(Inputs!$C$22="",lockin,Inputs!$C$22),Inputs!$D$22,IF(U459&lt;=IF(Inputs!$C$23="",lockin,Inputs!$C$23),Inputs!$D$23,IF(U459&lt;=IF(Inputs!$C$24="",lockin,Inputs!$C$24),Inputs!$D$24,IF(U459&lt;=IF(Inputs!$C$25="",lockin,Inputs!$C$25),Inputs!$D$25,IF(U459&lt;=IF(Inputs!$C$26="",lockin,Inputs!$C$26),Inputs!$D$26,IF(U459&lt;=IF(Inputs!$C$27="",lockin,Inputs!$C$27),Inputs!$D$27,IF(U459&lt;=IF(Inputs!$C$28="",lockin,Inputs!$C$28),Inputs!$D$28,IF(U459&lt;=IF(Inputs!$C$29="",lockin,Inputs!$C$29),Inputs!$D$29,IF(U459&lt;=IF(Inputs!$C$30="",lockin,Inputs!$C$30),Inputs!$D$30,IF(U459&lt;=IF(Inputs!$C$31="",lockin,Inputs!$C$31),Inputs!$D$31,0%))))))))))</f>
        <v>1.4999999999999999E-2</v>
      </c>
      <c r="AE459" s="5">
        <f t="shared" si="138"/>
        <v>0</v>
      </c>
      <c r="AF459" s="5">
        <f>AB459*Inputs!I463</f>
        <v>0</v>
      </c>
      <c r="AG459" s="5">
        <f t="shared" si="139"/>
        <v>0</v>
      </c>
      <c r="AH459" s="5">
        <f t="shared" si="140"/>
        <v>0</v>
      </c>
      <c r="AI459" s="5">
        <f>AA459*Inputs!I463</f>
        <v>0</v>
      </c>
      <c r="AJ459" s="5">
        <f t="shared" si="141"/>
        <v>0</v>
      </c>
      <c r="AK459" s="5">
        <f t="shared" si="142"/>
        <v>0</v>
      </c>
      <c r="AL459" s="5">
        <f>AA459*Inputs!I463</f>
        <v>0</v>
      </c>
      <c r="AM459" s="5">
        <f t="shared" ca="1" si="143"/>
        <v>0</v>
      </c>
      <c r="AN459" s="5">
        <f t="shared" si="144"/>
        <v>0</v>
      </c>
      <c r="AO459" s="5">
        <f t="shared" ca="1" si="145"/>
        <v>0</v>
      </c>
      <c r="AP459" s="5"/>
      <c r="AQ459" s="5">
        <f>AA459*Inputs!I463</f>
        <v>0</v>
      </c>
      <c r="AR459" s="5">
        <f t="shared" si="146"/>
        <v>0</v>
      </c>
      <c r="AS459" s="5"/>
      <c r="AT459" s="5">
        <f t="shared" ca="1" si="147"/>
        <v>0</v>
      </c>
      <c r="BG459" s="20" t="str">
        <f>IF(Inputs!K459="","",YEAR(Inputs!K459))</f>
        <v/>
      </c>
      <c r="BH459" s="20" t="str">
        <f>IF(Inputs!K459="","",DAY(Inputs!K459))</f>
        <v/>
      </c>
      <c r="BI459" s="20" t="str">
        <f>IF(Inputs!K459="","",MONTH(Inputs!K459))</f>
        <v/>
      </c>
      <c r="BJ459" s="14" t="str">
        <f>IF(Inputs!K459="","",IF(Inputs!K459&gt;DATE(BG459,4,1),DATE(BG459,4,1),DATE(BG459-1,4,1)))</f>
        <v/>
      </c>
      <c r="BX459" s="27" t="e">
        <f t="shared" si="148"/>
        <v>#N/A</v>
      </c>
      <c r="BY459" t="e">
        <f t="shared" si="149"/>
        <v>#N/A</v>
      </c>
    </row>
    <row r="460" spans="20:77">
      <c r="T460" s="5">
        <f>IF(Inputs!F464="",0,IF(Inputs!G464="Purchase",Inputs!H464,IF(Inputs!G464="Redemption",-Inputs!H464,IF(Inputs!G464="Dividend",0,0)))/Inputs!I464)</f>
        <v>0</v>
      </c>
      <c r="U460" s="5">
        <f>IF(Inputs!F464="",0,(datecg-Inputs!F464))</f>
        <v>0</v>
      </c>
      <c r="V460" s="5">
        <f>IF(Inputs!F464="",0,SUM($T$5:T460))</f>
        <v>0</v>
      </c>
      <c r="W460" s="5">
        <f>SUM($X$5:X459)</f>
        <v>24499.276089799783</v>
      </c>
      <c r="X460" s="5">
        <f t="shared" si="132"/>
        <v>0</v>
      </c>
      <c r="Y460" s="5">
        <f t="shared" si="133"/>
        <v>0</v>
      </c>
      <c r="Z460" s="5">
        <f t="shared" si="134"/>
        <v>0</v>
      </c>
      <c r="AA460" s="5">
        <f t="shared" si="135"/>
        <v>0</v>
      </c>
      <c r="AB460" s="5">
        <f t="shared" si="136"/>
        <v>0</v>
      </c>
      <c r="AC460" s="5">
        <f t="shared" si="137"/>
        <v>0</v>
      </c>
      <c r="AD460" s="94">
        <f>IF(U460&lt;=IF(Inputs!$C$22="",lockin,Inputs!$C$22),Inputs!$D$22,IF(U460&lt;=IF(Inputs!$C$23="",lockin,Inputs!$C$23),Inputs!$D$23,IF(U460&lt;=IF(Inputs!$C$24="",lockin,Inputs!$C$24),Inputs!$D$24,IF(U460&lt;=IF(Inputs!$C$25="",lockin,Inputs!$C$25),Inputs!$D$25,IF(U460&lt;=IF(Inputs!$C$26="",lockin,Inputs!$C$26),Inputs!$D$26,IF(U460&lt;=IF(Inputs!$C$27="",lockin,Inputs!$C$27),Inputs!$D$27,IF(U460&lt;=IF(Inputs!$C$28="",lockin,Inputs!$C$28),Inputs!$D$28,IF(U460&lt;=IF(Inputs!$C$29="",lockin,Inputs!$C$29),Inputs!$D$29,IF(U460&lt;=IF(Inputs!$C$30="",lockin,Inputs!$C$30),Inputs!$D$30,IF(U460&lt;=IF(Inputs!$C$31="",lockin,Inputs!$C$31),Inputs!$D$31,0%))))))))))</f>
        <v>1.4999999999999999E-2</v>
      </c>
      <c r="AE460" s="5">
        <f t="shared" si="138"/>
        <v>0</v>
      </c>
      <c r="AF460" s="5">
        <f>AB460*Inputs!I464</f>
        <v>0</v>
      </c>
      <c r="AG460" s="5">
        <f t="shared" si="139"/>
        <v>0</v>
      </c>
      <c r="AH460" s="5">
        <f t="shared" si="140"/>
        <v>0</v>
      </c>
      <c r="AI460" s="5">
        <f>AA460*Inputs!I464</f>
        <v>0</v>
      </c>
      <c r="AJ460" s="5">
        <f t="shared" si="141"/>
        <v>0</v>
      </c>
      <c r="AK460" s="5">
        <f t="shared" si="142"/>
        <v>0</v>
      </c>
      <c r="AL460" s="5">
        <f>AA460*Inputs!I464</f>
        <v>0</v>
      </c>
      <c r="AM460" s="5">
        <f t="shared" ca="1" si="143"/>
        <v>0</v>
      </c>
      <c r="AN460" s="5">
        <f t="shared" si="144"/>
        <v>0</v>
      </c>
      <c r="AO460" s="5">
        <f t="shared" ca="1" si="145"/>
        <v>0</v>
      </c>
      <c r="AP460" s="5"/>
      <c r="AQ460" s="5">
        <f>AA460*Inputs!I464</f>
        <v>0</v>
      </c>
      <c r="AR460" s="5">
        <f t="shared" si="146"/>
        <v>0</v>
      </c>
      <c r="AS460" s="5"/>
      <c r="AT460" s="5">
        <f t="shared" ca="1" si="147"/>
        <v>0</v>
      </c>
      <c r="BG460" s="20" t="str">
        <f>IF(Inputs!K460="","",YEAR(Inputs!K460))</f>
        <v/>
      </c>
      <c r="BH460" s="20" t="str">
        <f>IF(Inputs!K460="","",DAY(Inputs!K460))</f>
        <v/>
      </c>
      <c r="BI460" s="20" t="str">
        <f>IF(Inputs!K460="","",MONTH(Inputs!K460))</f>
        <v/>
      </c>
      <c r="BJ460" s="14" t="str">
        <f>IF(Inputs!K460="","",IF(Inputs!K460&gt;DATE(BG460,4,1),DATE(BG460,4,1),DATE(BG460-1,4,1)))</f>
        <v/>
      </c>
      <c r="BX460" s="27" t="e">
        <f t="shared" si="148"/>
        <v>#N/A</v>
      </c>
      <c r="BY460" t="e">
        <f t="shared" si="149"/>
        <v>#N/A</v>
      </c>
    </row>
    <row r="461" spans="20:77">
      <c r="T461" s="5">
        <f>IF(Inputs!F465="",0,IF(Inputs!G465="Purchase",Inputs!H465,IF(Inputs!G465="Redemption",-Inputs!H465,IF(Inputs!G465="Dividend",0,0)))/Inputs!I465)</f>
        <v>0</v>
      </c>
      <c r="U461" s="5">
        <f>IF(Inputs!F465="",0,(datecg-Inputs!F465))</f>
        <v>0</v>
      </c>
      <c r="V461" s="5">
        <f>IF(Inputs!F465="",0,SUM($T$5:T461))</f>
        <v>0</v>
      </c>
      <c r="W461" s="5">
        <f>SUM($X$5:X460)</f>
        <v>24499.276089799783</v>
      </c>
      <c r="X461" s="5">
        <f t="shared" si="132"/>
        <v>0</v>
      </c>
      <c r="Y461" s="5">
        <f t="shared" si="133"/>
        <v>0</v>
      </c>
      <c r="Z461" s="5">
        <f t="shared" si="134"/>
        <v>0</v>
      </c>
      <c r="AA461" s="5">
        <f t="shared" si="135"/>
        <v>0</v>
      </c>
      <c r="AB461" s="5">
        <f t="shared" si="136"/>
        <v>0</v>
      </c>
      <c r="AC461" s="5">
        <f t="shared" si="137"/>
        <v>0</v>
      </c>
      <c r="AD461" s="94">
        <f>IF(U461&lt;=IF(Inputs!$C$22="",lockin,Inputs!$C$22),Inputs!$D$22,IF(U461&lt;=IF(Inputs!$C$23="",lockin,Inputs!$C$23),Inputs!$D$23,IF(U461&lt;=IF(Inputs!$C$24="",lockin,Inputs!$C$24),Inputs!$D$24,IF(U461&lt;=IF(Inputs!$C$25="",lockin,Inputs!$C$25),Inputs!$D$25,IF(U461&lt;=IF(Inputs!$C$26="",lockin,Inputs!$C$26),Inputs!$D$26,IF(U461&lt;=IF(Inputs!$C$27="",lockin,Inputs!$C$27),Inputs!$D$27,IF(U461&lt;=IF(Inputs!$C$28="",lockin,Inputs!$C$28),Inputs!$D$28,IF(U461&lt;=IF(Inputs!$C$29="",lockin,Inputs!$C$29),Inputs!$D$29,IF(U461&lt;=IF(Inputs!$C$30="",lockin,Inputs!$C$30),Inputs!$D$30,IF(U461&lt;=IF(Inputs!$C$31="",lockin,Inputs!$C$31),Inputs!$D$31,0%))))))))))</f>
        <v>1.4999999999999999E-2</v>
      </c>
      <c r="AE461" s="5">
        <f t="shared" si="138"/>
        <v>0</v>
      </c>
      <c r="AF461" s="5">
        <f>AB461*Inputs!I465</f>
        <v>0</v>
      </c>
      <c r="AG461" s="5">
        <f t="shared" si="139"/>
        <v>0</v>
      </c>
      <c r="AH461" s="5">
        <f t="shared" si="140"/>
        <v>0</v>
      </c>
      <c r="AI461" s="5">
        <f>AA461*Inputs!I465</f>
        <v>0</v>
      </c>
      <c r="AJ461" s="5">
        <f t="shared" si="141"/>
        <v>0</v>
      </c>
      <c r="AK461" s="5">
        <f t="shared" si="142"/>
        <v>0</v>
      </c>
      <c r="AL461" s="5">
        <f>AA461*Inputs!I465</f>
        <v>0</v>
      </c>
      <c r="AM461" s="5">
        <f t="shared" ca="1" si="143"/>
        <v>0</v>
      </c>
      <c r="AN461" s="5">
        <f t="shared" si="144"/>
        <v>0</v>
      </c>
      <c r="AO461" s="5">
        <f t="shared" ca="1" si="145"/>
        <v>0</v>
      </c>
      <c r="AP461" s="5"/>
      <c r="AQ461" s="5">
        <f>AA461*Inputs!I465</f>
        <v>0</v>
      </c>
      <c r="AR461" s="5">
        <f t="shared" si="146"/>
        <v>0</v>
      </c>
      <c r="AS461" s="5"/>
      <c r="AT461" s="5">
        <f t="shared" ca="1" si="147"/>
        <v>0</v>
      </c>
      <c r="BG461" s="20" t="str">
        <f>IF(Inputs!K461="","",YEAR(Inputs!K461))</f>
        <v/>
      </c>
      <c r="BH461" s="20" t="str">
        <f>IF(Inputs!K461="","",DAY(Inputs!K461))</f>
        <v/>
      </c>
      <c r="BI461" s="20" t="str">
        <f>IF(Inputs!K461="","",MONTH(Inputs!K461))</f>
        <v/>
      </c>
      <c r="BJ461" s="14" t="str">
        <f>IF(Inputs!K461="","",IF(Inputs!K461&gt;DATE(BG461,4,1),DATE(BG461,4,1),DATE(BG461-1,4,1)))</f>
        <v/>
      </c>
      <c r="BX461" s="27" t="e">
        <f t="shared" si="148"/>
        <v>#N/A</v>
      </c>
      <c r="BY461" t="e">
        <f t="shared" si="149"/>
        <v>#N/A</v>
      </c>
    </row>
    <row r="462" spans="20:77">
      <c r="T462" s="5">
        <f>IF(Inputs!F466="",0,IF(Inputs!G466="Purchase",Inputs!H466,IF(Inputs!G466="Redemption",-Inputs!H466,IF(Inputs!G466="Dividend",0,0)))/Inputs!I466)</f>
        <v>0</v>
      </c>
      <c r="U462" s="5">
        <f>IF(Inputs!F466="",0,(datecg-Inputs!F466))</f>
        <v>0</v>
      </c>
      <c r="V462" s="5">
        <f>IF(Inputs!F466="",0,SUM($T$5:T462))</f>
        <v>0</v>
      </c>
      <c r="W462" s="5">
        <f>SUM($X$5:X461)</f>
        <v>24499.276089799783</v>
      </c>
      <c r="X462" s="5">
        <f t="shared" si="132"/>
        <v>0</v>
      </c>
      <c r="Y462" s="5">
        <f t="shared" si="133"/>
        <v>0</v>
      </c>
      <c r="Z462" s="5">
        <f t="shared" si="134"/>
        <v>0</v>
      </c>
      <c r="AA462" s="5">
        <f t="shared" si="135"/>
        <v>0</v>
      </c>
      <c r="AB462" s="5">
        <f t="shared" si="136"/>
        <v>0</v>
      </c>
      <c r="AC462" s="5">
        <f t="shared" si="137"/>
        <v>0</v>
      </c>
      <c r="AD462" s="94">
        <f>IF(U462&lt;=IF(Inputs!$C$22="",lockin,Inputs!$C$22),Inputs!$D$22,IF(U462&lt;=IF(Inputs!$C$23="",lockin,Inputs!$C$23),Inputs!$D$23,IF(U462&lt;=IF(Inputs!$C$24="",lockin,Inputs!$C$24),Inputs!$D$24,IF(U462&lt;=IF(Inputs!$C$25="",lockin,Inputs!$C$25),Inputs!$D$25,IF(U462&lt;=IF(Inputs!$C$26="",lockin,Inputs!$C$26),Inputs!$D$26,IF(U462&lt;=IF(Inputs!$C$27="",lockin,Inputs!$C$27),Inputs!$D$27,IF(U462&lt;=IF(Inputs!$C$28="",lockin,Inputs!$C$28),Inputs!$D$28,IF(U462&lt;=IF(Inputs!$C$29="",lockin,Inputs!$C$29),Inputs!$D$29,IF(U462&lt;=IF(Inputs!$C$30="",lockin,Inputs!$C$30),Inputs!$D$30,IF(U462&lt;=IF(Inputs!$C$31="",lockin,Inputs!$C$31),Inputs!$D$31,0%))))))))))</f>
        <v>1.4999999999999999E-2</v>
      </c>
      <c r="AE462" s="5">
        <f t="shared" si="138"/>
        <v>0</v>
      </c>
      <c r="AF462" s="5">
        <f>AB462*Inputs!I466</f>
        <v>0</v>
      </c>
      <c r="AG462" s="5">
        <f t="shared" si="139"/>
        <v>0</v>
      </c>
      <c r="AH462" s="5">
        <f t="shared" si="140"/>
        <v>0</v>
      </c>
      <c r="AI462" s="5">
        <f>AA462*Inputs!I466</f>
        <v>0</v>
      </c>
      <c r="AJ462" s="5">
        <f t="shared" si="141"/>
        <v>0</v>
      </c>
      <c r="AK462" s="5">
        <f t="shared" si="142"/>
        <v>0</v>
      </c>
      <c r="AL462" s="5">
        <f>AA462*Inputs!I466</f>
        <v>0</v>
      </c>
      <c r="AM462" s="5">
        <f t="shared" ca="1" si="143"/>
        <v>0</v>
      </c>
      <c r="AN462" s="5">
        <f t="shared" si="144"/>
        <v>0</v>
      </c>
      <c r="AO462" s="5">
        <f t="shared" ca="1" si="145"/>
        <v>0</v>
      </c>
      <c r="AP462" s="5"/>
      <c r="AQ462" s="5">
        <f>AA462*Inputs!I466</f>
        <v>0</v>
      </c>
      <c r="AR462" s="5">
        <f t="shared" si="146"/>
        <v>0</v>
      </c>
      <c r="AS462" s="5"/>
      <c r="AT462" s="5">
        <f t="shared" ca="1" si="147"/>
        <v>0</v>
      </c>
      <c r="BG462" s="20" t="str">
        <f>IF(Inputs!K462="","",YEAR(Inputs!K462))</f>
        <v/>
      </c>
      <c r="BH462" s="20" t="str">
        <f>IF(Inputs!K462="","",DAY(Inputs!K462))</f>
        <v/>
      </c>
      <c r="BI462" s="20" t="str">
        <f>IF(Inputs!K462="","",MONTH(Inputs!K462))</f>
        <v/>
      </c>
      <c r="BJ462" s="14" t="str">
        <f>IF(Inputs!K462="","",IF(Inputs!K462&gt;DATE(BG462,4,1),DATE(BG462,4,1),DATE(BG462-1,4,1)))</f>
        <v/>
      </c>
      <c r="BX462" s="27" t="e">
        <f t="shared" si="148"/>
        <v>#N/A</v>
      </c>
      <c r="BY462" t="e">
        <f t="shared" si="149"/>
        <v>#N/A</v>
      </c>
    </row>
    <row r="463" spans="20:77">
      <c r="T463" s="5">
        <f>IF(Inputs!F467="",0,IF(Inputs!G467="Purchase",Inputs!H467,IF(Inputs!G467="Redemption",-Inputs!H467,IF(Inputs!G467="Dividend",0,0)))/Inputs!I467)</f>
        <v>0</v>
      </c>
      <c r="U463" s="5">
        <f>IF(Inputs!F467="",0,(datecg-Inputs!F467))</f>
        <v>0</v>
      </c>
      <c r="V463" s="5">
        <f>IF(Inputs!F467="",0,SUM($T$5:T463))</f>
        <v>0</v>
      </c>
      <c r="W463" s="5">
        <f>SUM($X$5:X462)</f>
        <v>24499.276089799783</v>
      </c>
      <c r="X463" s="5">
        <f t="shared" si="132"/>
        <v>0</v>
      </c>
      <c r="Y463" s="5">
        <f t="shared" si="133"/>
        <v>0</v>
      </c>
      <c r="Z463" s="5">
        <f t="shared" si="134"/>
        <v>0</v>
      </c>
      <c r="AA463" s="5">
        <f t="shared" si="135"/>
        <v>0</v>
      </c>
      <c r="AB463" s="5">
        <f t="shared" si="136"/>
        <v>0</v>
      </c>
      <c r="AC463" s="5">
        <f t="shared" si="137"/>
        <v>0</v>
      </c>
      <c r="AD463" s="94">
        <f>IF(U463&lt;=IF(Inputs!$C$22="",lockin,Inputs!$C$22),Inputs!$D$22,IF(U463&lt;=IF(Inputs!$C$23="",lockin,Inputs!$C$23),Inputs!$D$23,IF(U463&lt;=IF(Inputs!$C$24="",lockin,Inputs!$C$24),Inputs!$D$24,IF(U463&lt;=IF(Inputs!$C$25="",lockin,Inputs!$C$25),Inputs!$D$25,IF(U463&lt;=IF(Inputs!$C$26="",lockin,Inputs!$C$26),Inputs!$D$26,IF(U463&lt;=IF(Inputs!$C$27="",lockin,Inputs!$C$27),Inputs!$D$27,IF(U463&lt;=IF(Inputs!$C$28="",lockin,Inputs!$C$28),Inputs!$D$28,IF(U463&lt;=IF(Inputs!$C$29="",lockin,Inputs!$C$29),Inputs!$D$29,IF(U463&lt;=IF(Inputs!$C$30="",lockin,Inputs!$C$30),Inputs!$D$30,IF(U463&lt;=IF(Inputs!$C$31="",lockin,Inputs!$C$31),Inputs!$D$31,0%))))))))))</f>
        <v>1.4999999999999999E-2</v>
      </c>
      <c r="AE463" s="5">
        <f t="shared" si="138"/>
        <v>0</v>
      </c>
      <c r="AF463" s="5">
        <f>AB463*Inputs!I467</f>
        <v>0</v>
      </c>
      <c r="AG463" s="5">
        <f t="shared" si="139"/>
        <v>0</v>
      </c>
      <c r="AH463" s="5">
        <f t="shared" si="140"/>
        <v>0</v>
      </c>
      <c r="AI463" s="5">
        <f>AA463*Inputs!I467</f>
        <v>0</v>
      </c>
      <c r="AJ463" s="5">
        <f t="shared" si="141"/>
        <v>0</v>
      </c>
      <c r="AK463" s="5">
        <f t="shared" si="142"/>
        <v>0</v>
      </c>
      <c r="AL463" s="5">
        <f>AA463*Inputs!I467</f>
        <v>0</v>
      </c>
      <c r="AM463" s="5">
        <f t="shared" ca="1" si="143"/>
        <v>0</v>
      </c>
      <c r="AN463" s="5">
        <f t="shared" si="144"/>
        <v>0</v>
      </c>
      <c r="AO463" s="5">
        <f t="shared" ca="1" si="145"/>
        <v>0</v>
      </c>
      <c r="AP463" s="5"/>
      <c r="AQ463" s="5">
        <f>AA463*Inputs!I467</f>
        <v>0</v>
      </c>
      <c r="AR463" s="5">
        <f t="shared" si="146"/>
        <v>0</v>
      </c>
      <c r="AS463" s="5"/>
      <c r="AT463" s="5">
        <f t="shared" ca="1" si="147"/>
        <v>0</v>
      </c>
      <c r="BG463" s="20" t="str">
        <f>IF(Inputs!K463="","",YEAR(Inputs!K463))</f>
        <v/>
      </c>
      <c r="BH463" s="20" t="str">
        <f>IF(Inputs!K463="","",DAY(Inputs!K463))</f>
        <v/>
      </c>
      <c r="BI463" s="20" t="str">
        <f>IF(Inputs!K463="","",MONTH(Inputs!K463))</f>
        <v/>
      </c>
      <c r="BJ463" s="14" t="str">
        <f>IF(Inputs!K463="","",IF(Inputs!K463&gt;DATE(BG463,4,1),DATE(BG463,4,1),DATE(BG463-1,4,1)))</f>
        <v/>
      </c>
      <c r="BX463" s="27" t="e">
        <f t="shared" si="148"/>
        <v>#N/A</v>
      </c>
      <c r="BY463" t="e">
        <f t="shared" si="149"/>
        <v>#N/A</v>
      </c>
    </row>
    <row r="464" spans="20:77">
      <c r="T464" s="5">
        <f>IF(Inputs!F468="",0,IF(Inputs!G468="Purchase",Inputs!H468,IF(Inputs!G468="Redemption",-Inputs!H468,IF(Inputs!G468="Dividend",0,0)))/Inputs!I468)</f>
        <v>0</v>
      </c>
      <c r="U464" s="5">
        <f>IF(Inputs!F468="",0,(datecg-Inputs!F468))</f>
        <v>0</v>
      </c>
      <c r="V464" s="5">
        <f>IF(Inputs!F468="",0,SUM($T$5:T464))</f>
        <v>0</v>
      </c>
      <c r="W464" s="5">
        <f>SUM($X$5:X463)</f>
        <v>24499.276089799783</v>
      </c>
      <c r="X464" s="5">
        <f t="shared" si="132"/>
        <v>0</v>
      </c>
      <c r="Y464" s="5">
        <f t="shared" si="133"/>
        <v>0</v>
      </c>
      <c r="Z464" s="5">
        <f t="shared" si="134"/>
        <v>0</v>
      </c>
      <c r="AA464" s="5">
        <f t="shared" si="135"/>
        <v>0</v>
      </c>
      <c r="AB464" s="5">
        <f t="shared" si="136"/>
        <v>0</v>
      </c>
      <c r="AC464" s="5">
        <f t="shared" si="137"/>
        <v>0</v>
      </c>
      <c r="AD464" s="94">
        <f>IF(U464&lt;=IF(Inputs!$C$22="",lockin,Inputs!$C$22),Inputs!$D$22,IF(U464&lt;=IF(Inputs!$C$23="",lockin,Inputs!$C$23),Inputs!$D$23,IF(U464&lt;=IF(Inputs!$C$24="",lockin,Inputs!$C$24),Inputs!$D$24,IF(U464&lt;=IF(Inputs!$C$25="",lockin,Inputs!$C$25),Inputs!$D$25,IF(U464&lt;=IF(Inputs!$C$26="",lockin,Inputs!$C$26),Inputs!$D$26,IF(U464&lt;=IF(Inputs!$C$27="",lockin,Inputs!$C$27),Inputs!$D$27,IF(U464&lt;=IF(Inputs!$C$28="",lockin,Inputs!$C$28),Inputs!$D$28,IF(U464&lt;=IF(Inputs!$C$29="",lockin,Inputs!$C$29),Inputs!$D$29,IF(U464&lt;=IF(Inputs!$C$30="",lockin,Inputs!$C$30),Inputs!$D$30,IF(U464&lt;=IF(Inputs!$C$31="",lockin,Inputs!$C$31),Inputs!$D$31,0%))))))))))</f>
        <v>1.4999999999999999E-2</v>
      </c>
      <c r="AE464" s="5">
        <f t="shared" si="138"/>
        <v>0</v>
      </c>
      <c r="AF464" s="5">
        <f>AB464*Inputs!I468</f>
        <v>0</v>
      </c>
      <c r="AG464" s="5">
        <f t="shared" si="139"/>
        <v>0</v>
      </c>
      <c r="AH464" s="5">
        <f t="shared" si="140"/>
        <v>0</v>
      </c>
      <c r="AI464" s="5">
        <f>AA464*Inputs!I468</f>
        <v>0</v>
      </c>
      <c r="AJ464" s="5">
        <f t="shared" si="141"/>
        <v>0</v>
      </c>
      <c r="AK464" s="5">
        <f t="shared" si="142"/>
        <v>0</v>
      </c>
      <c r="AL464" s="5">
        <f>AA464*Inputs!I468</f>
        <v>0</v>
      </c>
      <c r="AM464" s="5">
        <f t="shared" ca="1" si="143"/>
        <v>0</v>
      </c>
      <c r="AN464" s="5">
        <f t="shared" si="144"/>
        <v>0</v>
      </c>
      <c r="AO464" s="5">
        <f t="shared" ca="1" si="145"/>
        <v>0</v>
      </c>
      <c r="AP464" s="5"/>
      <c r="AQ464" s="5">
        <f>AA464*Inputs!I468</f>
        <v>0</v>
      </c>
      <c r="AR464" s="5">
        <f t="shared" si="146"/>
        <v>0</v>
      </c>
      <c r="AS464" s="5"/>
      <c r="AT464" s="5">
        <f t="shared" ca="1" si="147"/>
        <v>0</v>
      </c>
      <c r="BG464" s="20" t="str">
        <f>IF(Inputs!K464="","",YEAR(Inputs!K464))</f>
        <v/>
      </c>
      <c r="BH464" s="20" t="str">
        <f>IF(Inputs!K464="","",DAY(Inputs!K464))</f>
        <v/>
      </c>
      <c r="BI464" s="20" t="str">
        <f>IF(Inputs!K464="","",MONTH(Inputs!K464))</f>
        <v/>
      </c>
      <c r="BJ464" s="14" t="str">
        <f>IF(Inputs!K464="","",IF(Inputs!K464&gt;DATE(BG464,4,1),DATE(BG464,4,1),DATE(BG464-1,4,1)))</f>
        <v/>
      </c>
      <c r="BX464" s="27" t="e">
        <f t="shared" si="148"/>
        <v>#N/A</v>
      </c>
      <c r="BY464" t="e">
        <f t="shared" si="149"/>
        <v>#N/A</v>
      </c>
    </row>
    <row r="465" spans="20:77">
      <c r="T465" s="5">
        <f>IF(Inputs!F469="",0,IF(Inputs!G469="Purchase",Inputs!H469,IF(Inputs!G469="Redemption",-Inputs!H469,IF(Inputs!G469="Dividend",0,0)))/Inputs!I469)</f>
        <v>0</v>
      </c>
      <c r="U465" s="5">
        <f>IF(Inputs!F469="",0,(datecg-Inputs!F469))</f>
        <v>0</v>
      </c>
      <c r="V465" s="5">
        <f>IF(Inputs!F469="",0,SUM($T$5:T465))</f>
        <v>0</v>
      </c>
      <c r="W465" s="5">
        <f>SUM($X$5:X464)</f>
        <v>24499.276089799783</v>
      </c>
      <c r="X465" s="5">
        <f t="shared" si="132"/>
        <v>0</v>
      </c>
      <c r="Y465" s="5">
        <f t="shared" si="133"/>
        <v>0</v>
      </c>
      <c r="Z465" s="5">
        <f t="shared" si="134"/>
        <v>0</v>
      </c>
      <c r="AA465" s="5">
        <f t="shared" si="135"/>
        <v>0</v>
      </c>
      <c r="AB465" s="5">
        <f t="shared" si="136"/>
        <v>0</v>
      </c>
      <c r="AC465" s="5">
        <f t="shared" si="137"/>
        <v>0</v>
      </c>
      <c r="AD465" s="94">
        <f>IF(U465&lt;=IF(Inputs!$C$22="",lockin,Inputs!$C$22),Inputs!$D$22,IF(U465&lt;=IF(Inputs!$C$23="",lockin,Inputs!$C$23),Inputs!$D$23,IF(U465&lt;=IF(Inputs!$C$24="",lockin,Inputs!$C$24),Inputs!$D$24,IF(U465&lt;=IF(Inputs!$C$25="",lockin,Inputs!$C$25),Inputs!$D$25,IF(U465&lt;=IF(Inputs!$C$26="",lockin,Inputs!$C$26),Inputs!$D$26,IF(U465&lt;=IF(Inputs!$C$27="",lockin,Inputs!$C$27),Inputs!$D$27,IF(U465&lt;=IF(Inputs!$C$28="",lockin,Inputs!$C$28),Inputs!$D$28,IF(U465&lt;=IF(Inputs!$C$29="",lockin,Inputs!$C$29),Inputs!$D$29,IF(U465&lt;=IF(Inputs!$C$30="",lockin,Inputs!$C$30),Inputs!$D$30,IF(U465&lt;=IF(Inputs!$C$31="",lockin,Inputs!$C$31),Inputs!$D$31,0%))))))))))</f>
        <v>1.4999999999999999E-2</v>
      </c>
      <c r="AE465" s="5">
        <f t="shared" si="138"/>
        <v>0</v>
      </c>
      <c r="AF465" s="5">
        <f>AB465*Inputs!I469</f>
        <v>0</v>
      </c>
      <c r="AG465" s="5">
        <f t="shared" si="139"/>
        <v>0</v>
      </c>
      <c r="AH465" s="5">
        <f t="shared" si="140"/>
        <v>0</v>
      </c>
      <c r="AI465" s="5">
        <f>AA465*Inputs!I469</f>
        <v>0</v>
      </c>
      <c r="AJ465" s="5">
        <f t="shared" si="141"/>
        <v>0</v>
      </c>
      <c r="AK465" s="5">
        <f t="shared" si="142"/>
        <v>0</v>
      </c>
      <c r="AL465" s="5">
        <f>AA465*Inputs!I469</f>
        <v>0</v>
      </c>
      <c r="AM465" s="5">
        <f t="shared" ca="1" si="143"/>
        <v>0</v>
      </c>
      <c r="AN465" s="5">
        <f t="shared" si="144"/>
        <v>0</v>
      </c>
      <c r="AO465" s="5">
        <f t="shared" ca="1" si="145"/>
        <v>0</v>
      </c>
      <c r="AP465" s="5"/>
      <c r="AQ465" s="5">
        <f>AA465*Inputs!I469</f>
        <v>0</v>
      </c>
      <c r="AR465" s="5">
        <f t="shared" si="146"/>
        <v>0</v>
      </c>
      <c r="AS465" s="5"/>
      <c r="AT465" s="5">
        <f t="shared" ca="1" si="147"/>
        <v>0</v>
      </c>
      <c r="BG465" s="20" t="str">
        <f>IF(Inputs!K465="","",YEAR(Inputs!K465))</f>
        <v/>
      </c>
      <c r="BH465" s="20" t="str">
        <f>IF(Inputs!K465="","",DAY(Inputs!K465))</f>
        <v/>
      </c>
      <c r="BI465" s="20" t="str">
        <f>IF(Inputs!K465="","",MONTH(Inputs!K465))</f>
        <v/>
      </c>
      <c r="BJ465" s="14" t="str">
        <f>IF(Inputs!K465="","",IF(Inputs!K465&gt;DATE(BG465,4,1),DATE(BG465,4,1),DATE(BG465-1,4,1)))</f>
        <v/>
      </c>
      <c r="BX465" s="27" t="e">
        <f t="shared" si="148"/>
        <v>#N/A</v>
      </c>
      <c r="BY465" t="e">
        <f t="shared" si="149"/>
        <v>#N/A</v>
      </c>
    </row>
    <row r="466" spans="20:77">
      <c r="T466" s="5">
        <f>IF(Inputs!F470="",0,IF(Inputs!G470="Purchase",Inputs!H470,IF(Inputs!G470="Redemption",-Inputs!H470,IF(Inputs!G470="Dividend",0,0)))/Inputs!I470)</f>
        <v>0</v>
      </c>
      <c r="U466" s="5">
        <f>IF(Inputs!F470="",0,(datecg-Inputs!F470))</f>
        <v>0</v>
      </c>
      <c r="V466" s="5">
        <f>IF(Inputs!F470="",0,SUM($T$5:T466))</f>
        <v>0</v>
      </c>
      <c r="W466" s="5">
        <f>SUM($X$5:X465)</f>
        <v>24499.276089799783</v>
      </c>
      <c r="X466" s="5">
        <f t="shared" si="132"/>
        <v>0</v>
      </c>
      <c r="Y466" s="5">
        <f t="shared" si="133"/>
        <v>0</v>
      </c>
      <c r="Z466" s="5">
        <f t="shared" si="134"/>
        <v>0</v>
      </c>
      <c r="AA466" s="5">
        <f t="shared" si="135"/>
        <v>0</v>
      </c>
      <c r="AB466" s="5">
        <f t="shared" si="136"/>
        <v>0</v>
      </c>
      <c r="AC466" s="5">
        <f t="shared" si="137"/>
        <v>0</v>
      </c>
      <c r="AD466" s="94">
        <f>IF(U466&lt;=IF(Inputs!$C$22="",lockin,Inputs!$C$22),Inputs!$D$22,IF(U466&lt;=IF(Inputs!$C$23="",lockin,Inputs!$C$23),Inputs!$D$23,IF(U466&lt;=IF(Inputs!$C$24="",lockin,Inputs!$C$24),Inputs!$D$24,IF(U466&lt;=IF(Inputs!$C$25="",lockin,Inputs!$C$25),Inputs!$D$25,IF(U466&lt;=IF(Inputs!$C$26="",lockin,Inputs!$C$26),Inputs!$D$26,IF(U466&lt;=IF(Inputs!$C$27="",lockin,Inputs!$C$27),Inputs!$D$27,IF(U466&lt;=IF(Inputs!$C$28="",lockin,Inputs!$C$28),Inputs!$D$28,IF(U466&lt;=IF(Inputs!$C$29="",lockin,Inputs!$C$29),Inputs!$D$29,IF(U466&lt;=IF(Inputs!$C$30="",lockin,Inputs!$C$30),Inputs!$D$30,IF(U466&lt;=IF(Inputs!$C$31="",lockin,Inputs!$C$31),Inputs!$D$31,0%))))))))))</f>
        <v>1.4999999999999999E-2</v>
      </c>
      <c r="AE466" s="5">
        <f t="shared" si="138"/>
        <v>0</v>
      </c>
      <c r="AF466" s="5">
        <f>AB466*Inputs!I470</f>
        <v>0</v>
      </c>
      <c r="AG466" s="5">
        <f t="shared" si="139"/>
        <v>0</v>
      </c>
      <c r="AH466" s="5">
        <f t="shared" si="140"/>
        <v>0</v>
      </c>
      <c r="AI466" s="5">
        <f>AA466*Inputs!I470</f>
        <v>0</v>
      </c>
      <c r="AJ466" s="5">
        <f t="shared" si="141"/>
        <v>0</v>
      </c>
      <c r="AK466" s="5">
        <f t="shared" si="142"/>
        <v>0</v>
      </c>
      <c r="AL466" s="5">
        <f>AA466*Inputs!I470</f>
        <v>0</v>
      </c>
      <c r="AM466" s="5">
        <f t="shared" ca="1" si="143"/>
        <v>0</v>
      </c>
      <c r="AN466" s="5">
        <f t="shared" si="144"/>
        <v>0</v>
      </c>
      <c r="AO466" s="5">
        <f t="shared" ca="1" si="145"/>
        <v>0</v>
      </c>
      <c r="AP466" s="5"/>
      <c r="AQ466" s="5">
        <f>AA466*Inputs!I470</f>
        <v>0</v>
      </c>
      <c r="AR466" s="5">
        <f t="shared" si="146"/>
        <v>0</v>
      </c>
      <c r="AS466" s="5"/>
      <c r="AT466" s="5">
        <f t="shared" ca="1" si="147"/>
        <v>0</v>
      </c>
      <c r="BG466" s="20" t="str">
        <f>IF(Inputs!K466="","",YEAR(Inputs!K466))</f>
        <v/>
      </c>
      <c r="BH466" s="20" t="str">
        <f>IF(Inputs!K466="","",DAY(Inputs!K466))</f>
        <v/>
      </c>
      <c r="BI466" s="20" t="str">
        <f>IF(Inputs!K466="","",MONTH(Inputs!K466))</f>
        <v/>
      </c>
      <c r="BJ466" s="14" t="str">
        <f>IF(Inputs!K466="","",IF(Inputs!K466&gt;DATE(BG466,4,1),DATE(BG466,4,1),DATE(BG466-1,4,1)))</f>
        <v/>
      </c>
      <c r="BX466" s="27" t="e">
        <f t="shared" si="148"/>
        <v>#N/A</v>
      </c>
      <c r="BY466" t="e">
        <f t="shared" si="149"/>
        <v>#N/A</v>
      </c>
    </row>
    <row r="467" spans="20:77">
      <c r="T467" s="5">
        <f>IF(Inputs!F471="",0,IF(Inputs!G471="Purchase",Inputs!H471,IF(Inputs!G471="Redemption",-Inputs!H471,IF(Inputs!G471="Dividend",0,0)))/Inputs!I471)</f>
        <v>0</v>
      </c>
      <c r="U467" s="5">
        <f>IF(Inputs!F471="",0,(datecg-Inputs!F471))</f>
        <v>0</v>
      </c>
      <c r="V467" s="5">
        <f>IF(Inputs!F471="",0,SUM($T$5:T467))</f>
        <v>0</v>
      </c>
      <c r="W467" s="5">
        <f>SUM($X$5:X466)</f>
        <v>24499.276089799783</v>
      </c>
      <c r="X467" s="5">
        <f t="shared" si="132"/>
        <v>0</v>
      </c>
      <c r="Y467" s="5">
        <f t="shared" si="133"/>
        <v>0</v>
      </c>
      <c r="Z467" s="5">
        <f t="shared" si="134"/>
        <v>0</v>
      </c>
      <c r="AA467" s="5">
        <f t="shared" si="135"/>
        <v>0</v>
      </c>
      <c r="AB467" s="5">
        <f t="shared" si="136"/>
        <v>0</v>
      </c>
      <c r="AC467" s="5">
        <f t="shared" si="137"/>
        <v>0</v>
      </c>
      <c r="AD467" s="94">
        <f>IF(U467&lt;=IF(Inputs!$C$22="",lockin,Inputs!$C$22),Inputs!$D$22,IF(U467&lt;=IF(Inputs!$C$23="",lockin,Inputs!$C$23),Inputs!$D$23,IF(U467&lt;=IF(Inputs!$C$24="",lockin,Inputs!$C$24),Inputs!$D$24,IF(U467&lt;=IF(Inputs!$C$25="",lockin,Inputs!$C$25),Inputs!$D$25,IF(U467&lt;=IF(Inputs!$C$26="",lockin,Inputs!$C$26),Inputs!$D$26,IF(U467&lt;=IF(Inputs!$C$27="",lockin,Inputs!$C$27),Inputs!$D$27,IF(U467&lt;=IF(Inputs!$C$28="",lockin,Inputs!$C$28),Inputs!$D$28,IF(U467&lt;=IF(Inputs!$C$29="",lockin,Inputs!$C$29),Inputs!$D$29,IF(U467&lt;=IF(Inputs!$C$30="",lockin,Inputs!$C$30),Inputs!$D$30,IF(U467&lt;=IF(Inputs!$C$31="",lockin,Inputs!$C$31),Inputs!$D$31,0%))))))))))</f>
        <v>1.4999999999999999E-2</v>
      </c>
      <c r="AE467" s="5">
        <f t="shared" si="138"/>
        <v>0</v>
      </c>
      <c r="AF467" s="5">
        <f>AB467*Inputs!I471</f>
        <v>0</v>
      </c>
      <c r="AG467" s="5">
        <f t="shared" si="139"/>
        <v>0</v>
      </c>
      <c r="AH467" s="5">
        <f t="shared" si="140"/>
        <v>0</v>
      </c>
      <c r="AI467" s="5">
        <f>AA467*Inputs!I471</f>
        <v>0</v>
      </c>
      <c r="AJ467" s="5">
        <f t="shared" si="141"/>
        <v>0</v>
      </c>
      <c r="AK467" s="5">
        <f t="shared" si="142"/>
        <v>0</v>
      </c>
      <c r="AL467" s="5">
        <f>AA467*Inputs!I471</f>
        <v>0</v>
      </c>
      <c r="AM467" s="5">
        <f t="shared" ca="1" si="143"/>
        <v>0</v>
      </c>
      <c r="AN467" s="5">
        <f t="shared" si="144"/>
        <v>0</v>
      </c>
      <c r="AO467" s="5">
        <f t="shared" ca="1" si="145"/>
        <v>0</v>
      </c>
      <c r="AP467" s="5"/>
      <c r="AQ467" s="5">
        <f>AA467*Inputs!I471</f>
        <v>0</v>
      </c>
      <c r="AR467" s="5">
        <f t="shared" si="146"/>
        <v>0</v>
      </c>
      <c r="AS467" s="5"/>
      <c r="AT467" s="5">
        <f t="shared" ca="1" si="147"/>
        <v>0</v>
      </c>
      <c r="BG467" s="20" t="str">
        <f>IF(Inputs!K467="","",YEAR(Inputs!K467))</f>
        <v/>
      </c>
      <c r="BH467" s="20" t="str">
        <f>IF(Inputs!K467="","",DAY(Inputs!K467))</f>
        <v/>
      </c>
      <c r="BI467" s="20" t="str">
        <f>IF(Inputs!K467="","",MONTH(Inputs!K467))</f>
        <v/>
      </c>
      <c r="BJ467" s="14" t="str">
        <f>IF(Inputs!K467="","",IF(Inputs!K467&gt;DATE(BG467,4,1),DATE(BG467,4,1),DATE(BG467-1,4,1)))</f>
        <v/>
      </c>
      <c r="BX467" s="27" t="e">
        <f t="shared" si="148"/>
        <v>#N/A</v>
      </c>
      <c r="BY467" t="e">
        <f t="shared" si="149"/>
        <v>#N/A</v>
      </c>
    </row>
    <row r="468" spans="20:77">
      <c r="T468" s="5">
        <f>IF(Inputs!F472="",0,IF(Inputs!G472="Purchase",Inputs!H472,IF(Inputs!G472="Redemption",-Inputs!H472,IF(Inputs!G472="Dividend",0,0)))/Inputs!I472)</f>
        <v>0</v>
      </c>
      <c r="U468" s="5">
        <f>IF(Inputs!F472="",0,(datecg-Inputs!F472))</f>
        <v>0</v>
      </c>
      <c r="V468" s="5">
        <f>IF(Inputs!F472="",0,SUM($T$5:T468))</f>
        <v>0</v>
      </c>
      <c r="W468" s="5">
        <f>SUM($X$5:X467)</f>
        <v>24499.276089799783</v>
      </c>
      <c r="X468" s="5">
        <f t="shared" si="132"/>
        <v>0</v>
      </c>
      <c r="Y468" s="5">
        <f t="shared" si="133"/>
        <v>0</v>
      </c>
      <c r="Z468" s="5">
        <f t="shared" si="134"/>
        <v>0</v>
      </c>
      <c r="AA468" s="5">
        <f t="shared" si="135"/>
        <v>0</v>
      </c>
      <c r="AB468" s="5">
        <f t="shared" si="136"/>
        <v>0</v>
      </c>
      <c r="AC468" s="5">
        <f t="shared" si="137"/>
        <v>0</v>
      </c>
      <c r="AD468" s="94">
        <f>IF(U468&lt;=IF(Inputs!$C$22="",lockin,Inputs!$C$22),Inputs!$D$22,IF(U468&lt;=IF(Inputs!$C$23="",lockin,Inputs!$C$23),Inputs!$D$23,IF(U468&lt;=IF(Inputs!$C$24="",lockin,Inputs!$C$24),Inputs!$D$24,IF(U468&lt;=IF(Inputs!$C$25="",lockin,Inputs!$C$25),Inputs!$D$25,IF(U468&lt;=IF(Inputs!$C$26="",lockin,Inputs!$C$26),Inputs!$D$26,IF(U468&lt;=IF(Inputs!$C$27="",lockin,Inputs!$C$27),Inputs!$D$27,IF(U468&lt;=IF(Inputs!$C$28="",lockin,Inputs!$C$28),Inputs!$D$28,IF(U468&lt;=IF(Inputs!$C$29="",lockin,Inputs!$C$29),Inputs!$D$29,IF(U468&lt;=IF(Inputs!$C$30="",lockin,Inputs!$C$30),Inputs!$D$30,IF(U468&lt;=IF(Inputs!$C$31="",lockin,Inputs!$C$31),Inputs!$D$31,0%))))))))))</f>
        <v>1.4999999999999999E-2</v>
      </c>
      <c r="AE468" s="5">
        <f t="shared" si="138"/>
        <v>0</v>
      </c>
      <c r="AF468" s="5">
        <f>AB468*Inputs!I472</f>
        <v>0</v>
      </c>
      <c r="AG468" s="5">
        <f t="shared" si="139"/>
        <v>0</v>
      </c>
      <c r="AH468" s="5">
        <f t="shared" si="140"/>
        <v>0</v>
      </c>
      <c r="AI468" s="5">
        <f>AA468*Inputs!I472</f>
        <v>0</v>
      </c>
      <c r="AJ468" s="5">
        <f t="shared" si="141"/>
        <v>0</v>
      </c>
      <c r="AK468" s="5">
        <f t="shared" si="142"/>
        <v>0</v>
      </c>
      <c r="AL468" s="5">
        <f>AA468*Inputs!I472</f>
        <v>0</v>
      </c>
      <c r="AM468" s="5">
        <f t="shared" ca="1" si="143"/>
        <v>0</v>
      </c>
      <c r="AN468" s="5">
        <f t="shared" si="144"/>
        <v>0</v>
      </c>
      <c r="AO468" s="5">
        <f t="shared" ca="1" si="145"/>
        <v>0</v>
      </c>
      <c r="AP468" s="5"/>
      <c r="AQ468" s="5">
        <f>AA468*Inputs!I472</f>
        <v>0</v>
      </c>
      <c r="AR468" s="5">
        <f t="shared" si="146"/>
        <v>0</v>
      </c>
      <c r="AS468" s="5"/>
      <c r="AT468" s="5">
        <f t="shared" ca="1" si="147"/>
        <v>0</v>
      </c>
      <c r="BG468" s="20" t="str">
        <f>IF(Inputs!K468="","",YEAR(Inputs!K468))</f>
        <v/>
      </c>
      <c r="BH468" s="20" t="str">
        <f>IF(Inputs!K468="","",DAY(Inputs!K468))</f>
        <v/>
      </c>
      <c r="BI468" s="20" t="str">
        <f>IF(Inputs!K468="","",MONTH(Inputs!K468))</f>
        <v/>
      </c>
      <c r="BJ468" s="14" t="str">
        <f>IF(Inputs!K468="","",IF(Inputs!K468&gt;DATE(BG468,4,1),DATE(BG468,4,1),DATE(BG468-1,4,1)))</f>
        <v/>
      </c>
      <c r="BX468" s="27" t="e">
        <f t="shared" si="148"/>
        <v>#N/A</v>
      </c>
      <c r="BY468" t="e">
        <f t="shared" si="149"/>
        <v>#N/A</v>
      </c>
    </row>
    <row r="469" spans="20:77">
      <c r="T469" s="5">
        <f>IF(Inputs!F473="",0,IF(Inputs!G473="Purchase",Inputs!H473,IF(Inputs!G473="Redemption",-Inputs!H473,IF(Inputs!G473="Dividend",0,0)))/Inputs!I473)</f>
        <v>0</v>
      </c>
      <c r="U469" s="5">
        <f>IF(Inputs!F473="",0,(datecg-Inputs!F473))</f>
        <v>0</v>
      </c>
      <c r="V469" s="5">
        <f>IF(Inputs!F473="",0,SUM($T$5:T469))</f>
        <v>0</v>
      </c>
      <c r="W469" s="5">
        <f>SUM($X$5:X468)</f>
        <v>24499.276089799783</v>
      </c>
      <c r="X469" s="5">
        <f t="shared" si="132"/>
        <v>0</v>
      </c>
      <c r="Y469" s="5">
        <f t="shared" si="133"/>
        <v>0</v>
      </c>
      <c r="Z469" s="5">
        <f t="shared" si="134"/>
        <v>0</v>
      </c>
      <c r="AA469" s="5">
        <f t="shared" si="135"/>
        <v>0</v>
      </c>
      <c r="AB469" s="5">
        <f t="shared" si="136"/>
        <v>0</v>
      </c>
      <c r="AC469" s="5">
        <f t="shared" si="137"/>
        <v>0</v>
      </c>
      <c r="AD469" s="94">
        <f>IF(U469&lt;=IF(Inputs!$C$22="",lockin,Inputs!$C$22),Inputs!$D$22,IF(U469&lt;=IF(Inputs!$C$23="",lockin,Inputs!$C$23),Inputs!$D$23,IF(U469&lt;=IF(Inputs!$C$24="",lockin,Inputs!$C$24),Inputs!$D$24,IF(U469&lt;=IF(Inputs!$C$25="",lockin,Inputs!$C$25),Inputs!$D$25,IF(U469&lt;=IF(Inputs!$C$26="",lockin,Inputs!$C$26),Inputs!$D$26,IF(U469&lt;=IF(Inputs!$C$27="",lockin,Inputs!$C$27),Inputs!$D$27,IF(U469&lt;=IF(Inputs!$C$28="",lockin,Inputs!$C$28),Inputs!$D$28,IF(U469&lt;=IF(Inputs!$C$29="",lockin,Inputs!$C$29),Inputs!$D$29,IF(U469&lt;=IF(Inputs!$C$30="",lockin,Inputs!$C$30),Inputs!$D$30,IF(U469&lt;=IF(Inputs!$C$31="",lockin,Inputs!$C$31),Inputs!$D$31,0%))))))))))</f>
        <v>1.4999999999999999E-2</v>
      </c>
      <c r="AE469" s="5">
        <f t="shared" si="138"/>
        <v>0</v>
      </c>
      <c r="AF469" s="5">
        <f>AB469*Inputs!I473</f>
        <v>0</v>
      </c>
      <c r="AG469" s="5">
        <f t="shared" si="139"/>
        <v>0</v>
      </c>
      <c r="AH469" s="5">
        <f t="shared" si="140"/>
        <v>0</v>
      </c>
      <c r="AI469" s="5">
        <f>AA469*Inputs!I473</f>
        <v>0</v>
      </c>
      <c r="AJ469" s="5">
        <f t="shared" si="141"/>
        <v>0</v>
      </c>
      <c r="AK469" s="5">
        <f t="shared" si="142"/>
        <v>0</v>
      </c>
      <c r="AL469" s="5">
        <f>AA469*Inputs!I473</f>
        <v>0</v>
      </c>
      <c r="AM469" s="5">
        <f t="shared" ca="1" si="143"/>
        <v>0</v>
      </c>
      <c r="AN469" s="5">
        <f t="shared" si="144"/>
        <v>0</v>
      </c>
      <c r="AO469" s="5">
        <f t="shared" ca="1" si="145"/>
        <v>0</v>
      </c>
      <c r="AP469" s="5"/>
      <c r="AQ469" s="5">
        <f>AA469*Inputs!I473</f>
        <v>0</v>
      </c>
      <c r="AR469" s="5">
        <f t="shared" si="146"/>
        <v>0</v>
      </c>
      <c r="AS469" s="5"/>
      <c r="AT469" s="5">
        <f t="shared" ca="1" si="147"/>
        <v>0</v>
      </c>
      <c r="BG469" s="20" t="str">
        <f>IF(Inputs!K469="","",YEAR(Inputs!K469))</f>
        <v/>
      </c>
      <c r="BH469" s="20" t="str">
        <f>IF(Inputs!K469="","",DAY(Inputs!K469))</f>
        <v/>
      </c>
      <c r="BI469" s="20" t="str">
        <f>IF(Inputs!K469="","",MONTH(Inputs!K469))</f>
        <v/>
      </c>
      <c r="BJ469" s="14" t="str">
        <f>IF(Inputs!K469="","",IF(Inputs!K469&gt;DATE(BG469,4,1),DATE(BG469,4,1),DATE(BG469-1,4,1)))</f>
        <v/>
      </c>
      <c r="BX469" s="27" t="e">
        <f t="shared" si="148"/>
        <v>#N/A</v>
      </c>
      <c r="BY469" t="e">
        <f t="shared" si="149"/>
        <v>#N/A</v>
      </c>
    </row>
    <row r="470" spans="20:77">
      <c r="T470" s="5">
        <f>IF(Inputs!F474="",0,IF(Inputs!G474="Purchase",Inputs!H474,IF(Inputs!G474="Redemption",-Inputs!H474,IF(Inputs!G474="Dividend",0,0)))/Inputs!I474)</f>
        <v>0</v>
      </c>
      <c r="U470" s="5">
        <f>IF(Inputs!F474="",0,(datecg-Inputs!F474))</f>
        <v>0</v>
      </c>
      <c r="V470" s="5">
        <f>IF(Inputs!F474="",0,SUM($T$5:T470))</f>
        <v>0</v>
      </c>
      <c r="W470" s="5">
        <f>SUM($X$5:X469)</f>
        <v>24499.276089799783</v>
      </c>
      <c r="X470" s="5">
        <f t="shared" si="132"/>
        <v>0</v>
      </c>
      <c r="Y470" s="5">
        <f t="shared" si="133"/>
        <v>0</v>
      </c>
      <c r="Z470" s="5">
        <f t="shared" si="134"/>
        <v>0</v>
      </c>
      <c r="AA470" s="5">
        <f t="shared" si="135"/>
        <v>0</v>
      </c>
      <c r="AB470" s="5">
        <f t="shared" si="136"/>
        <v>0</v>
      </c>
      <c r="AC470" s="5">
        <f t="shared" si="137"/>
        <v>0</v>
      </c>
      <c r="AD470" s="94">
        <f>IF(U470&lt;=IF(Inputs!$C$22="",lockin,Inputs!$C$22),Inputs!$D$22,IF(U470&lt;=IF(Inputs!$C$23="",lockin,Inputs!$C$23),Inputs!$D$23,IF(U470&lt;=IF(Inputs!$C$24="",lockin,Inputs!$C$24),Inputs!$D$24,IF(U470&lt;=IF(Inputs!$C$25="",lockin,Inputs!$C$25),Inputs!$D$25,IF(U470&lt;=IF(Inputs!$C$26="",lockin,Inputs!$C$26),Inputs!$D$26,IF(U470&lt;=IF(Inputs!$C$27="",lockin,Inputs!$C$27),Inputs!$D$27,IF(U470&lt;=IF(Inputs!$C$28="",lockin,Inputs!$C$28),Inputs!$D$28,IF(U470&lt;=IF(Inputs!$C$29="",lockin,Inputs!$C$29),Inputs!$D$29,IF(U470&lt;=IF(Inputs!$C$30="",lockin,Inputs!$C$30),Inputs!$D$30,IF(U470&lt;=IF(Inputs!$C$31="",lockin,Inputs!$C$31),Inputs!$D$31,0%))))))))))</f>
        <v>1.4999999999999999E-2</v>
      </c>
      <c r="AE470" s="5">
        <f t="shared" si="138"/>
        <v>0</v>
      </c>
      <c r="AF470" s="5">
        <f>AB470*Inputs!I474</f>
        <v>0</v>
      </c>
      <c r="AG470" s="5">
        <f t="shared" si="139"/>
        <v>0</v>
      </c>
      <c r="AH470" s="5">
        <f t="shared" si="140"/>
        <v>0</v>
      </c>
      <c r="AI470" s="5">
        <f>AA470*Inputs!I474</f>
        <v>0</v>
      </c>
      <c r="AJ470" s="5">
        <f t="shared" si="141"/>
        <v>0</v>
      </c>
      <c r="AK470" s="5">
        <f t="shared" si="142"/>
        <v>0</v>
      </c>
      <c r="AL470" s="5">
        <f>AA470*Inputs!I474</f>
        <v>0</v>
      </c>
      <c r="AM470" s="5">
        <f t="shared" ca="1" si="143"/>
        <v>0</v>
      </c>
      <c r="AN470" s="5">
        <f t="shared" si="144"/>
        <v>0</v>
      </c>
      <c r="AO470" s="5">
        <f t="shared" ca="1" si="145"/>
        <v>0</v>
      </c>
      <c r="AP470" s="5"/>
      <c r="AQ470" s="5">
        <f>AA470*Inputs!I474</f>
        <v>0</v>
      </c>
      <c r="AR470" s="5">
        <f t="shared" si="146"/>
        <v>0</v>
      </c>
      <c r="AS470" s="5"/>
      <c r="AT470" s="5">
        <f t="shared" ca="1" si="147"/>
        <v>0</v>
      </c>
      <c r="BG470" s="20" t="str">
        <f>IF(Inputs!K470="","",YEAR(Inputs!K470))</f>
        <v/>
      </c>
      <c r="BH470" s="20" t="str">
        <f>IF(Inputs!K470="","",DAY(Inputs!K470))</f>
        <v/>
      </c>
      <c r="BI470" s="20" t="str">
        <f>IF(Inputs!K470="","",MONTH(Inputs!K470))</f>
        <v/>
      </c>
      <c r="BJ470" s="14" t="str">
        <f>IF(Inputs!K470="","",IF(Inputs!K470&gt;DATE(BG470,4,1),DATE(BG470,4,1),DATE(BG470-1,4,1)))</f>
        <v/>
      </c>
      <c r="BX470" s="27" t="e">
        <f t="shared" si="148"/>
        <v>#N/A</v>
      </c>
      <c r="BY470" t="e">
        <f t="shared" si="149"/>
        <v>#N/A</v>
      </c>
    </row>
    <row r="471" spans="20:77">
      <c r="T471" s="5">
        <f>IF(Inputs!F475="",0,IF(Inputs!G475="Purchase",Inputs!H475,IF(Inputs!G475="Redemption",-Inputs!H475,IF(Inputs!G475="Dividend",0,0)))/Inputs!I475)</f>
        <v>0</v>
      </c>
      <c r="U471" s="5">
        <f>IF(Inputs!F475="",0,(datecg-Inputs!F475))</f>
        <v>0</v>
      </c>
      <c r="V471" s="5">
        <f>IF(Inputs!F475="",0,SUM($T$5:T471))</f>
        <v>0</v>
      </c>
      <c r="W471" s="5">
        <f>SUM($X$5:X470)</f>
        <v>24499.276089799783</v>
      </c>
      <c r="X471" s="5">
        <f t="shared" si="132"/>
        <v>0</v>
      </c>
      <c r="Y471" s="5">
        <f t="shared" si="133"/>
        <v>0</v>
      </c>
      <c r="Z471" s="5">
        <f t="shared" si="134"/>
        <v>0</v>
      </c>
      <c r="AA471" s="5">
        <f t="shared" si="135"/>
        <v>0</v>
      </c>
      <c r="AB471" s="5">
        <f t="shared" si="136"/>
        <v>0</v>
      </c>
      <c r="AC471" s="5">
        <f t="shared" si="137"/>
        <v>0</v>
      </c>
      <c r="AD471" s="94">
        <f>IF(U471&lt;=IF(Inputs!$C$22="",lockin,Inputs!$C$22),Inputs!$D$22,IF(U471&lt;=IF(Inputs!$C$23="",lockin,Inputs!$C$23),Inputs!$D$23,IF(U471&lt;=IF(Inputs!$C$24="",lockin,Inputs!$C$24),Inputs!$D$24,IF(U471&lt;=IF(Inputs!$C$25="",lockin,Inputs!$C$25),Inputs!$D$25,IF(U471&lt;=IF(Inputs!$C$26="",lockin,Inputs!$C$26),Inputs!$D$26,IF(U471&lt;=IF(Inputs!$C$27="",lockin,Inputs!$C$27),Inputs!$D$27,IF(U471&lt;=IF(Inputs!$C$28="",lockin,Inputs!$C$28),Inputs!$D$28,IF(U471&lt;=IF(Inputs!$C$29="",lockin,Inputs!$C$29),Inputs!$D$29,IF(U471&lt;=IF(Inputs!$C$30="",lockin,Inputs!$C$30),Inputs!$D$30,IF(U471&lt;=IF(Inputs!$C$31="",lockin,Inputs!$C$31),Inputs!$D$31,0%))))))))))</f>
        <v>1.4999999999999999E-2</v>
      </c>
      <c r="AE471" s="5">
        <f t="shared" si="138"/>
        <v>0</v>
      </c>
      <c r="AF471" s="5">
        <f>AB471*Inputs!I475</f>
        <v>0</v>
      </c>
      <c r="AG471" s="5">
        <f t="shared" si="139"/>
        <v>0</v>
      </c>
      <c r="AH471" s="5">
        <f t="shared" si="140"/>
        <v>0</v>
      </c>
      <c r="AI471" s="5">
        <f>AA471*Inputs!I475</f>
        <v>0</v>
      </c>
      <c r="AJ471" s="5">
        <f t="shared" si="141"/>
        <v>0</v>
      </c>
      <c r="AK471" s="5">
        <f t="shared" si="142"/>
        <v>0</v>
      </c>
      <c r="AL471" s="5">
        <f>AA471*Inputs!I475</f>
        <v>0</v>
      </c>
      <c r="AM471" s="5">
        <f t="shared" ca="1" si="143"/>
        <v>0</v>
      </c>
      <c r="AN471" s="5">
        <f t="shared" si="144"/>
        <v>0</v>
      </c>
      <c r="AO471" s="5">
        <f t="shared" ca="1" si="145"/>
        <v>0</v>
      </c>
      <c r="AP471" s="5"/>
      <c r="AQ471" s="5">
        <f>AA471*Inputs!I475</f>
        <v>0</v>
      </c>
      <c r="AR471" s="5">
        <f t="shared" si="146"/>
        <v>0</v>
      </c>
      <c r="AS471" s="5"/>
      <c r="AT471" s="5">
        <f t="shared" ca="1" si="147"/>
        <v>0</v>
      </c>
      <c r="BG471" s="20" t="str">
        <f>IF(Inputs!K471="","",YEAR(Inputs!K471))</f>
        <v/>
      </c>
      <c r="BH471" s="20" t="str">
        <f>IF(Inputs!K471="","",DAY(Inputs!K471))</f>
        <v/>
      </c>
      <c r="BI471" s="20" t="str">
        <f>IF(Inputs!K471="","",MONTH(Inputs!K471))</f>
        <v/>
      </c>
      <c r="BJ471" s="14" t="str">
        <f>IF(Inputs!K471="","",IF(Inputs!K471&gt;DATE(BG471,4,1),DATE(BG471,4,1),DATE(BG471-1,4,1)))</f>
        <v/>
      </c>
      <c r="BX471" s="27" t="e">
        <f t="shared" si="148"/>
        <v>#N/A</v>
      </c>
      <c r="BY471" t="e">
        <f t="shared" si="149"/>
        <v>#N/A</v>
      </c>
    </row>
    <row r="472" spans="20:77">
      <c r="T472" s="5">
        <f>IF(Inputs!F476="",0,IF(Inputs!G476="Purchase",Inputs!H476,IF(Inputs!G476="Redemption",-Inputs!H476,IF(Inputs!G476="Dividend",0,0)))/Inputs!I476)</f>
        <v>0</v>
      </c>
      <c r="U472" s="5">
        <f>IF(Inputs!F476="",0,(datecg-Inputs!F476))</f>
        <v>0</v>
      </c>
      <c r="V472" s="5">
        <f>IF(Inputs!F476="",0,SUM($T$5:T472))</f>
        <v>0</v>
      </c>
      <c r="W472" s="5">
        <f>SUM($X$5:X471)</f>
        <v>24499.276089799783</v>
      </c>
      <c r="X472" s="5">
        <f t="shared" si="132"/>
        <v>0</v>
      </c>
      <c r="Y472" s="5">
        <f t="shared" si="133"/>
        <v>0</v>
      </c>
      <c r="Z472" s="5">
        <f t="shared" si="134"/>
        <v>0</v>
      </c>
      <c r="AA472" s="5">
        <f t="shared" si="135"/>
        <v>0</v>
      </c>
      <c r="AB472" s="5">
        <f t="shared" si="136"/>
        <v>0</v>
      </c>
      <c r="AC472" s="5">
        <f t="shared" si="137"/>
        <v>0</v>
      </c>
      <c r="AD472" s="94">
        <f>IF(U472&lt;=IF(Inputs!$C$22="",lockin,Inputs!$C$22),Inputs!$D$22,IF(U472&lt;=IF(Inputs!$C$23="",lockin,Inputs!$C$23),Inputs!$D$23,IF(U472&lt;=IF(Inputs!$C$24="",lockin,Inputs!$C$24),Inputs!$D$24,IF(U472&lt;=IF(Inputs!$C$25="",lockin,Inputs!$C$25),Inputs!$D$25,IF(U472&lt;=IF(Inputs!$C$26="",lockin,Inputs!$C$26),Inputs!$D$26,IF(U472&lt;=IF(Inputs!$C$27="",lockin,Inputs!$C$27),Inputs!$D$27,IF(U472&lt;=IF(Inputs!$C$28="",lockin,Inputs!$C$28),Inputs!$D$28,IF(U472&lt;=IF(Inputs!$C$29="",lockin,Inputs!$C$29),Inputs!$D$29,IF(U472&lt;=IF(Inputs!$C$30="",lockin,Inputs!$C$30),Inputs!$D$30,IF(U472&lt;=IF(Inputs!$C$31="",lockin,Inputs!$C$31),Inputs!$D$31,0%))))))))))</f>
        <v>1.4999999999999999E-2</v>
      </c>
      <c r="AE472" s="5">
        <f t="shared" si="138"/>
        <v>0</v>
      </c>
      <c r="AF472" s="5">
        <f>AB472*Inputs!I476</f>
        <v>0</v>
      </c>
      <c r="AG472" s="5">
        <f t="shared" si="139"/>
        <v>0</v>
      </c>
      <c r="AH472" s="5">
        <f t="shared" si="140"/>
        <v>0</v>
      </c>
      <c r="AI472" s="5">
        <f>AA472*Inputs!I476</f>
        <v>0</v>
      </c>
      <c r="AJ472" s="5">
        <f t="shared" si="141"/>
        <v>0</v>
      </c>
      <c r="AK472" s="5">
        <f t="shared" si="142"/>
        <v>0</v>
      </c>
      <c r="AL472" s="5">
        <f>AA472*Inputs!I476</f>
        <v>0</v>
      </c>
      <c r="AM472" s="5">
        <f t="shared" ca="1" si="143"/>
        <v>0</v>
      </c>
      <c r="AN472" s="5">
        <f t="shared" si="144"/>
        <v>0</v>
      </c>
      <c r="AO472" s="5">
        <f t="shared" ca="1" si="145"/>
        <v>0</v>
      </c>
      <c r="AP472" s="5"/>
      <c r="AQ472" s="5">
        <f>AA472*Inputs!I476</f>
        <v>0</v>
      </c>
      <c r="AR472" s="5">
        <f t="shared" si="146"/>
        <v>0</v>
      </c>
      <c r="AS472" s="5"/>
      <c r="AT472" s="5">
        <f t="shared" ca="1" si="147"/>
        <v>0</v>
      </c>
      <c r="BG472" s="20" t="str">
        <f>IF(Inputs!K472="","",YEAR(Inputs!K472))</f>
        <v/>
      </c>
      <c r="BH472" s="20" t="str">
        <f>IF(Inputs!K472="","",DAY(Inputs!K472))</f>
        <v/>
      </c>
      <c r="BI472" s="20" t="str">
        <f>IF(Inputs!K472="","",MONTH(Inputs!K472))</f>
        <v/>
      </c>
      <c r="BJ472" s="14" t="str">
        <f>IF(Inputs!K472="","",IF(Inputs!K472&gt;DATE(BG472,4,1),DATE(BG472,4,1),DATE(BG472-1,4,1)))</f>
        <v/>
      </c>
      <c r="BX472" s="27" t="e">
        <f t="shared" si="148"/>
        <v>#N/A</v>
      </c>
      <c r="BY472" t="e">
        <f t="shared" si="149"/>
        <v>#N/A</v>
      </c>
    </row>
    <row r="473" spans="20:77">
      <c r="T473" s="5">
        <f>IF(Inputs!F477="",0,IF(Inputs!G477="Purchase",Inputs!H477,IF(Inputs!G477="Redemption",-Inputs!H477,IF(Inputs!G477="Dividend",0,0)))/Inputs!I477)</f>
        <v>0</v>
      </c>
      <c r="U473" s="5">
        <f>IF(Inputs!F477="",0,(datecg-Inputs!F477))</f>
        <v>0</v>
      </c>
      <c r="V473" s="5">
        <f>IF(Inputs!F477="",0,SUM($T$5:T473))</f>
        <v>0</v>
      </c>
      <c r="W473" s="5">
        <f>SUM($X$5:X472)</f>
        <v>24499.276089799783</v>
      </c>
      <c r="X473" s="5">
        <f t="shared" si="132"/>
        <v>0</v>
      </c>
      <c r="Y473" s="5">
        <f t="shared" si="133"/>
        <v>0</v>
      </c>
      <c r="Z473" s="5">
        <f t="shared" si="134"/>
        <v>0</v>
      </c>
      <c r="AA473" s="5">
        <f t="shared" si="135"/>
        <v>0</v>
      </c>
      <c r="AB473" s="5">
        <f t="shared" si="136"/>
        <v>0</v>
      </c>
      <c r="AC473" s="5">
        <f t="shared" si="137"/>
        <v>0</v>
      </c>
      <c r="AD473" s="94">
        <f>IF(U473&lt;=IF(Inputs!$C$22="",lockin,Inputs!$C$22),Inputs!$D$22,IF(U473&lt;=IF(Inputs!$C$23="",lockin,Inputs!$C$23),Inputs!$D$23,IF(U473&lt;=IF(Inputs!$C$24="",lockin,Inputs!$C$24),Inputs!$D$24,IF(U473&lt;=IF(Inputs!$C$25="",lockin,Inputs!$C$25),Inputs!$D$25,IF(U473&lt;=IF(Inputs!$C$26="",lockin,Inputs!$C$26),Inputs!$D$26,IF(U473&lt;=IF(Inputs!$C$27="",lockin,Inputs!$C$27),Inputs!$D$27,IF(U473&lt;=IF(Inputs!$C$28="",lockin,Inputs!$C$28),Inputs!$D$28,IF(U473&lt;=IF(Inputs!$C$29="",lockin,Inputs!$C$29),Inputs!$D$29,IF(U473&lt;=IF(Inputs!$C$30="",lockin,Inputs!$C$30),Inputs!$D$30,IF(U473&lt;=IF(Inputs!$C$31="",lockin,Inputs!$C$31),Inputs!$D$31,0%))))))))))</f>
        <v>1.4999999999999999E-2</v>
      </c>
      <c r="AE473" s="5">
        <f t="shared" si="138"/>
        <v>0</v>
      </c>
      <c r="AF473" s="5">
        <f>AB473*Inputs!I477</f>
        <v>0</v>
      </c>
      <c r="AG473" s="5">
        <f t="shared" si="139"/>
        <v>0</v>
      </c>
      <c r="AH473" s="5">
        <f t="shared" si="140"/>
        <v>0</v>
      </c>
      <c r="AI473" s="5">
        <f>AA473*Inputs!I477</f>
        <v>0</v>
      </c>
      <c r="AJ473" s="5">
        <f t="shared" si="141"/>
        <v>0</v>
      </c>
      <c r="AK473" s="5">
        <f t="shared" si="142"/>
        <v>0</v>
      </c>
      <c r="AL473" s="5">
        <f>AA473*Inputs!I477</f>
        <v>0</v>
      </c>
      <c r="AM473" s="5">
        <f t="shared" ca="1" si="143"/>
        <v>0</v>
      </c>
      <c r="AN473" s="5">
        <f t="shared" si="144"/>
        <v>0</v>
      </c>
      <c r="AO473" s="5">
        <f t="shared" ca="1" si="145"/>
        <v>0</v>
      </c>
      <c r="AP473" s="5"/>
      <c r="AQ473" s="5">
        <f>AA473*Inputs!I477</f>
        <v>0</v>
      </c>
      <c r="AR473" s="5">
        <f t="shared" si="146"/>
        <v>0</v>
      </c>
      <c r="AS473" s="5"/>
      <c r="AT473" s="5">
        <f t="shared" ca="1" si="147"/>
        <v>0</v>
      </c>
      <c r="BG473" s="20" t="str">
        <f>IF(Inputs!K473="","",YEAR(Inputs!K473))</f>
        <v/>
      </c>
      <c r="BH473" s="20" t="str">
        <f>IF(Inputs!K473="","",DAY(Inputs!K473))</f>
        <v/>
      </c>
      <c r="BI473" s="20" t="str">
        <f>IF(Inputs!K473="","",MONTH(Inputs!K473))</f>
        <v/>
      </c>
      <c r="BJ473" s="14" t="str">
        <f>IF(Inputs!K473="","",IF(Inputs!K473&gt;DATE(BG473,4,1),DATE(BG473,4,1),DATE(BG473-1,4,1)))</f>
        <v/>
      </c>
      <c r="BX473" s="27" t="e">
        <f t="shared" si="148"/>
        <v>#N/A</v>
      </c>
      <c r="BY473" t="e">
        <f t="shared" si="149"/>
        <v>#N/A</v>
      </c>
    </row>
    <row r="474" spans="20:77">
      <c r="T474" s="5">
        <f>IF(Inputs!F478="",0,IF(Inputs!G478="Purchase",Inputs!H478,IF(Inputs!G478="Redemption",-Inputs!H478,IF(Inputs!G478="Dividend",0,0)))/Inputs!I478)</f>
        <v>0</v>
      </c>
      <c r="U474" s="5">
        <f>IF(Inputs!F478="",0,(datecg-Inputs!F478))</f>
        <v>0</v>
      </c>
      <c r="V474" s="5">
        <f>IF(Inputs!F478="",0,SUM($T$5:T474))</f>
        <v>0</v>
      </c>
      <c r="W474" s="5">
        <f>SUM($X$5:X473)</f>
        <v>24499.276089799783</v>
      </c>
      <c r="X474" s="5">
        <f t="shared" si="132"/>
        <v>0</v>
      </c>
      <c r="Y474" s="5">
        <f t="shared" si="133"/>
        <v>0</v>
      </c>
      <c r="Z474" s="5">
        <f t="shared" si="134"/>
        <v>0</v>
      </c>
      <c r="AA474" s="5">
        <f t="shared" si="135"/>
        <v>0</v>
      </c>
      <c r="AB474" s="5">
        <f t="shared" si="136"/>
        <v>0</v>
      </c>
      <c r="AC474" s="5">
        <f t="shared" si="137"/>
        <v>0</v>
      </c>
      <c r="AD474" s="94">
        <f>IF(U474&lt;=IF(Inputs!$C$22="",lockin,Inputs!$C$22),Inputs!$D$22,IF(U474&lt;=IF(Inputs!$C$23="",lockin,Inputs!$C$23),Inputs!$D$23,IF(U474&lt;=IF(Inputs!$C$24="",lockin,Inputs!$C$24),Inputs!$D$24,IF(U474&lt;=IF(Inputs!$C$25="",lockin,Inputs!$C$25),Inputs!$D$25,IF(U474&lt;=IF(Inputs!$C$26="",lockin,Inputs!$C$26),Inputs!$D$26,IF(U474&lt;=IF(Inputs!$C$27="",lockin,Inputs!$C$27),Inputs!$D$27,IF(U474&lt;=IF(Inputs!$C$28="",lockin,Inputs!$C$28),Inputs!$D$28,IF(U474&lt;=IF(Inputs!$C$29="",lockin,Inputs!$C$29),Inputs!$D$29,IF(U474&lt;=IF(Inputs!$C$30="",lockin,Inputs!$C$30),Inputs!$D$30,IF(U474&lt;=IF(Inputs!$C$31="",lockin,Inputs!$C$31),Inputs!$D$31,0%))))))))))</f>
        <v>1.4999999999999999E-2</v>
      </c>
      <c r="AE474" s="5">
        <f t="shared" si="138"/>
        <v>0</v>
      </c>
      <c r="AF474" s="5">
        <f>AB474*Inputs!I478</f>
        <v>0</v>
      </c>
      <c r="AG474" s="5">
        <f t="shared" si="139"/>
        <v>0</v>
      </c>
      <c r="AH474" s="5">
        <f t="shared" si="140"/>
        <v>0</v>
      </c>
      <c r="AI474" s="5">
        <f>AA474*Inputs!I478</f>
        <v>0</v>
      </c>
      <c r="AJ474" s="5">
        <f t="shared" si="141"/>
        <v>0</v>
      </c>
      <c r="AK474" s="5">
        <f t="shared" si="142"/>
        <v>0</v>
      </c>
      <c r="AL474" s="5">
        <f>AA474*Inputs!I478</f>
        <v>0</v>
      </c>
      <c r="AM474" s="5">
        <f t="shared" ca="1" si="143"/>
        <v>0</v>
      </c>
      <c r="AN474" s="5">
        <f t="shared" si="144"/>
        <v>0</v>
      </c>
      <c r="AO474" s="5">
        <f t="shared" ca="1" si="145"/>
        <v>0</v>
      </c>
      <c r="AP474" s="5"/>
      <c r="AQ474" s="5">
        <f>AA474*Inputs!I478</f>
        <v>0</v>
      </c>
      <c r="AR474" s="5">
        <f t="shared" si="146"/>
        <v>0</v>
      </c>
      <c r="AS474" s="5"/>
      <c r="AT474" s="5">
        <f t="shared" ca="1" si="147"/>
        <v>0</v>
      </c>
      <c r="BG474" s="20" t="str">
        <f>IF(Inputs!K474="","",YEAR(Inputs!K474))</f>
        <v/>
      </c>
      <c r="BH474" s="20" t="str">
        <f>IF(Inputs!K474="","",DAY(Inputs!K474))</f>
        <v/>
      </c>
      <c r="BI474" s="20" t="str">
        <f>IF(Inputs!K474="","",MONTH(Inputs!K474))</f>
        <v/>
      </c>
      <c r="BJ474" s="14" t="str">
        <f>IF(Inputs!K474="","",IF(Inputs!K474&gt;DATE(BG474,4,1),DATE(BG474,4,1),DATE(BG474-1,4,1)))</f>
        <v/>
      </c>
      <c r="BX474" s="27" t="e">
        <f t="shared" si="148"/>
        <v>#N/A</v>
      </c>
      <c r="BY474" t="e">
        <f t="shared" si="149"/>
        <v>#N/A</v>
      </c>
    </row>
    <row r="475" spans="20:77">
      <c r="T475" s="5">
        <f>IF(Inputs!F479="",0,IF(Inputs!G479="Purchase",Inputs!H479,IF(Inputs!G479="Redemption",-Inputs!H479,IF(Inputs!G479="Dividend",0,0)))/Inputs!I479)</f>
        <v>0</v>
      </c>
      <c r="U475" s="5">
        <f>IF(Inputs!F479="",0,(datecg-Inputs!F479))</f>
        <v>0</v>
      </c>
      <c r="V475" s="5">
        <f>IF(Inputs!F479="",0,SUM($T$5:T475))</f>
        <v>0</v>
      </c>
      <c r="W475" s="5">
        <f>SUM($X$5:X474)</f>
        <v>24499.276089799783</v>
      </c>
      <c r="X475" s="5">
        <f t="shared" si="132"/>
        <v>0</v>
      </c>
      <c r="Y475" s="5">
        <f t="shared" si="133"/>
        <v>0</v>
      </c>
      <c r="Z475" s="5">
        <f t="shared" si="134"/>
        <v>0</v>
      </c>
      <c r="AA475" s="5">
        <f t="shared" si="135"/>
        <v>0</v>
      </c>
      <c r="AB475" s="5">
        <f t="shared" si="136"/>
        <v>0</v>
      </c>
      <c r="AC475" s="5">
        <f t="shared" si="137"/>
        <v>0</v>
      </c>
      <c r="AD475" s="94">
        <f>IF(U475&lt;=IF(Inputs!$C$22="",lockin,Inputs!$C$22),Inputs!$D$22,IF(U475&lt;=IF(Inputs!$C$23="",lockin,Inputs!$C$23),Inputs!$D$23,IF(U475&lt;=IF(Inputs!$C$24="",lockin,Inputs!$C$24),Inputs!$D$24,IF(U475&lt;=IF(Inputs!$C$25="",lockin,Inputs!$C$25),Inputs!$D$25,IF(U475&lt;=IF(Inputs!$C$26="",lockin,Inputs!$C$26),Inputs!$D$26,IF(U475&lt;=IF(Inputs!$C$27="",lockin,Inputs!$C$27),Inputs!$D$27,IF(U475&lt;=IF(Inputs!$C$28="",lockin,Inputs!$C$28),Inputs!$D$28,IF(U475&lt;=IF(Inputs!$C$29="",lockin,Inputs!$C$29),Inputs!$D$29,IF(U475&lt;=IF(Inputs!$C$30="",lockin,Inputs!$C$30),Inputs!$D$30,IF(U475&lt;=IF(Inputs!$C$31="",lockin,Inputs!$C$31),Inputs!$D$31,0%))))))))))</f>
        <v>1.4999999999999999E-2</v>
      </c>
      <c r="AE475" s="5">
        <f t="shared" si="138"/>
        <v>0</v>
      </c>
      <c r="AF475" s="5">
        <f>AB475*Inputs!I479</f>
        <v>0</v>
      </c>
      <c r="AG475" s="5">
        <f t="shared" si="139"/>
        <v>0</v>
      </c>
      <c r="AH475" s="5">
        <f t="shared" si="140"/>
        <v>0</v>
      </c>
      <c r="AI475" s="5">
        <f>AA475*Inputs!I479</f>
        <v>0</v>
      </c>
      <c r="AJ475" s="5">
        <f t="shared" si="141"/>
        <v>0</v>
      </c>
      <c r="AK475" s="5">
        <f t="shared" si="142"/>
        <v>0</v>
      </c>
      <c r="AL475" s="5">
        <f>AA475*Inputs!I479</f>
        <v>0</v>
      </c>
      <c r="AM475" s="5">
        <f t="shared" ca="1" si="143"/>
        <v>0</v>
      </c>
      <c r="AN475" s="5">
        <f t="shared" si="144"/>
        <v>0</v>
      </c>
      <c r="AO475" s="5">
        <f t="shared" ca="1" si="145"/>
        <v>0</v>
      </c>
      <c r="AP475" s="5"/>
      <c r="AQ475" s="5">
        <f>AA475*Inputs!I479</f>
        <v>0</v>
      </c>
      <c r="AR475" s="5">
        <f t="shared" si="146"/>
        <v>0</v>
      </c>
      <c r="AS475" s="5"/>
      <c r="AT475" s="5">
        <f t="shared" ca="1" si="147"/>
        <v>0</v>
      </c>
      <c r="BG475" s="20" t="str">
        <f>IF(Inputs!K475="","",YEAR(Inputs!K475))</f>
        <v/>
      </c>
      <c r="BH475" s="20" t="str">
        <f>IF(Inputs!K475="","",DAY(Inputs!K475))</f>
        <v/>
      </c>
      <c r="BI475" s="20" t="str">
        <f>IF(Inputs!K475="","",MONTH(Inputs!K475))</f>
        <v/>
      </c>
      <c r="BJ475" s="14" t="str">
        <f>IF(Inputs!K475="","",IF(Inputs!K475&gt;DATE(BG475,4,1),DATE(BG475,4,1),DATE(BG475-1,4,1)))</f>
        <v/>
      </c>
      <c r="BX475" s="27" t="e">
        <f t="shared" si="148"/>
        <v>#N/A</v>
      </c>
      <c r="BY475" t="e">
        <f t="shared" si="149"/>
        <v>#N/A</v>
      </c>
    </row>
    <row r="476" spans="20:77">
      <c r="T476" s="5">
        <f>IF(Inputs!F480="",0,IF(Inputs!G480="Purchase",Inputs!H480,IF(Inputs!G480="Redemption",-Inputs!H480,IF(Inputs!G480="Dividend",0,0)))/Inputs!I480)</f>
        <v>0</v>
      </c>
      <c r="U476" s="5">
        <f>IF(Inputs!F480="",0,(datecg-Inputs!F480))</f>
        <v>0</v>
      </c>
      <c r="V476" s="5">
        <f>IF(Inputs!F480="",0,SUM($T$5:T476))</f>
        <v>0</v>
      </c>
      <c r="W476" s="5">
        <f>SUM($X$5:X475)</f>
        <v>24499.276089799783</v>
      </c>
      <c r="X476" s="5">
        <f t="shared" si="132"/>
        <v>0</v>
      </c>
      <c r="Y476" s="5">
        <f t="shared" si="133"/>
        <v>0</v>
      </c>
      <c r="Z476" s="5">
        <f t="shared" si="134"/>
        <v>0</v>
      </c>
      <c r="AA476" s="5">
        <f t="shared" si="135"/>
        <v>0</v>
      </c>
      <c r="AB476" s="5">
        <f t="shared" si="136"/>
        <v>0</v>
      </c>
      <c r="AC476" s="5">
        <f t="shared" si="137"/>
        <v>0</v>
      </c>
      <c r="AD476" s="94">
        <f>IF(U476&lt;=IF(Inputs!$C$22="",lockin,Inputs!$C$22),Inputs!$D$22,IF(U476&lt;=IF(Inputs!$C$23="",lockin,Inputs!$C$23),Inputs!$D$23,IF(U476&lt;=IF(Inputs!$C$24="",lockin,Inputs!$C$24),Inputs!$D$24,IF(U476&lt;=IF(Inputs!$C$25="",lockin,Inputs!$C$25),Inputs!$D$25,IF(U476&lt;=IF(Inputs!$C$26="",lockin,Inputs!$C$26),Inputs!$D$26,IF(U476&lt;=IF(Inputs!$C$27="",lockin,Inputs!$C$27),Inputs!$D$27,IF(U476&lt;=IF(Inputs!$C$28="",lockin,Inputs!$C$28),Inputs!$D$28,IF(U476&lt;=IF(Inputs!$C$29="",lockin,Inputs!$C$29),Inputs!$D$29,IF(U476&lt;=IF(Inputs!$C$30="",lockin,Inputs!$C$30),Inputs!$D$30,IF(U476&lt;=IF(Inputs!$C$31="",lockin,Inputs!$C$31),Inputs!$D$31,0%))))))))))</f>
        <v>1.4999999999999999E-2</v>
      </c>
      <c r="AE476" s="5">
        <f t="shared" si="138"/>
        <v>0</v>
      </c>
      <c r="AF476" s="5">
        <f>AB476*Inputs!I480</f>
        <v>0</v>
      </c>
      <c r="AG476" s="5">
        <f t="shared" si="139"/>
        <v>0</v>
      </c>
      <c r="AH476" s="5">
        <f t="shared" si="140"/>
        <v>0</v>
      </c>
      <c r="AI476" s="5">
        <f>AA476*Inputs!I480</f>
        <v>0</v>
      </c>
      <c r="AJ476" s="5">
        <f t="shared" si="141"/>
        <v>0</v>
      </c>
      <c r="AK476" s="5">
        <f t="shared" si="142"/>
        <v>0</v>
      </c>
      <c r="AL476" s="5">
        <f>AA476*Inputs!I480</f>
        <v>0</v>
      </c>
      <c r="AM476" s="5">
        <f t="shared" ca="1" si="143"/>
        <v>0</v>
      </c>
      <c r="AN476" s="5">
        <f t="shared" si="144"/>
        <v>0</v>
      </c>
      <c r="AO476" s="5">
        <f t="shared" ca="1" si="145"/>
        <v>0</v>
      </c>
      <c r="AP476" s="5"/>
      <c r="AQ476" s="5">
        <f>AA476*Inputs!I480</f>
        <v>0</v>
      </c>
      <c r="AR476" s="5">
        <f t="shared" si="146"/>
        <v>0</v>
      </c>
      <c r="AS476" s="5"/>
      <c r="AT476" s="5">
        <f t="shared" ca="1" si="147"/>
        <v>0</v>
      </c>
      <c r="BG476" s="20" t="str">
        <f>IF(Inputs!K476="","",YEAR(Inputs!K476))</f>
        <v/>
      </c>
      <c r="BH476" s="20" t="str">
        <f>IF(Inputs!K476="","",DAY(Inputs!K476))</f>
        <v/>
      </c>
      <c r="BI476" s="20" t="str">
        <f>IF(Inputs!K476="","",MONTH(Inputs!K476))</f>
        <v/>
      </c>
      <c r="BJ476" s="14" t="str">
        <f>IF(Inputs!K476="","",IF(Inputs!K476&gt;DATE(BG476,4,1),DATE(BG476,4,1),DATE(BG476-1,4,1)))</f>
        <v/>
      </c>
      <c r="BX476" s="27" t="e">
        <f t="shared" si="148"/>
        <v>#N/A</v>
      </c>
      <c r="BY476" t="e">
        <f t="shared" si="149"/>
        <v>#N/A</v>
      </c>
    </row>
    <row r="477" spans="20:77">
      <c r="T477" s="5">
        <f>IF(Inputs!F481="",0,IF(Inputs!G481="Purchase",Inputs!H481,IF(Inputs!G481="Redemption",-Inputs!H481,IF(Inputs!G481="Dividend",0,0)))/Inputs!I481)</f>
        <v>0</v>
      </c>
      <c r="U477" s="5">
        <f>IF(Inputs!F481="",0,(datecg-Inputs!F481))</f>
        <v>0</v>
      </c>
      <c r="V477" s="5">
        <f>IF(Inputs!F481="",0,SUM($T$5:T477))</f>
        <v>0</v>
      </c>
      <c r="W477" s="5">
        <f>SUM($X$5:X476)</f>
        <v>24499.276089799783</v>
      </c>
      <c r="X477" s="5">
        <f t="shared" si="132"/>
        <v>0</v>
      </c>
      <c r="Y477" s="5">
        <f t="shared" si="133"/>
        <v>0</v>
      </c>
      <c r="Z477" s="5">
        <f t="shared" si="134"/>
        <v>0</v>
      </c>
      <c r="AA477" s="5">
        <f t="shared" si="135"/>
        <v>0</v>
      </c>
      <c r="AB477" s="5">
        <f t="shared" si="136"/>
        <v>0</v>
      </c>
      <c r="AC477" s="5">
        <f t="shared" si="137"/>
        <v>0</v>
      </c>
      <c r="AD477" s="94">
        <f>IF(U477&lt;=IF(Inputs!$C$22="",lockin,Inputs!$C$22),Inputs!$D$22,IF(U477&lt;=IF(Inputs!$C$23="",lockin,Inputs!$C$23),Inputs!$D$23,IF(U477&lt;=IF(Inputs!$C$24="",lockin,Inputs!$C$24),Inputs!$D$24,IF(U477&lt;=IF(Inputs!$C$25="",lockin,Inputs!$C$25),Inputs!$D$25,IF(U477&lt;=IF(Inputs!$C$26="",lockin,Inputs!$C$26),Inputs!$D$26,IF(U477&lt;=IF(Inputs!$C$27="",lockin,Inputs!$C$27),Inputs!$D$27,IF(U477&lt;=IF(Inputs!$C$28="",lockin,Inputs!$C$28),Inputs!$D$28,IF(U477&lt;=IF(Inputs!$C$29="",lockin,Inputs!$C$29),Inputs!$D$29,IF(U477&lt;=IF(Inputs!$C$30="",lockin,Inputs!$C$30),Inputs!$D$30,IF(U477&lt;=IF(Inputs!$C$31="",lockin,Inputs!$C$31),Inputs!$D$31,0%))))))))))</f>
        <v>1.4999999999999999E-2</v>
      </c>
      <c r="AE477" s="5">
        <f t="shared" si="138"/>
        <v>0</v>
      </c>
      <c r="AF477" s="5">
        <f>AB477*Inputs!I481</f>
        <v>0</v>
      </c>
      <c r="AG477" s="5">
        <f t="shared" si="139"/>
        <v>0</v>
      </c>
      <c r="AH477" s="5">
        <f t="shared" si="140"/>
        <v>0</v>
      </c>
      <c r="AI477" s="5">
        <f>AA477*Inputs!I481</f>
        <v>0</v>
      </c>
      <c r="AJ477" s="5">
        <f t="shared" si="141"/>
        <v>0</v>
      </c>
      <c r="AK477" s="5">
        <f t="shared" si="142"/>
        <v>0</v>
      </c>
      <c r="AL477" s="5">
        <f>AA477*Inputs!I481</f>
        <v>0</v>
      </c>
      <c r="AM477" s="5">
        <f t="shared" ca="1" si="143"/>
        <v>0</v>
      </c>
      <c r="AN477" s="5">
        <f t="shared" si="144"/>
        <v>0</v>
      </c>
      <c r="AO477" s="5">
        <f t="shared" ca="1" si="145"/>
        <v>0</v>
      </c>
      <c r="AP477" s="5"/>
      <c r="AQ477" s="5">
        <f>AA477*Inputs!I481</f>
        <v>0</v>
      </c>
      <c r="AR477" s="5">
        <f t="shared" si="146"/>
        <v>0</v>
      </c>
      <c r="AS477" s="5"/>
      <c r="AT477" s="5">
        <f t="shared" ca="1" si="147"/>
        <v>0</v>
      </c>
      <c r="BG477" s="20" t="str">
        <f>IF(Inputs!K477="","",YEAR(Inputs!K477))</f>
        <v/>
      </c>
      <c r="BH477" s="20" t="str">
        <f>IF(Inputs!K477="","",DAY(Inputs!K477))</f>
        <v/>
      </c>
      <c r="BI477" s="20" t="str">
        <f>IF(Inputs!K477="","",MONTH(Inputs!K477))</f>
        <v/>
      </c>
      <c r="BJ477" s="14" t="str">
        <f>IF(Inputs!K477="","",IF(Inputs!K477&gt;DATE(BG477,4,1),DATE(BG477,4,1),DATE(BG477-1,4,1)))</f>
        <v/>
      </c>
      <c r="BX477" s="27" t="e">
        <f t="shared" si="148"/>
        <v>#N/A</v>
      </c>
      <c r="BY477" t="e">
        <f t="shared" si="149"/>
        <v>#N/A</v>
      </c>
    </row>
    <row r="478" spans="20:77">
      <c r="T478" s="5">
        <f>IF(Inputs!F482="",0,IF(Inputs!G482="Purchase",Inputs!H482,IF(Inputs!G482="Redemption",-Inputs!H482,IF(Inputs!G482="Dividend",0,0)))/Inputs!I482)</f>
        <v>0</v>
      </c>
      <c r="U478" s="5">
        <f>IF(Inputs!F482="",0,(datecg-Inputs!F482))</f>
        <v>0</v>
      </c>
      <c r="V478" s="5">
        <f>IF(Inputs!F482="",0,SUM($T$5:T478))</f>
        <v>0</v>
      </c>
      <c r="W478" s="5">
        <f>SUM($X$5:X477)</f>
        <v>24499.276089799783</v>
      </c>
      <c r="X478" s="5">
        <f t="shared" si="132"/>
        <v>0</v>
      </c>
      <c r="Y478" s="5">
        <f t="shared" si="133"/>
        <v>0</v>
      </c>
      <c r="Z478" s="5">
        <f t="shared" si="134"/>
        <v>0</v>
      </c>
      <c r="AA478" s="5">
        <f t="shared" si="135"/>
        <v>0</v>
      </c>
      <c r="AB478" s="5">
        <f t="shared" si="136"/>
        <v>0</v>
      </c>
      <c r="AC478" s="5">
        <f t="shared" si="137"/>
        <v>0</v>
      </c>
      <c r="AD478" s="94">
        <f>IF(U478&lt;=IF(Inputs!$C$22="",lockin,Inputs!$C$22),Inputs!$D$22,IF(U478&lt;=IF(Inputs!$C$23="",lockin,Inputs!$C$23),Inputs!$D$23,IF(U478&lt;=IF(Inputs!$C$24="",lockin,Inputs!$C$24),Inputs!$D$24,IF(U478&lt;=IF(Inputs!$C$25="",lockin,Inputs!$C$25),Inputs!$D$25,IF(U478&lt;=IF(Inputs!$C$26="",lockin,Inputs!$C$26),Inputs!$D$26,IF(U478&lt;=IF(Inputs!$C$27="",lockin,Inputs!$C$27),Inputs!$D$27,IF(U478&lt;=IF(Inputs!$C$28="",lockin,Inputs!$C$28),Inputs!$D$28,IF(U478&lt;=IF(Inputs!$C$29="",lockin,Inputs!$C$29),Inputs!$D$29,IF(U478&lt;=IF(Inputs!$C$30="",lockin,Inputs!$C$30),Inputs!$D$30,IF(U478&lt;=IF(Inputs!$C$31="",lockin,Inputs!$C$31),Inputs!$D$31,0%))))))))))</f>
        <v>1.4999999999999999E-2</v>
      </c>
      <c r="AE478" s="5">
        <f t="shared" si="138"/>
        <v>0</v>
      </c>
      <c r="AF478" s="5">
        <f>AB478*Inputs!I482</f>
        <v>0</v>
      </c>
      <c r="AG478" s="5">
        <f t="shared" si="139"/>
        <v>0</v>
      </c>
      <c r="AH478" s="5">
        <f t="shared" si="140"/>
        <v>0</v>
      </c>
      <c r="AI478" s="5">
        <f>AA478*Inputs!I482</f>
        <v>0</v>
      </c>
      <c r="AJ478" s="5">
        <f t="shared" si="141"/>
        <v>0</v>
      </c>
      <c r="AK478" s="5">
        <f t="shared" si="142"/>
        <v>0</v>
      </c>
      <c r="AL478" s="5">
        <f>AA478*Inputs!I482</f>
        <v>0</v>
      </c>
      <c r="AM478" s="5">
        <f t="shared" ca="1" si="143"/>
        <v>0</v>
      </c>
      <c r="AN478" s="5">
        <f t="shared" si="144"/>
        <v>0</v>
      </c>
      <c r="AO478" s="5">
        <f t="shared" ca="1" si="145"/>
        <v>0</v>
      </c>
      <c r="AP478" s="5"/>
      <c r="AQ478" s="5">
        <f>AA478*Inputs!I482</f>
        <v>0</v>
      </c>
      <c r="AR478" s="5">
        <f t="shared" si="146"/>
        <v>0</v>
      </c>
      <c r="AS478" s="5"/>
      <c r="AT478" s="5">
        <f t="shared" ca="1" si="147"/>
        <v>0</v>
      </c>
      <c r="BG478" s="20" t="str">
        <f>IF(Inputs!K478="","",YEAR(Inputs!K478))</f>
        <v/>
      </c>
      <c r="BH478" s="20" t="str">
        <f>IF(Inputs!K478="","",DAY(Inputs!K478))</f>
        <v/>
      </c>
      <c r="BI478" s="20" t="str">
        <f>IF(Inputs!K478="","",MONTH(Inputs!K478))</f>
        <v/>
      </c>
      <c r="BJ478" s="14" t="str">
        <f>IF(Inputs!K478="","",IF(Inputs!K478&gt;DATE(BG478,4,1),DATE(BG478,4,1),DATE(BG478-1,4,1)))</f>
        <v/>
      </c>
      <c r="BX478" s="27" t="e">
        <f t="shared" si="148"/>
        <v>#N/A</v>
      </c>
      <c r="BY478" t="e">
        <f t="shared" si="149"/>
        <v>#N/A</v>
      </c>
    </row>
    <row r="479" spans="20:77">
      <c r="T479" s="5">
        <f>IF(Inputs!F483="",0,IF(Inputs!G483="Purchase",Inputs!H483,IF(Inputs!G483="Redemption",-Inputs!H483,IF(Inputs!G483="Dividend",0,0)))/Inputs!I483)</f>
        <v>0</v>
      </c>
      <c r="U479" s="5">
        <f>IF(Inputs!F483="",0,(datecg-Inputs!F483))</f>
        <v>0</v>
      </c>
      <c r="V479" s="5">
        <f>IF(Inputs!F483="",0,SUM($T$5:T479))</f>
        <v>0</v>
      </c>
      <c r="W479" s="5">
        <f>SUM($X$5:X478)</f>
        <v>24499.276089799783</v>
      </c>
      <c r="X479" s="5">
        <f t="shared" si="132"/>
        <v>0</v>
      </c>
      <c r="Y479" s="5">
        <f t="shared" si="133"/>
        <v>0</v>
      </c>
      <c r="Z479" s="5">
        <f t="shared" si="134"/>
        <v>0</v>
      </c>
      <c r="AA479" s="5">
        <f t="shared" si="135"/>
        <v>0</v>
      </c>
      <c r="AB479" s="5">
        <f t="shared" si="136"/>
        <v>0</v>
      </c>
      <c r="AC479" s="5">
        <f t="shared" si="137"/>
        <v>0</v>
      </c>
      <c r="AD479" s="94">
        <f>IF(U479&lt;=IF(Inputs!$C$22="",lockin,Inputs!$C$22),Inputs!$D$22,IF(U479&lt;=IF(Inputs!$C$23="",lockin,Inputs!$C$23),Inputs!$D$23,IF(U479&lt;=IF(Inputs!$C$24="",lockin,Inputs!$C$24),Inputs!$D$24,IF(U479&lt;=IF(Inputs!$C$25="",lockin,Inputs!$C$25),Inputs!$D$25,IF(U479&lt;=IF(Inputs!$C$26="",lockin,Inputs!$C$26),Inputs!$D$26,IF(U479&lt;=IF(Inputs!$C$27="",lockin,Inputs!$C$27),Inputs!$D$27,IF(U479&lt;=IF(Inputs!$C$28="",lockin,Inputs!$C$28),Inputs!$D$28,IF(U479&lt;=IF(Inputs!$C$29="",lockin,Inputs!$C$29),Inputs!$D$29,IF(U479&lt;=IF(Inputs!$C$30="",lockin,Inputs!$C$30),Inputs!$D$30,IF(U479&lt;=IF(Inputs!$C$31="",lockin,Inputs!$C$31),Inputs!$D$31,0%))))))))))</f>
        <v>1.4999999999999999E-2</v>
      </c>
      <c r="AE479" s="5">
        <f t="shared" si="138"/>
        <v>0</v>
      </c>
      <c r="AF479" s="5">
        <f>AB479*Inputs!I483</f>
        <v>0</v>
      </c>
      <c r="AG479" s="5">
        <f t="shared" si="139"/>
        <v>0</v>
      </c>
      <c r="AH479" s="5">
        <f t="shared" si="140"/>
        <v>0</v>
      </c>
      <c r="AI479" s="5">
        <f>AA479*Inputs!I483</f>
        <v>0</v>
      </c>
      <c r="AJ479" s="5">
        <f t="shared" si="141"/>
        <v>0</v>
      </c>
      <c r="AK479" s="5">
        <f t="shared" si="142"/>
        <v>0</v>
      </c>
      <c r="AL479" s="5">
        <f>AA479*Inputs!I483</f>
        <v>0</v>
      </c>
      <c r="AM479" s="5">
        <f t="shared" ca="1" si="143"/>
        <v>0</v>
      </c>
      <c r="AN479" s="5">
        <f t="shared" si="144"/>
        <v>0</v>
      </c>
      <c r="AO479" s="5">
        <f t="shared" ca="1" si="145"/>
        <v>0</v>
      </c>
      <c r="AP479" s="5"/>
      <c r="AQ479" s="5">
        <f>AA479*Inputs!I483</f>
        <v>0</v>
      </c>
      <c r="AR479" s="5">
        <f t="shared" si="146"/>
        <v>0</v>
      </c>
      <c r="AS479" s="5"/>
      <c r="AT479" s="5">
        <f t="shared" ca="1" si="147"/>
        <v>0</v>
      </c>
      <c r="BG479" s="20" t="str">
        <f>IF(Inputs!K479="","",YEAR(Inputs!K479))</f>
        <v/>
      </c>
      <c r="BH479" s="20" t="str">
        <f>IF(Inputs!K479="","",DAY(Inputs!K479))</f>
        <v/>
      </c>
      <c r="BI479" s="20" t="str">
        <f>IF(Inputs!K479="","",MONTH(Inputs!K479))</f>
        <v/>
      </c>
      <c r="BJ479" s="14" t="str">
        <f>IF(Inputs!K479="","",IF(Inputs!K479&gt;DATE(BG479,4,1),DATE(BG479,4,1),DATE(BG479-1,4,1)))</f>
        <v/>
      </c>
      <c r="BX479" s="27" t="e">
        <f t="shared" si="148"/>
        <v>#N/A</v>
      </c>
      <c r="BY479" t="e">
        <f t="shared" si="149"/>
        <v>#N/A</v>
      </c>
    </row>
    <row r="480" spans="20:77">
      <c r="T480" s="5">
        <f>IF(Inputs!F484="",0,IF(Inputs!G484="Purchase",Inputs!H484,IF(Inputs!G484="Redemption",-Inputs!H484,IF(Inputs!G484="Dividend",0,0)))/Inputs!I484)</f>
        <v>0</v>
      </c>
      <c r="U480" s="5">
        <f>IF(Inputs!F484="",0,(datecg-Inputs!F484))</f>
        <v>0</v>
      </c>
      <c r="V480" s="5">
        <f>IF(Inputs!F484="",0,SUM($T$5:T480))</f>
        <v>0</v>
      </c>
      <c r="W480" s="5">
        <f>SUM($X$5:X479)</f>
        <v>24499.276089799783</v>
      </c>
      <c r="X480" s="5">
        <f t="shared" si="132"/>
        <v>0</v>
      </c>
      <c r="Y480" s="5">
        <f t="shared" si="133"/>
        <v>0</v>
      </c>
      <c r="Z480" s="5">
        <f t="shared" si="134"/>
        <v>0</v>
      </c>
      <c r="AA480" s="5">
        <f t="shared" si="135"/>
        <v>0</v>
      </c>
      <c r="AB480" s="5">
        <f t="shared" si="136"/>
        <v>0</v>
      </c>
      <c r="AC480" s="5">
        <f t="shared" si="137"/>
        <v>0</v>
      </c>
      <c r="AD480" s="94">
        <f>IF(U480&lt;=IF(Inputs!$C$22="",lockin,Inputs!$C$22),Inputs!$D$22,IF(U480&lt;=IF(Inputs!$C$23="",lockin,Inputs!$C$23),Inputs!$D$23,IF(U480&lt;=IF(Inputs!$C$24="",lockin,Inputs!$C$24),Inputs!$D$24,IF(U480&lt;=IF(Inputs!$C$25="",lockin,Inputs!$C$25),Inputs!$D$25,IF(U480&lt;=IF(Inputs!$C$26="",lockin,Inputs!$C$26),Inputs!$D$26,IF(U480&lt;=IF(Inputs!$C$27="",lockin,Inputs!$C$27),Inputs!$D$27,IF(U480&lt;=IF(Inputs!$C$28="",lockin,Inputs!$C$28),Inputs!$D$28,IF(U480&lt;=IF(Inputs!$C$29="",lockin,Inputs!$C$29),Inputs!$D$29,IF(U480&lt;=IF(Inputs!$C$30="",lockin,Inputs!$C$30),Inputs!$D$30,IF(U480&lt;=IF(Inputs!$C$31="",lockin,Inputs!$C$31),Inputs!$D$31,0%))))))))))</f>
        <v>1.4999999999999999E-2</v>
      </c>
      <c r="AE480" s="5">
        <f t="shared" si="138"/>
        <v>0</v>
      </c>
      <c r="AF480" s="5">
        <f>AB480*Inputs!I484</f>
        <v>0</v>
      </c>
      <c r="AG480" s="5">
        <f t="shared" si="139"/>
        <v>0</v>
      </c>
      <c r="AH480" s="5">
        <f t="shared" si="140"/>
        <v>0</v>
      </c>
      <c r="AI480" s="5">
        <f>AA480*Inputs!I484</f>
        <v>0</v>
      </c>
      <c r="AJ480" s="5">
        <f t="shared" si="141"/>
        <v>0</v>
      </c>
      <c r="AK480" s="5">
        <f t="shared" si="142"/>
        <v>0</v>
      </c>
      <c r="AL480" s="5">
        <f>AA480*Inputs!I484</f>
        <v>0</v>
      </c>
      <c r="AM480" s="5">
        <f t="shared" ca="1" si="143"/>
        <v>0</v>
      </c>
      <c r="AN480" s="5">
        <f t="shared" si="144"/>
        <v>0</v>
      </c>
      <c r="AO480" s="5">
        <f t="shared" ca="1" si="145"/>
        <v>0</v>
      </c>
      <c r="AP480" s="5"/>
      <c r="AQ480" s="5">
        <f>AA480*Inputs!I484</f>
        <v>0</v>
      </c>
      <c r="AR480" s="5">
        <f t="shared" si="146"/>
        <v>0</v>
      </c>
      <c r="AS480" s="5"/>
      <c r="AT480" s="5">
        <f t="shared" ca="1" si="147"/>
        <v>0</v>
      </c>
      <c r="BG480" s="20" t="str">
        <f>IF(Inputs!K480="","",YEAR(Inputs!K480))</f>
        <v/>
      </c>
      <c r="BH480" s="20" t="str">
        <f>IF(Inputs!K480="","",DAY(Inputs!K480))</f>
        <v/>
      </c>
      <c r="BI480" s="20" t="str">
        <f>IF(Inputs!K480="","",MONTH(Inputs!K480))</f>
        <v/>
      </c>
      <c r="BJ480" s="14" t="str">
        <f>IF(Inputs!K480="","",IF(Inputs!K480&gt;DATE(BG480,4,1),DATE(BG480,4,1),DATE(BG480-1,4,1)))</f>
        <v/>
      </c>
      <c r="BX480" s="27" t="e">
        <f t="shared" si="148"/>
        <v>#N/A</v>
      </c>
      <c r="BY480" t="e">
        <f t="shared" si="149"/>
        <v>#N/A</v>
      </c>
    </row>
    <row r="481" spans="20:77">
      <c r="T481" s="5">
        <f>IF(Inputs!F485="",0,IF(Inputs!G485="Purchase",Inputs!H485,IF(Inputs!G485="Redemption",-Inputs!H485,IF(Inputs!G485="Dividend",0,0)))/Inputs!I485)</f>
        <v>0</v>
      </c>
      <c r="U481" s="5">
        <f>IF(Inputs!F485="",0,(datecg-Inputs!F485))</f>
        <v>0</v>
      </c>
      <c r="V481" s="5">
        <f>IF(Inputs!F485="",0,SUM($T$5:T481))</f>
        <v>0</v>
      </c>
      <c r="W481" s="5">
        <f>SUM($X$5:X480)</f>
        <v>24499.276089799783</v>
      </c>
      <c r="X481" s="5">
        <f t="shared" si="132"/>
        <v>0</v>
      </c>
      <c r="Y481" s="5">
        <f t="shared" si="133"/>
        <v>0</v>
      </c>
      <c r="Z481" s="5">
        <f t="shared" si="134"/>
        <v>0</v>
      </c>
      <c r="AA481" s="5">
        <f t="shared" si="135"/>
        <v>0</v>
      </c>
      <c r="AB481" s="5">
        <f t="shared" si="136"/>
        <v>0</v>
      </c>
      <c r="AC481" s="5">
        <f t="shared" si="137"/>
        <v>0</v>
      </c>
      <c r="AD481" s="94">
        <f>IF(U481&lt;=IF(Inputs!$C$22="",lockin,Inputs!$C$22),Inputs!$D$22,IF(U481&lt;=IF(Inputs!$C$23="",lockin,Inputs!$C$23),Inputs!$D$23,IF(U481&lt;=IF(Inputs!$C$24="",lockin,Inputs!$C$24),Inputs!$D$24,IF(U481&lt;=IF(Inputs!$C$25="",lockin,Inputs!$C$25),Inputs!$D$25,IF(U481&lt;=IF(Inputs!$C$26="",lockin,Inputs!$C$26),Inputs!$D$26,IF(U481&lt;=IF(Inputs!$C$27="",lockin,Inputs!$C$27),Inputs!$D$27,IF(U481&lt;=IF(Inputs!$C$28="",lockin,Inputs!$C$28),Inputs!$D$28,IF(U481&lt;=IF(Inputs!$C$29="",lockin,Inputs!$C$29),Inputs!$D$29,IF(U481&lt;=IF(Inputs!$C$30="",lockin,Inputs!$C$30),Inputs!$D$30,IF(U481&lt;=IF(Inputs!$C$31="",lockin,Inputs!$C$31),Inputs!$D$31,0%))))))))))</f>
        <v>1.4999999999999999E-2</v>
      </c>
      <c r="AE481" s="5">
        <f t="shared" si="138"/>
        <v>0</v>
      </c>
      <c r="AF481" s="5">
        <f>AB481*Inputs!I485</f>
        <v>0</v>
      </c>
      <c r="AG481" s="5">
        <f t="shared" si="139"/>
        <v>0</v>
      </c>
      <c r="AH481" s="5">
        <f t="shared" si="140"/>
        <v>0</v>
      </c>
      <c r="AI481" s="5">
        <f>AA481*Inputs!I485</f>
        <v>0</v>
      </c>
      <c r="AJ481" s="5">
        <f t="shared" si="141"/>
        <v>0</v>
      </c>
      <c r="AK481" s="5">
        <f t="shared" si="142"/>
        <v>0</v>
      </c>
      <c r="AL481" s="5">
        <f>AA481*Inputs!I485</f>
        <v>0</v>
      </c>
      <c r="AM481" s="5">
        <f t="shared" ca="1" si="143"/>
        <v>0</v>
      </c>
      <c r="AN481" s="5">
        <f t="shared" si="144"/>
        <v>0</v>
      </c>
      <c r="AO481" s="5">
        <f t="shared" ca="1" si="145"/>
        <v>0</v>
      </c>
      <c r="AP481" s="5"/>
      <c r="AQ481" s="5">
        <f>AA481*Inputs!I485</f>
        <v>0</v>
      </c>
      <c r="AR481" s="5">
        <f t="shared" si="146"/>
        <v>0</v>
      </c>
      <c r="AS481" s="5"/>
      <c r="AT481" s="5">
        <f t="shared" ca="1" si="147"/>
        <v>0</v>
      </c>
      <c r="BG481" s="20" t="str">
        <f>IF(Inputs!K481="","",YEAR(Inputs!K481))</f>
        <v/>
      </c>
      <c r="BH481" s="20" t="str">
        <f>IF(Inputs!K481="","",DAY(Inputs!K481))</f>
        <v/>
      </c>
      <c r="BI481" s="20" t="str">
        <f>IF(Inputs!K481="","",MONTH(Inputs!K481))</f>
        <v/>
      </c>
      <c r="BJ481" s="14" t="str">
        <f>IF(Inputs!K481="","",IF(Inputs!K481&gt;DATE(BG481,4,1),DATE(BG481,4,1),DATE(BG481-1,4,1)))</f>
        <v/>
      </c>
      <c r="BX481" s="27" t="e">
        <f t="shared" si="148"/>
        <v>#N/A</v>
      </c>
      <c r="BY481" t="e">
        <f t="shared" si="149"/>
        <v>#N/A</v>
      </c>
    </row>
    <row r="482" spans="20:77">
      <c r="T482" s="5">
        <f>IF(Inputs!F486="",0,IF(Inputs!G486="Purchase",Inputs!H486,IF(Inputs!G486="Redemption",-Inputs!H486,IF(Inputs!G486="Dividend",0,0)))/Inputs!I486)</f>
        <v>0</v>
      </c>
      <c r="U482" s="5">
        <f>IF(Inputs!F486="",0,(datecg-Inputs!F486))</f>
        <v>0</v>
      </c>
      <c r="V482" s="5">
        <f>IF(Inputs!F486="",0,SUM($T$5:T482))</f>
        <v>0</v>
      </c>
      <c r="W482" s="5">
        <f>SUM($X$5:X481)</f>
        <v>24499.276089799783</v>
      </c>
      <c r="X482" s="5">
        <f t="shared" si="132"/>
        <v>0</v>
      </c>
      <c r="Y482" s="5">
        <f t="shared" si="133"/>
        <v>0</v>
      </c>
      <c r="Z482" s="5">
        <f t="shared" si="134"/>
        <v>0</v>
      </c>
      <c r="AA482" s="5">
        <f t="shared" si="135"/>
        <v>0</v>
      </c>
      <c r="AB482" s="5">
        <f t="shared" si="136"/>
        <v>0</v>
      </c>
      <c r="AC482" s="5">
        <f t="shared" si="137"/>
        <v>0</v>
      </c>
      <c r="AD482" s="94">
        <f>IF(U482&lt;=IF(Inputs!$C$22="",lockin,Inputs!$C$22),Inputs!$D$22,IF(U482&lt;=IF(Inputs!$C$23="",lockin,Inputs!$C$23),Inputs!$D$23,IF(U482&lt;=IF(Inputs!$C$24="",lockin,Inputs!$C$24),Inputs!$D$24,IF(U482&lt;=IF(Inputs!$C$25="",lockin,Inputs!$C$25),Inputs!$D$25,IF(U482&lt;=IF(Inputs!$C$26="",lockin,Inputs!$C$26),Inputs!$D$26,IF(U482&lt;=IF(Inputs!$C$27="",lockin,Inputs!$C$27),Inputs!$D$27,IF(U482&lt;=IF(Inputs!$C$28="",lockin,Inputs!$C$28),Inputs!$D$28,IF(U482&lt;=IF(Inputs!$C$29="",lockin,Inputs!$C$29),Inputs!$D$29,IF(U482&lt;=IF(Inputs!$C$30="",lockin,Inputs!$C$30),Inputs!$D$30,IF(U482&lt;=IF(Inputs!$C$31="",lockin,Inputs!$C$31),Inputs!$D$31,0%))))))))))</f>
        <v>1.4999999999999999E-2</v>
      </c>
      <c r="AE482" s="5">
        <f t="shared" si="138"/>
        <v>0</v>
      </c>
      <c r="AF482" s="5">
        <f>AB482*Inputs!I486</f>
        <v>0</v>
      </c>
      <c r="AG482" s="5">
        <f t="shared" si="139"/>
        <v>0</v>
      </c>
      <c r="AH482" s="5">
        <f t="shared" si="140"/>
        <v>0</v>
      </c>
      <c r="AI482" s="5">
        <f>AA482*Inputs!I486</f>
        <v>0</v>
      </c>
      <c r="AJ482" s="5">
        <f t="shared" si="141"/>
        <v>0</v>
      </c>
      <c r="AK482" s="5">
        <f t="shared" si="142"/>
        <v>0</v>
      </c>
      <c r="AL482" s="5">
        <f>AA482*Inputs!I486</f>
        <v>0</v>
      </c>
      <c r="AM482" s="5">
        <f t="shared" ca="1" si="143"/>
        <v>0</v>
      </c>
      <c r="AN482" s="5">
        <f t="shared" si="144"/>
        <v>0</v>
      </c>
      <c r="AO482" s="5">
        <f t="shared" ca="1" si="145"/>
        <v>0</v>
      </c>
      <c r="AP482" s="5"/>
      <c r="AQ482" s="5">
        <f>AA482*Inputs!I486</f>
        <v>0</v>
      </c>
      <c r="AR482" s="5">
        <f t="shared" si="146"/>
        <v>0</v>
      </c>
      <c r="AS482" s="5"/>
      <c r="AT482" s="5">
        <f t="shared" ca="1" si="147"/>
        <v>0</v>
      </c>
      <c r="BG482" s="20" t="str">
        <f>IF(Inputs!K482="","",YEAR(Inputs!K482))</f>
        <v/>
      </c>
      <c r="BH482" s="20" t="str">
        <f>IF(Inputs!K482="","",DAY(Inputs!K482))</f>
        <v/>
      </c>
      <c r="BI482" s="20" t="str">
        <f>IF(Inputs!K482="","",MONTH(Inputs!K482))</f>
        <v/>
      </c>
      <c r="BJ482" s="14" t="str">
        <f>IF(Inputs!K482="","",IF(Inputs!K482&gt;DATE(BG482,4,1),DATE(BG482,4,1),DATE(BG482-1,4,1)))</f>
        <v/>
      </c>
      <c r="BX482" s="27" t="e">
        <f t="shared" si="148"/>
        <v>#N/A</v>
      </c>
      <c r="BY482" t="e">
        <f t="shared" si="149"/>
        <v>#N/A</v>
      </c>
    </row>
    <row r="483" spans="20:77">
      <c r="T483" s="5">
        <f>IF(Inputs!F487="",0,IF(Inputs!G487="Purchase",Inputs!H487,IF(Inputs!G487="Redemption",-Inputs!H487,IF(Inputs!G487="Dividend",0,0)))/Inputs!I487)</f>
        <v>0</v>
      </c>
      <c r="U483" s="5">
        <f>IF(Inputs!F487="",0,(datecg-Inputs!F487))</f>
        <v>0</v>
      </c>
      <c r="V483" s="5">
        <f>IF(Inputs!F487="",0,SUM($T$5:T483))</f>
        <v>0</v>
      </c>
      <c r="W483" s="5">
        <f>SUM($X$5:X482)</f>
        <v>24499.276089799783</v>
      </c>
      <c r="X483" s="5">
        <f t="shared" si="132"/>
        <v>0</v>
      </c>
      <c r="Y483" s="5">
        <f t="shared" si="133"/>
        <v>0</v>
      </c>
      <c r="Z483" s="5">
        <f t="shared" si="134"/>
        <v>0</v>
      </c>
      <c r="AA483" s="5">
        <f t="shared" si="135"/>
        <v>0</v>
      </c>
      <c r="AB483" s="5">
        <f t="shared" si="136"/>
        <v>0</v>
      </c>
      <c r="AC483" s="5">
        <f t="shared" si="137"/>
        <v>0</v>
      </c>
      <c r="AD483" s="94">
        <f>IF(U483&lt;=IF(Inputs!$C$22="",lockin,Inputs!$C$22),Inputs!$D$22,IF(U483&lt;=IF(Inputs!$C$23="",lockin,Inputs!$C$23),Inputs!$D$23,IF(U483&lt;=IF(Inputs!$C$24="",lockin,Inputs!$C$24),Inputs!$D$24,IF(U483&lt;=IF(Inputs!$C$25="",lockin,Inputs!$C$25),Inputs!$D$25,IF(U483&lt;=IF(Inputs!$C$26="",lockin,Inputs!$C$26),Inputs!$D$26,IF(U483&lt;=IF(Inputs!$C$27="",lockin,Inputs!$C$27),Inputs!$D$27,IF(U483&lt;=IF(Inputs!$C$28="",lockin,Inputs!$C$28),Inputs!$D$28,IF(U483&lt;=IF(Inputs!$C$29="",lockin,Inputs!$C$29),Inputs!$D$29,IF(U483&lt;=IF(Inputs!$C$30="",lockin,Inputs!$C$30),Inputs!$D$30,IF(U483&lt;=IF(Inputs!$C$31="",lockin,Inputs!$C$31),Inputs!$D$31,0%))))))))))</f>
        <v>1.4999999999999999E-2</v>
      </c>
      <c r="AE483" s="5">
        <f t="shared" si="138"/>
        <v>0</v>
      </c>
      <c r="AF483" s="5">
        <f>AB483*Inputs!I487</f>
        <v>0</v>
      </c>
      <c r="AG483" s="5">
        <f t="shared" si="139"/>
        <v>0</v>
      </c>
      <c r="AH483" s="5">
        <f t="shared" si="140"/>
        <v>0</v>
      </c>
      <c r="AI483" s="5">
        <f>AA483*Inputs!I487</f>
        <v>0</v>
      </c>
      <c r="AJ483" s="5">
        <f t="shared" si="141"/>
        <v>0</v>
      </c>
      <c r="AK483" s="5">
        <f t="shared" si="142"/>
        <v>0</v>
      </c>
      <c r="AL483" s="5">
        <f>AA483*Inputs!I487</f>
        <v>0</v>
      </c>
      <c r="AM483" s="5">
        <f t="shared" ca="1" si="143"/>
        <v>0</v>
      </c>
      <c r="AN483" s="5">
        <f t="shared" si="144"/>
        <v>0</v>
      </c>
      <c r="AO483" s="5">
        <f t="shared" ca="1" si="145"/>
        <v>0</v>
      </c>
      <c r="AP483" s="5"/>
      <c r="AQ483" s="5">
        <f>AA483*Inputs!I487</f>
        <v>0</v>
      </c>
      <c r="AR483" s="5">
        <f t="shared" si="146"/>
        <v>0</v>
      </c>
      <c r="AS483" s="5"/>
      <c r="AT483" s="5">
        <f t="shared" ca="1" si="147"/>
        <v>0</v>
      </c>
      <c r="BG483" s="20" t="str">
        <f>IF(Inputs!K483="","",YEAR(Inputs!K483))</f>
        <v/>
      </c>
      <c r="BH483" s="20" t="str">
        <f>IF(Inputs!K483="","",DAY(Inputs!K483))</f>
        <v/>
      </c>
      <c r="BI483" s="20" t="str">
        <f>IF(Inputs!K483="","",MONTH(Inputs!K483))</f>
        <v/>
      </c>
      <c r="BJ483" s="14" t="str">
        <f>IF(Inputs!K483="","",IF(Inputs!K483&gt;DATE(BG483,4,1),DATE(BG483,4,1),DATE(BG483-1,4,1)))</f>
        <v/>
      </c>
      <c r="BX483" s="27" t="e">
        <f t="shared" si="148"/>
        <v>#N/A</v>
      </c>
      <c r="BY483" t="e">
        <f t="shared" si="149"/>
        <v>#N/A</v>
      </c>
    </row>
    <row r="484" spans="20:77">
      <c r="T484" s="5">
        <f>IF(Inputs!F488="",0,IF(Inputs!G488="Purchase",Inputs!H488,IF(Inputs!G488="Redemption",-Inputs!H488,IF(Inputs!G488="Dividend",0,0)))/Inputs!I488)</f>
        <v>0</v>
      </c>
      <c r="U484" s="5">
        <f>IF(Inputs!F488="",0,(datecg-Inputs!F488))</f>
        <v>0</v>
      </c>
      <c r="V484" s="5">
        <f>IF(Inputs!F488="",0,SUM($T$5:T484))</f>
        <v>0</v>
      </c>
      <c r="W484" s="5">
        <f>SUM($X$5:X483)</f>
        <v>24499.276089799783</v>
      </c>
      <c r="X484" s="5">
        <f t="shared" si="132"/>
        <v>0</v>
      </c>
      <c r="Y484" s="5">
        <f t="shared" si="133"/>
        <v>0</v>
      </c>
      <c r="Z484" s="5">
        <f t="shared" si="134"/>
        <v>0</v>
      </c>
      <c r="AA484" s="5">
        <f t="shared" si="135"/>
        <v>0</v>
      </c>
      <c r="AB484" s="5">
        <f t="shared" si="136"/>
        <v>0</v>
      </c>
      <c r="AC484" s="5">
        <f t="shared" si="137"/>
        <v>0</v>
      </c>
      <c r="AD484" s="94">
        <f>IF(U484&lt;=IF(Inputs!$C$22="",lockin,Inputs!$C$22),Inputs!$D$22,IF(U484&lt;=IF(Inputs!$C$23="",lockin,Inputs!$C$23),Inputs!$D$23,IF(U484&lt;=IF(Inputs!$C$24="",lockin,Inputs!$C$24),Inputs!$D$24,IF(U484&lt;=IF(Inputs!$C$25="",lockin,Inputs!$C$25),Inputs!$D$25,IF(U484&lt;=IF(Inputs!$C$26="",lockin,Inputs!$C$26),Inputs!$D$26,IF(U484&lt;=IF(Inputs!$C$27="",lockin,Inputs!$C$27),Inputs!$D$27,IF(U484&lt;=IF(Inputs!$C$28="",lockin,Inputs!$C$28),Inputs!$D$28,IF(U484&lt;=IF(Inputs!$C$29="",lockin,Inputs!$C$29),Inputs!$D$29,IF(U484&lt;=IF(Inputs!$C$30="",lockin,Inputs!$C$30),Inputs!$D$30,IF(U484&lt;=IF(Inputs!$C$31="",lockin,Inputs!$C$31),Inputs!$D$31,0%))))))))))</f>
        <v>1.4999999999999999E-2</v>
      </c>
      <c r="AE484" s="5">
        <f t="shared" si="138"/>
        <v>0</v>
      </c>
      <c r="AF484" s="5">
        <f>AB484*Inputs!I488</f>
        <v>0</v>
      </c>
      <c r="AG484" s="5">
        <f t="shared" si="139"/>
        <v>0</v>
      </c>
      <c r="AH484" s="5">
        <f t="shared" si="140"/>
        <v>0</v>
      </c>
      <c r="AI484" s="5">
        <f>AA484*Inputs!I488</f>
        <v>0</v>
      </c>
      <c r="AJ484" s="5">
        <f t="shared" si="141"/>
        <v>0</v>
      </c>
      <c r="AK484" s="5">
        <f t="shared" si="142"/>
        <v>0</v>
      </c>
      <c r="AL484" s="5">
        <f>AA484*Inputs!I488</f>
        <v>0</v>
      </c>
      <c r="AM484" s="5">
        <f t="shared" ca="1" si="143"/>
        <v>0</v>
      </c>
      <c r="AN484" s="5">
        <f t="shared" si="144"/>
        <v>0</v>
      </c>
      <c r="AO484" s="5">
        <f t="shared" ca="1" si="145"/>
        <v>0</v>
      </c>
      <c r="AP484" s="5"/>
      <c r="AQ484" s="5">
        <f>AA484*Inputs!I488</f>
        <v>0</v>
      </c>
      <c r="AR484" s="5">
        <f t="shared" si="146"/>
        <v>0</v>
      </c>
      <c r="AS484" s="5"/>
      <c r="AT484" s="5">
        <f t="shared" ca="1" si="147"/>
        <v>0</v>
      </c>
      <c r="BG484" s="20" t="str">
        <f>IF(Inputs!K484="","",YEAR(Inputs!K484))</f>
        <v/>
      </c>
      <c r="BH484" s="20" t="str">
        <f>IF(Inputs!K484="","",DAY(Inputs!K484))</f>
        <v/>
      </c>
      <c r="BI484" s="20" t="str">
        <f>IF(Inputs!K484="","",MONTH(Inputs!K484))</f>
        <v/>
      </c>
      <c r="BJ484" s="14" t="str">
        <f>IF(Inputs!K484="","",IF(Inputs!K484&gt;DATE(BG484,4,1),DATE(BG484,4,1),DATE(BG484-1,4,1)))</f>
        <v/>
      </c>
      <c r="BX484" s="27" t="e">
        <f t="shared" si="148"/>
        <v>#N/A</v>
      </c>
      <c r="BY484" t="e">
        <f t="shared" si="149"/>
        <v>#N/A</v>
      </c>
    </row>
    <row r="485" spans="20:77">
      <c r="T485" s="5">
        <f>IF(Inputs!F489="",0,IF(Inputs!G489="Purchase",Inputs!H489,IF(Inputs!G489="Redemption",-Inputs!H489,IF(Inputs!G489="Dividend",0,0)))/Inputs!I489)</f>
        <v>0</v>
      </c>
      <c r="U485" s="5">
        <f>IF(Inputs!F489="",0,(datecg-Inputs!F489))</f>
        <v>0</v>
      </c>
      <c r="V485" s="5">
        <f>IF(Inputs!F489="",0,SUM($T$5:T485))</f>
        <v>0</v>
      </c>
      <c r="W485" s="5">
        <f>SUM($X$5:X484)</f>
        <v>24499.276089799783</v>
      </c>
      <c r="X485" s="5">
        <f t="shared" si="132"/>
        <v>0</v>
      </c>
      <c r="Y485" s="5">
        <f t="shared" si="133"/>
        <v>0</v>
      </c>
      <c r="Z485" s="5">
        <f t="shared" si="134"/>
        <v>0</v>
      </c>
      <c r="AA485" s="5">
        <f t="shared" si="135"/>
        <v>0</v>
      </c>
      <c r="AB485" s="5">
        <f t="shared" si="136"/>
        <v>0</v>
      </c>
      <c r="AC485" s="5">
        <f t="shared" si="137"/>
        <v>0</v>
      </c>
      <c r="AD485" s="94">
        <f>IF(U485&lt;=IF(Inputs!$C$22="",lockin,Inputs!$C$22),Inputs!$D$22,IF(U485&lt;=IF(Inputs!$C$23="",lockin,Inputs!$C$23),Inputs!$D$23,IF(U485&lt;=IF(Inputs!$C$24="",lockin,Inputs!$C$24),Inputs!$D$24,IF(U485&lt;=IF(Inputs!$C$25="",lockin,Inputs!$C$25),Inputs!$D$25,IF(U485&lt;=IF(Inputs!$C$26="",lockin,Inputs!$C$26),Inputs!$D$26,IF(U485&lt;=IF(Inputs!$C$27="",lockin,Inputs!$C$27),Inputs!$D$27,IF(U485&lt;=IF(Inputs!$C$28="",lockin,Inputs!$C$28),Inputs!$D$28,IF(U485&lt;=IF(Inputs!$C$29="",lockin,Inputs!$C$29),Inputs!$D$29,IF(U485&lt;=IF(Inputs!$C$30="",lockin,Inputs!$C$30),Inputs!$D$30,IF(U485&lt;=IF(Inputs!$C$31="",lockin,Inputs!$C$31),Inputs!$D$31,0%))))))))))</f>
        <v>1.4999999999999999E-2</v>
      </c>
      <c r="AE485" s="5">
        <f t="shared" si="138"/>
        <v>0</v>
      </c>
      <c r="AF485" s="5">
        <f>AB485*Inputs!I489</f>
        <v>0</v>
      </c>
      <c r="AG485" s="5">
        <f t="shared" si="139"/>
        <v>0</v>
      </c>
      <c r="AH485" s="5">
        <f t="shared" si="140"/>
        <v>0</v>
      </c>
      <c r="AI485" s="5">
        <f>AA485*Inputs!I489</f>
        <v>0</v>
      </c>
      <c r="AJ485" s="5">
        <f t="shared" si="141"/>
        <v>0</v>
      </c>
      <c r="AK485" s="5">
        <f t="shared" si="142"/>
        <v>0</v>
      </c>
      <c r="AL485" s="5">
        <f>AA485*Inputs!I489</f>
        <v>0</v>
      </c>
      <c r="AM485" s="5">
        <f t="shared" ca="1" si="143"/>
        <v>0</v>
      </c>
      <c r="AN485" s="5">
        <f t="shared" si="144"/>
        <v>0</v>
      </c>
      <c r="AO485" s="5">
        <f t="shared" ca="1" si="145"/>
        <v>0</v>
      </c>
      <c r="AP485" s="5"/>
      <c r="AQ485" s="5">
        <f>AA485*Inputs!I489</f>
        <v>0</v>
      </c>
      <c r="AR485" s="5">
        <f t="shared" si="146"/>
        <v>0</v>
      </c>
      <c r="AS485" s="5"/>
      <c r="AT485" s="5">
        <f t="shared" ca="1" si="147"/>
        <v>0</v>
      </c>
      <c r="BG485" s="20" t="str">
        <f>IF(Inputs!K485="","",YEAR(Inputs!K485))</f>
        <v/>
      </c>
      <c r="BH485" s="20" t="str">
        <f>IF(Inputs!K485="","",DAY(Inputs!K485))</f>
        <v/>
      </c>
      <c r="BI485" s="20" t="str">
        <f>IF(Inputs!K485="","",MONTH(Inputs!K485))</f>
        <v/>
      </c>
      <c r="BJ485" s="14" t="str">
        <f>IF(Inputs!K485="","",IF(Inputs!K485&gt;DATE(BG485,4,1),DATE(BG485,4,1),DATE(BG485-1,4,1)))</f>
        <v/>
      </c>
      <c r="BX485" s="27" t="e">
        <f t="shared" si="148"/>
        <v>#N/A</v>
      </c>
      <c r="BY485" t="e">
        <f t="shared" si="149"/>
        <v>#N/A</v>
      </c>
    </row>
    <row r="486" spans="20:77">
      <c r="T486" s="5">
        <f>IF(Inputs!F490="",0,IF(Inputs!G490="Purchase",Inputs!H490,IF(Inputs!G490="Redemption",-Inputs!H490,IF(Inputs!G490="Dividend",0,0)))/Inputs!I490)</f>
        <v>0</v>
      </c>
      <c r="U486" s="5">
        <f>IF(Inputs!F490="",0,(datecg-Inputs!F490))</f>
        <v>0</v>
      </c>
      <c r="V486" s="5">
        <f>IF(Inputs!F490="",0,SUM($T$5:T486))</f>
        <v>0</v>
      </c>
      <c r="W486" s="5">
        <f>SUM($X$5:X485)</f>
        <v>24499.276089799783</v>
      </c>
      <c r="X486" s="5">
        <f t="shared" si="132"/>
        <v>0</v>
      </c>
      <c r="Y486" s="5">
        <f t="shared" si="133"/>
        <v>0</v>
      </c>
      <c r="Z486" s="5">
        <f t="shared" si="134"/>
        <v>0</v>
      </c>
      <c r="AA486" s="5">
        <f t="shared" si="135"/>
        <v>0</v>
      </c>
      <c r="AB486" s="5">
        <f t="shared" si="136"/>
        <v>0</v>
      </c>
      <c r="AC486" s="5">
        <f t="shared" si="137"/>
        <v>0</v>
      </c>
      <c r="AD486" s="94">
        <f>IF(U486&lt;=IF(Inputs!$C$22="",lockin,Inputs!$C$22),Inputs!$D$22,IF(U486&lt;=IF(Inputs!$C$23="",lockin,Inputs!$C$23),Inputs!$D$23,IF(U486&lt;=IF(Inputs!$C$24="",lockin,Inputs!$C$24),Inputs!$D$24,IF(U486&lt;=IF(Inputs!$C$25="",lockin,Inputs!$C$25),Inputs!$D$25,IF(U486&lt;=IF(Inputs!$C$26="",lockin,Inputs!$C$26),Inputs!$D$26,IF(U486&lt;=IF(Inputs!$C$27="",lockin,Inputs!$C$27),Inputs!$D$27,IF(U486&lt;=IF(Inputs!$C$28="",lockin,Inputs!$C$28),Inputs!$D$28,IF(U486&lt;=IF(Inputs!$C$29="",lockin,Inputs!$C$29),Inputs!$D$29,IF(U486&lt;=IF(Inputs!$C$30="",lockin,Inputs!$C$30),Inputs!$D$30,IF(U486&lt;=IF(Inputs!$C$31="",lockin,Inputs!$C$31),Inputs!$D$31,0%))))))))))</f>
        <v>1.4999999999999999E-2</v>
      </c>
      <c r="AE486" s="5">
        <f t="shared" si="138"/>
        <v>0</v>
      </c>
      <c r="AF486" s="5">
        <f>AB486*Inputs!I490</f>
        <v>0</v>
      </c>
      <c r="AG486" s="5">
        <f t="shared" si="139"/>
        <v>0</v>
      </c>
      <c r="AH486" s="5">
        <f t="shared" si="140"/>
        <v>0</v>
      </c>
      <c r="AI486" s="5">
        <f>AA486*Inputs!I490</f>
        <v>0</v>
      </c>
      <c r="AJ486" s="5">
        <f t="shared" si="141"/>
        <v>0</v>
      </c>
      <c r="AK486" s="5">
        <f t="shared" si="142"/>
        <v>0</v>
      </c>
      <c r="AL486" s="5">
        <f>AA486*Inputs!I490</f>
        <v>0</v>
      </c>
      <c r="AM486" s="5">
        <f t="shared" ca="1" si="143"/>
        <v>0</v>
      </c>
      <c r="AN486" s="5">
        <f t="shared" si="144"/>
        <v>0</v>
      </c>
      <c r="AO486" s="5">
        <f t="shared" ca="1" si="145"/>
        <v>0</v>
      </c>
      <c r="AP486" s="5"/>
      <c r="AQ486" s="5">
        <f>AA486*Inputs!I490</f>
        <v>0</v>
      </c>
      <c r="AR486" s="5">
        <f t="shared" si="146"/>
        <v>0</v>
      </c>
      <c r="AS486" s="5"/>
      <c r="AT486" s="5">
        <f t="shared" ca="1" si="147"/>
        <v>0</v>
      </c>
      <c r="BG486" s="20" t="str">
        <f>IF(Inputs!K486="","",YEAR(Inputs!K486))</f>
        <v/>
      </c>
      <c r="BH486" s="20" t="str">
        <f>IF(Inputs!K486="","",DAY(Inputs!K486))</f>
        <v/>
      </c>
      <c r="BI486" s="20" t="str">
        <f>IF(Inputs!K486="","",MONTH(Inputs!K486))</f>
        <v/>
      </c>
      <c r="BJ486" s="14" t="str">
        <f>IF(Inputs!K486="","",IF(Inputs!K486&gt;DATE(BG486,4,1),DATE(BG486,4,1),DATE(BG486-1,4,1)))</f>
        <v/>
      </c>
      <c r="BX486" s="27" t="e">
        <f t="shared" si="148"/>
        <v>#N/A</v>
      </c>
      <c r="BY486" t="e">
        <f t="shared" si="149"/>
        <v>#N/A</v>
      </c>
    </row>
    <row r="487" spans="20:77">
      <c r="T487" s="5">
        <f>IF(Inputs!F491="",0,IF(Inputs!G491="Purchase",Inputs!H491,IF(Inputs!G491="Redemption",-Inputs!H491,IF(Inputs!G491="Dividend",0,0)))/Inputs!I491)</f>
        <v>0</v>
      </c>
      <c r="U487" s="5">
        <f>IF(Inputs!F491="",0,(datecg-Inputs!F491))</f>
        <v>0</v>
      </c>
      <c r="V487" s="5">
        <f>IF(Inputs!F491="",0,SUM($T$5:T487))</f>
        <v>0</v>
      </c>
      <c r="W487" s="5">
        <f>SUM($X$5:X486)</f>
        <v>24499.276089799783</v>
      </c>
      <c r="X487" s="5">
        <f t="shared" si="132"/>
        <v>0</v>
      </c>
      <c r="Y487" s="5">
        <f t="shared" si="133"/>
        <v>0</v>
      </c>
      <c r="Z487" s="5">
        <f t="shared" si="134"/>
        <v>0</v>
      </c>
      <c r="AA487" s="5">
        <f t="shared" si="135"/>
        <v>0</v>
      </c>
      <c r="AB487" s="5">
        <f t="shared" si="136"/>
        <v>0</v>
      </c>
      <c r="AC487" s="5">
        <f t="shared" si="137"/>
        <v>0</v>
      </c>
      <c r="AD487" s="94">
        <f>IF(U487&lt;=IF(Inputs!$C$22="",lockin,Inputs!$C$22),Inputs!$D$22,IF(U487&lt;=IF(Inputs!$C$23="",lockin,Inputs!$C$23),Inputs!$D$23,IF(U487&lt;=IF(Inputs!$C$24="",lockin,Inputs!$C$24),Inputs!$D$24,IF(U487&lt;=IF(Inputs!$C$25="",lockin,Inputs!$C$25),Inputs!$D$25,IF(U487&lt;=IF(Inputs!$C$26="",lockin,Inputs!$C$26),Inputs!$D$26,IF(U487&lt;=IF(Inputs!$C$27="",lockin,Inputs!$C$27),Inputs!$D$27,IF(U487&lt;=IF(Inputs!$C$28="",lockin,Inputs!$C$28),Inputs!$D$28,IF(U487&lt;=IF(Inputs!$C$29="",lockin,Inputs!$C$29),Inputs!$D$29,IF(U487&lt;=IF(Inputs!$C$30="",lockin,Inputs!$C$30),Inputs!$D$30,IF(U487&lt;=IF(Inputs!$C$31="",lockin,Inputs!$C$31),Inputs!$D$31,0%))))))))))</f>
        <v>1.4999999999999999E-2</v>
      </c>
      <c r="AE487" s="5">
        <f t="shared" si="138"/>
        <v>0</v>
      </c>
      <c r="AF487" s="5">
        <f>AB487*Inputs!I491</f>
        <v>0</v>
      </c>
      <c r="AG487" s="5">
        <f t="shared" si="139"/>
        <v>0</v>
      </c>
      <c r="AH487" s="5">
        <f t="shared" si="140"/>
        <v>0</v>
      </c>
      <c r="AI487" s="5">
        <f>AA487*Inputs!I491</f>
        <v>0</v>
      </c>
      <c r="AJ487" s="5">
        <f t="shared" si="141"/>
        <v>0</v>
      </c>
      <c r="AK487" s="5">
        <f t="shared" si="142"/>
        <v>0</v>
      </c>
      <c r="AL487" s="5">
        <f>AA487*Inputs!I491</f>
        <v>0</v>
      </c>
      <c r="AM487" s="5">
        <f t="shared" ca="1" si="143"/>
        <v>0</v>
      </c>
      <c r="AN487" s="5">
        <f t="shared" si="144"/>
        <v>0</v>
      </c>
      <c r="AO487" s="5">
        <f t="shared" ca="1" si="145"/>
        <v>0</v>
      </c>
      <c r="AP487" s="5"/>
      <c r="AQ487" s="5">
        <f>AA487*Inputs!I491</f>
        <v>0</v>
      </c>
      <c r="AR487" s="5">
        <f t="shared" si="146"/>
        <v>0</v>
      </c>
      <c r="AS487" s="5"/>
      <c r="AT487" s="5">
        <f t="shared" ca="1" si="147"/>
        <v>0</v>
      </c>
      <c r="BG487" s="20" t="str">
        <f>IF(Inputs!K487="","",YEAR(Inputs!K487))</f>
        <v/>
      </c>
      <c r="BH487" s="20" t="str">
        <f>IF(Inputs!K487="","",DAY(Inputs!K487))</f>
        <v/>
      </c>
      <c r="BI487" s="20" t="str">
        <f>IF(Inputs!K487="","",MONTH(Inputs!K487))</f>
        <v/>
      </c>
      <c r="BJ487" s="14" t="str">
        <f>IF(Inputs!K487="","",IF(Inputs!K487&gt;DATE(BG487,4,1),DATE(BG487,4,1),DATE(BG487-1,4,1)))</f>
        <v/>
      </c>
      <c r="BX487" s="27" t="e">
        <f t="shared" si="148"/>
        <v>#N/A</v>
      </c>
      <c r="BY487" t="e">
        <f t="shared" si="149"/>
        <v>#N/A</v>
      </c>
    </row>
    <row r="488" spans="20:77">
      <c r="T488" s="5">
        <f>IF(Inputs!F492="",0,IF(Inputs!G492="Purchase",Inputs!H492,IF(Inputs!G492="Redemption",-Inputs!H492,IF(Inputs!G492="Dividend",0,0)))/Inputs!I492)</f>
        <v>0</v>
      </c>
      <c r="U488" s="5">
        <f>IF(Inputs!F492="",0,(datecg-Inputs!F492))</f>
        <v>0</v>
      </c>
      <c r="V488" s="5">
        <f>IF(Inputs!F492="",0,SUM($T$5:T488))</f>
        <v>0</v>
      </c>
      <c r="W488" s="5">
        <f>SUM($X$5:X487)</f>
        <v>24499.276089799783</v>
      </c>
      <c r="X488" s="5">
        <f t="shared" si="132"/>
        <v>0</v>
      </c>
      <c r="Y488" s="5">
        <f t="shared" si="133"/>
        <v>0</v>
      </c>
      <c r="Z488" s="5">
        <f t="shared" si="134"/>
        <v>0</v>
      </c>
      <c r="AA488" s="5">
        <f t="shared" si="135"/>
        <v>0</v>
      </c>
      <c r="AB488" s="5">
        <f t="shared" si="136"/>
        <v>0</v>
      </c>
      <c r="AC488" s="5">
        <f t="shared" si="137"/>
        <v>0</v>
      </c>
      <c r="AD488" s="94">
        <f>IF(U488&lt;=IF(Inputs!$C$22="",lockin,Inputs!$C$22),Inputs!$D$22,IF(U488&lt;=IF(Inputs!$C$23="",lockin,Inputs!$C$23),Inputs!$D$23,IF(U488&lt;=IF(Inputs!$C$24="",lockin,Inputs!$C$24),Inputs!$D$24,IF(U488&lt;=IF(Inputs!$C$25="",lockin,Inputs!$C$25),Inputs!$D$25,IF(U488&lt;=IF(Inputs!$C$26="",lockin,Inputs!$C$26),Inputs!$D$26,IF(U488&lt;=IF(Inputs!$C$27="",lockin,Inputs!$C$27),Inputs!$D$27,IF(U488&lt;=IF(Inputs!$C$28="",lockin,Inputs!$C$28),Inputs!$D$28,IF(U488&lt;=IF(Inputs!$C$29="",lockin,Inputs!$C$29),Inputs!$D$29,IF(U488&lt;=IF(Inputs!$C$30="",lockin,Inputs!$C$30),Inputs!$D$30,IF(U488&lt;=IF(Inputs!$C$31="",lockin,Inputs!$C$31),Inputs!$D$31,0%))))))))))</f>
        <v>1.4999999999999999E-2</v>
      </c>
      <c r="AE488" s="5">
        <f t="shared" si="138"/>
        <v>0</v>
      </c>
      <c r="AF488" s="5">
        <f>AB488*Inputs!I492</f>
        <v>0</v>
      </c>
      <c r="AG488" s="5">
        <f t="shared" si="139"/>
        <v>0</v>
      </c>
      <c r="AH488" s="5">
        <f t="shared" si="140"/>
        <v>0</v>
      </c>
      <c r="AI488" s="5">
        <f>AA488*Inputs!I492</f>
        <v>0</v>
      </c>
      <c r="AJ488" s="5">
        <f t="shared" si="141"/>
        <v>0</v>
      </c>
      <c r="AK488" s="5">
        <f t="shared" si="142"/>
        <v>0</v>
      </c>
      <c r="AL488" s="5">
        <f>AA488*Inputs!I492</f>
        <v>0</v>
      </c>
      <c r="AM488" s="5">
        <f t="shared" ca="1" si="143"/>
        <v>0</v>
      </c>
      <c r="AN488" s="5">
        <f t="shared" si="144"/>
        <v>0</v>
      </c>
      <c r="AO488" s="5">
        <f t="shared" ca="1" si="145"/>
        <v>0</v>
      </c>
      <c r="AP488" s="5"/>
      <c r="AQ488" s="5">
        <f>AA488*Inputs!I492</f>
        <v>0</v>
      </c>
      <c r="AR488" s="5">
        <f t="shared" si="146"/>
        <v>0</v>
      </c>
      <c r="AS488" s="5"/>
      <c r="AT488" s="5">
        <f t="shared" ca="1" si="147"/>
        <v>0</v>
      </c>
      <c r="BG488" s="20" t="str">
        <f>IF(Inputs!K488="","",YEAR(Inputs!K488))</f>
        <v/>
      </c>
      <c r="BH488" s="20" t="str">
        <f>IF(Inputs!K488="","",DAY(Inputs!K488))</f>
        <v/>
      </c>
      <c r="BI488" s="20" t="str">
        <f>IF(Inputs!K488="","",MONTH(Inputs!K488))</f>
        <v/>
      </c>
      <c r="BJ488" s="14" t="str">
        <f>IF(Inputs!K488="","",IF(Inputs!K488&gt;DATE(BG488,4,1),DATE(BG488,4,1),DATE(BG488-1,4,1)))</f>
        <v/>
      </c>
      <c r="BX488" s="27" t="e">
        <f t="shared" si="148"/>
        <v>#N/A</v>
      </c>
      <c r="BY488" t="e">
        <f t="shared" si="149"/>
        <v>#N/A</v>
      </c>
    </row>
    <row r="489" spans="20:77">
      <c r="T489" s="5">
        <f>IF(Inputs!F493="",0,IF(Inputs!G493="Purchase",Inputs!H493,IF(Inputs!G493="Redemption",-Inputs!H493,IF(Inputs!G493="Dividend",0,0)))/Inputs!I493)</f>
        <v>0</v>
      </c>
      <c r="U489" s="5">
        <f>IF(Inputs!F493="",0,(datecg-Inputs!F493))</f>
        <v>0</v>
      </c>
      <c r="V489" s="5">
        <f>IF(Inputs!F493="",0,SUM($T$5:T489))</f>
        <v>0</v>
      </c>
      <c r="W489" s="5">
        <f>SUM($X$5:X488)</f>
        <v>24499.276089799783</v>
      </c>
      <c r="X489" s="5">
        <f t="shared" si="132"/>
        <v>0</v>
      </c>
      <c r="Y489" s="5">
        <f t="shared" si="133"/>
        <v>0</v>
      </c>
      <c r="Z489" s="5">
        <f t="shared" si="134"/>
        <v>0</v>
      </c>
      <c r="AA489" s="5">
        <f t="shared" si="135"/>
        <v>0</v>
      </c>
      <c r="AB489" s="5">
        <f t="shared" si="136"/>
        <v>0</v>
      </c>
      <c r="AC489" s="5">
        <f t="shared" si="137"/>
        <v>0</v>
      </c>
      <c r="AD489" s="94">
        <f>IF(U489&lt;=IF(Inputs!$C$22="",lockin,Inputs!$C$22),Inputs!$D$22,IF(U489&lt;=IF(Inputs!$C$23="",lockin,Inputs!$C$23),Inputs!$D$23,IF(U489&lt;=IF(Inputs!$C$24="",lockin,Inputs!$C$24),Inputs!$D$24,IF(U489&lt;=IF(Inputs!$C$25="",lockin,Inputs!$C$25),Inputs!$D$25,IF(U489&lt;=IF(Inputs!$C$26="",lockin,Inputs!$C$26),Inputs!$D$26,IF(U489&lt;=IF(Inputs!$C$27="",lockin,Inputs!$C$27),Inputs!$D$27,IF(U489&lt;=IF(Inputs!$C$28="",lockin,Inputs!$C$28),Inputs!$D$28,IF(U489&lt;=IF(Inputs!$C$29="",lockin,Inputs!$C$29),Inputs!$D$29,IF(U489&lt;=IF(Inputs!$C$30="",lockin,Inputs!$C$30),Inputs!$D$30,IF(U489&lt;=IF(Inputs!$C$31="",lockin,Inputs!$C$31),Inputs!$D$31,0%))))))))))</f>
        <v>1.4999999999999999E-2</v>
      </c>
      <c r="AE489" s="5">
        <f t="shared" si="138"/>
        <v>0</v>
      </c>
      <c r="AF489" s="5">
        <f>AB489*Inputs!I493</f>
        <v>0</v>
      </c>
      <c r="AG489" s="5">
        <f t="shared" si="139"/>
        <v>0</v>
      </c>
      <c r="AH489" s="5">
        <f t="shared" si="140"/>
        <v>0</v>
      </c>
      <c r="AI489" s="5">
        <f>AA489*Inputs!I493</f>
        <v>0</v>
      </c>
      <c r="AJ489" s="5">
        <f t="shared" si="141"/>
        <v>0</v>
      </c>
      <c r="AK489" s="5">
        <f t="shared" si="142"/>
        <v>0</v>
      </c>
      <c r="AL489" s="5">
        <f>AA489*Inputs!I493</f>
        <v>0</v>
      </c>
      <c r="AM489" s="5">
        <f t="shared" ca="1" si="143"/>
        <v>0</v>
      </c>
      <c r="AN489" s="5">
        <f t="shared" si="144"/>
        <v>0</v>
      </c>
      <c r="AO489" s="5">
        <f t="shared" ca="1" si="145"/>
        <v>0</v>
      </c>
      <c r="AP489" s="5"/>
      <c r="AQ489" s="5">
        <f>AA489*Inputs!I493</f>
        <v>0</v>
      </c>
      <c r="AR489" s="5">
        <f t="shared" si="146"/>
        <v>0</v>
      </c>
      <c r="AS489" s="5"/>
      <c r="AT489" s="5">
        <f t="shared" ca="1" si="147"/>
        <v>0</v>
      </c>
      <c r="BG489" s="20" t="str">
        <f>IF(Inputs!K489="","",YEAR(Inputs!K489))</f>
        <v/>
      </c>
      <c r="BH489" s="20" t="str">
        <f>IF(Inputs!K489="","",DAY(Inputs!K489))</f>
        <v/>
      </c>
      <c r="BI489" s="20" t="str">
        <f>IF(Inputs!K489="","",MONTH(Inputs!K489))</f>
        <v/>
      </c>
      <c r="BJ489" s="14" t="str">
        <f>IF(Inputs!K489="","",IF(Inputs!K489&gt;DATE(BG489,4,1),DATE(BG489,4,1),DATE(BG489-1,4,1)))</f>
        <v/>
      </c>
      <c r="BX489" s="27" t="e">
        <f t="shared" si="148"/>
        <v>#N/A</v>
      </c>
      <c r="BY489" t="e">
        <f t="shared" si="149"/>
        <v>#N/A</v>
      </c>
    </row>
    <row r="490" spans="20:77">
      <c r="T490" s="5">
        <f>IF(Inputs!F494="",0,IF(Inputs!G494="Purchase",Inputs!H494,IF(Inputs!G494="Redemption",-Inputs!H494,IF(Inputs!G494="Dividend",0,0)))/Inputs!I494)</f>
        <v>0</v>
      </c>
      <c r="U490" s="5">
        <f>IF(Inputs!F494="",0,(datecg-Inputs!F494))</f>
        <v>0</v>
      </c>
      <c r="V490" s="5">
        <f>IF(Inputs!F494="",0,SUM($T$5:T490))</f>
        <v>0</v>
      </c>
      <c r="W490" s="5">
        <f>SUM($X$5:X489)</f>
        <v>24499.276089799783</v>
      </c>
      <c r="X490" s="5">
        <f t="shared" si="132"/>
        <v>0</v>
      </c>
      <c r="Y490" s="5">
        <f t="shared" si="133"/>
        <v>0</v>
      </c>
      <c r="Z490" s="5">
        <f t="shared" si="134"/>
        <v>0</v>
      </c>
      <c r="AA490" s="5">
        <f t="shared" si="135"/>
        <v>0</v>
      </c>
      <c r="AB490" s="5">
        <f t="shared" si="136"/>
        <v>0</v>
      </c>
      <c r="AC490" s="5">
        <f t="shared" si="137"/>
        <v>0</v>
      </c>
      <c r="AD490" s="94">
        <f>IF(U490&lt;=IF(Inputs!$C$22="",lockin,Inputs!$C$22),Inputs!$D$22,IF(U490&lt;=IF(Inputs!$C$23="",lockin,Inputs!$C$23),Inputs!$D$23,IF(U490&lt;=IF(Inputs!$C$24="",lockin,Inputs!$C$24),Inputs!$D$24,IF(U490&lt;=IF(Inputs!$C$25="",lockin,Inputs!$C$25),Inputs!$D$25,IF(U490&lt;=IF(Inputs!$C$26="",lockin,Inputs!$C$26),Inputs!$D$26,IF(U490&lt;=IF(Inputs!$C$27="",lockin,Inputs!$C$27),Inputs!$D$27,IF(U490&lt;=IF(Inputs!$C$28="",lockin,Inputs!$C$28),Inputs!$D$28,IF(U490&lt;=IF(Inputs!$C$29="",lockin,Inputs!$C$29),Inputs!$D$29,IF(U490&lt;=IF(Inputs!$C$30="",lockin,Inputs!$C$30),Inputs!$D$30,IF(U490&lt;=IF(Inputs!$C$31="",lockin,Inputs!$C$31),Inputs!$D$31,0%))))))))))</f>
        <v>1.4999999999999999E-2</v>
      </c>
      <c r="AE490" s="5">
        <f t="shared" si="138"/>
        <v>0</v>
      </c>
      <c r="AF490" s="5">
        <f>AB490*Inputs!I494</f>
        <v>0</v>
      </c>
      <c r="AG490" s="5">
        <f t="shared" si="139"/>
        <v>0</v>
      </c>
      <c r="AH490" s="5">
        <f t="shared" si="140"/>
        <v>0</v>
      </c>
      <c r="AI490" s="5">
        <f>AA490*Inputs!I494</f>
        <v>0</v>
      </c>
      <c r="AJ490" s="5">
        <f t="shared" si="141"/>
        <v>0</v>
      </c>
      <c r="AK490" s="5">
        <f t="shared" si="142"/>
        <v>0</v>
      </c>
      <c r="AL490" s="5">
        <f>AA490*Inputs!I494</f>
        <v>0</v>
      </c>
      <c r="AM490" s="5">
        <f t="shared" ca="1" si="143"/>
        <v>0</v>
      </c>
      <c r="AN490" s="5">
        <f t="shared" si="144"/>
        <v>0</v>
      </c>
      <c r="AO490" s="5">
        <f t="shared" ca="1" si="145"/>
        <v>0</v>
      </c>
      <c r="AP490" s="5"/>
      <c r="AQ490" s="5">
        <f>AA490*Inputs!I494</f>
        <v>0</v>
      </c>
      <c r="AR490" s="5">
        <f t="shared" si="146"/>
        <v>0</v>
      </c>
      <c r="AS490" s="5"/>
      <c r="AT490" s="5">
        <f t="shared" ca="1" si="147"/>
        <v>0</v>
      </c>
      <c r="BG490" s="20" t="str">
        <f>IF(Inputs!K490="","",YEAR(Inputs!K490))</f>
        <v/>
      </c>
      <c r="BH490" s="20" t="str">
        <f>IF(Inputs!K490="","",DAY(Inputs!K490))</f>
        <v/>
      </c>
      <c r="BI490" s="20" t="str">
        <f>IF(Inputs!K490="","",MONTH(Inputs!K490))</f>
        <v/>
      </c>
      <c r="BJ490" s="14" t="str">
        <f>IF(Inputs!K490="","",IF(Inputs!K490&gt;DATE(BG490,4,1),DATE(BG490,4,1),DATE(BG490-1,4,1)))</f>
        <v/>
      </c>
      <c r="BX490" s="27" t="e">
        <f t="shared" si="148"/>
        <v>#N/A</v>
      </c>
      <c r="BY490" t="e">
        <f t="shared" si="149"/>
        <v>#N/A</v>
      </c>
    </row>
    <row r="491" spans="20:77">
      <c r="T491" s="5">
        <f>IF(Inputs!F495="",0,IF(Inputs!G495="Purchase",Inputs!H495,IF(Inputs!G495="Redemption",-Inputs!H495,IF(Inputs!G495="Dividend",0,0)))/Inputs!I495)</f>
        <v>0</v>
      </c>
      <c r="U491" s="5">
        <f>IF(Inputs!F495="",0,(datecg-Inputs!F495))</f>
        <v>0</v>
      </c>
      <c r="V491" s="5">
        <f>IF(Inputs!F495="",0,SUM($T$5:T491))</f>
        <v>0</v>
      </c>
      <c r="W491" s="5">
        <f>SUM($X$5:X490)</f>
        <v>24499.276089799783</v>
      </c>
      <c r="X491" s="5">
        <f t="shared" si="132"/>
        <v>0</v>
      </c>
      <c r="Y491" s="5">
        <f t="shared" si="133"/>
        <v>0</v>
      </c>
      <c r="Z491" s="5">
        <f t="shared" si="134"/>
        <v>0</v>
      </c>
      <c r="AA491" s="5">
        <f t="shared" si="135"/>
        <v>0</v>
      </c>
      <c r="AB491" s="5">
        <f t="shared" si="136"/>
        <v>0</v>
      </c>
      <c r="AC491" s="5">
        <f t="shared" si="137"/>
        <v>0</v>
      </c>
      <c r="AD491" s="94">
        <f>IF(U491&lt;=IF(Inputs!$C$22="",lockin,Inputs!$C$22),Inputs!$D$22,IF(U491&lt;=IF(Inputs!$C$23="",lockin,Inputs!$C$23),Inputs!$D$23,IF(U491&lt;=IF(Inputs!$C$24="",lockin,Inputs!$C$24),Inputs!$D$24,IF(U491&lt;=IF(Inputs!$C$25="",lockin,Inputs!$C$25),Inputs!$D$25,IF(U491&lt;=IF(Inputs!$C$26="",lockin,Inputs!$C$26),Inputs!$D$26,IF(U491&lt;=IF(Inputs!$C$27="",lockin,Inputs!$C$27),Inputs!$D$27,IF(U491&lt;=IF(Inputs!$C$28="",lockin,Inputs!$C$28),Inputs!$D$28,IF(U491&lt;=IF(Inputs!$C$29="",lockin,Inputs!$C$29),Inputs!$D$29,IF(U491&lt;=IF(Inputs!$C$30="",lockin,Inputs!$C$30),Inputs!$D$30,IF(U491&lt;=IF(Inputs!$C$31="",lockin,Inputs!$C$31),Inputs!$D$31,0%))))))))))</f>
        <v>1.4999999999999999E-2</v>
      </c>
      <c r="AE491" s="5">
        <f t="shared" si="138"/>
        <v>0</v>
      </c>
      <c r="AF491" s="5">
        <f>AB491*Inputs!I495</f>
        <v>0</v>
      </c>
      <c r="AG491" s="5">
        <f t="shared" si="139"/>
        <v>0</v>
      </c>
      <c r="AH491" s="5">
        <f t="shared" si="140"/>
        <v>0</v>
      </c>
      <c r="AI491" s="5">
        <f>AA491*Inputs!I495</f>
        <v>0</v>
      </c>
      <c r="AJ491" s="5">
        <f t="shared" si="141"/>
        <v>0</v>
      </c>
      <c r="AK491" s="5">
        <f t="shared" si="142"/>
        <v>0</v>
      </c>
      <c r="AL491" s="5">
        <f>AA491*Inputs!I495</f>
        <v>0</v>
      </c>
      <c r="AM491" s="5">
        <f t="shared" ca="1" si="143"/>
        <v>0</v>
      </c>
      <c r="AN491" s="5">
        <f t="shared" si="144"/>
        <v>0</v>
      </c>
      <c r="AO491" s="5">
        <f t="shared" ca="1" si="145"/>
        <v>0</v>
      </c>
      <c r="AP491" s="5"/>
      <c r="AQ491" s="5">
        <f>AA491*Inputs!I495</f>
        <v>0</v>
      </c>
      <c r="AR491" s="5">
        <f t="shared" si="146"/>
        <v>0</v>
      </c>
      <c r="AS491" s="5"/>
      <c r="AT491" s="5">
        <f t="shared" ca="1" si="147"/>
        <v>0</v>
      </c>
      <c r="BG491" s="20" t="str">
        <f>IF(Inputs!K491="","",YEAR(Inputs!K491))</f>
        <v/>
      </c>
      <c r="BH491" s="20" t="str">
        <f>IF(Inputs!K491="","",DAY(Inputs!K491))</f>
        <v/>
      </c>
      <c r="BI491" s="20" t="str">
        <f>IF(Inputs!K491="","",MONTH(Inputs!K491))</f>
        <v/>
      </c>
      <c r="BJ491" s="14" t="str">
        <f>IF(Inputs!K491="","",IF(Inputs!K491&gt;DATE(BG491,4,1),DATE(BG491,4,1),DATE(BG491-1,4,1)))</f>
        <v/>
      </c>
      <c r="BX491" s="27" t="e">
        <f t="shared" si="148"/>
        <v>#N/A</v>
      </c>
      <c r="BY491" t="e">
        <f t="shared" si="149"/>
        <v>#N/A</v>
      </c>
    </row>
    <row r="492" spans="20:77">
      <c r="T492" s="5">
        <f>IF(Inputs!F496="",0,IF(Inputs!G496="Purchase",Inputs!H496,IF(Inputs!G496="Redemption",-Inputs!H496,IF(Inputs!G496="Dividend",0,0)))/Inputs!I496)</f>
        <v>0</v>
      </c>
      <c r="U492" s="5">
        <f>IF(Inputs!F496="",0,(datecg-Inputs!F496))</f>
        <v>0</v>
      </c>
      <c r="V492" s="5">
        <f>IF(Inputs!F496="",0,SUM($T$5:T492))</f>
        <v>0</v>
      </c>
      <c r="W492" s="5">
        <f>SUM($X$5:X491)</f>
        <v>24499.276089799783</v>
      </c>
      <c r="X492" s="5">
        <f t="shared" si="132"/>
        <v>0</v>
      </c>
      <c r="Y492" s="5">
        <f t="shared" si="133"/>
        <v>0</v>
      </c>
      <c r="Z492" s="5">
        <f t="shared" si="134"/>
        <v>0</v>
      </c>
      <c r="AA492" s="5">
        <f t="shared" si="135"/>
        <v>0</v>
      </c>
      <c r="AB492" s="5">
        <f t="shared" si="136"/>
        <v>0</v>
      </c>
      <c r="AC492" s="5">
        <f t="shared" si="137"/>
        <v>0</v>
      </c>
      <c r="AD492" s="94">
        <f>IF(U492&lt;=IF(Inputs!$C$22="",lockin,Inputs!$C$22),Inputs!$D$22,IF(U492&lt;=IF(Inputs!$C$23="",lockin,Inputs!$C$23),Inputs!$D$23,IF(U492&lt;=IF(Inputs!$C$24="",lockin,Inputs!$C$24),Inputs!$D$24,IF(U492&lt;=IF(Inputs!$C$25="",lockin,Inputs!$C$25),Inputs!$D$25,IF(U492&lt;=IF(Inputs!$C$26="",lockin,Inputs!$C$26),Inputs!$D$26,IF(U492&lt;=IF(Inputs!$C$27="",lockin,Inputs!$C$27),Inputs!$D$27,IF(U492&lt;=IF(Inputs!$C$28="",lockin,Inputs!$C$28),Inputs!$D$28,IF(U492&lt;=IF(Inputs!$C$29="",lockin,Inputs!$C$29),Inputs!$D$29,IF(U492&lt;=IF(Inputs!$C$30="",lockin,Inputs!$C$30),Inputs!$D$30,IF(U492&lt;=IF(Inputs!$C$31="",lockin,Inputs!$C$31),Inputs!$D$31,0%))))))))))</f>
        <v>1.4999999999999999E-2</v>
      </c>
      <c r="AE492" s="5">
        <f t="shared" si="138"/>
        <v>0</v>
      </c>
      <c r="AF492" s="5">
        <f>AB492*Inputs!I496</f>
        <v>0</v>
      </c>
      <c r="AG492" s="5">
        <f t="shared" si="139"/>
        <v>0</v>
      </c>
      <c r="AH492" s="5">
        <f t="shared" si="140"/>
        <v>0</v>
      </c>
      <c r="AI492" s="5">
        <f>AA492*Inputs!I496</f>
        <v>0</v>
      </c>
      <c r="AJ492" s="5">
        <f t="shared" si="141"/>
        <v>0</v>
      </c>
      <c r="AK492" s="5">
        <f t="shared" si="142"/>
        <v>0</v>
      </c>
      <c r="AL492" s="5">
        <f>AA492*Inputs!I496</f>
        <v>0</v>
      </c>
      <c r="AM492" s="5">
        <f t="shared" ca="1" si="143"/>
        <v>0</v>
      </c>
      <c r="AN492" s="5">
        <f t="shared" si="144"/>
        <v>0</v>
      </c>
      <c r="AO492" s="5">
        <f t="shared" ca="1" si="145"/>
        <v>0</v>
      </c>
      <c r="AP492" s="5"/>
      <c r="AQ492" s="5">
        <f>AA492*Inputs!I496</f>
        <v>0</v>
      </c>
      <c r="AR492" s="5">
        <f t="shared" si="146"/>
        <v>0</v>
      </c>
      <c r="AS492" s="5"/>
      <c r="AT492" s="5">
        <f t="shared" ca="1" si="147"/>
        <v>0</v>
      </c>
      <c r="BG492" s="20" t="str">
        <f>IF(Inputs!K492="","",YEAR(Inputs!K492))</f>
        <v/>
      </c>
      <c r="BH492" s="20" t="str">
        <f>IF(Inputs!K492="","",DAY(Inputs!K492))</f>
        <v/>
      </c>
      <c r="BI492" s="20" t="str">
        <f>IF(Inputs!K492="","",MONTH(Inputs!K492))</f>
        <v/>
      </c>
      <c r="BJ492" s="14" t="str">
        <f>IF(Inputs!K492="","",IF(Inputs!K492&gt;DATE(BG492,4,1),DATE(BG492,4,1),DATE(BG492-1,4,1)))</f>
        <v/>
      </c>
      <c r="BX492" s="27" t="e">
        <f t="shared" si="148"/>
        <v>#N/A</v>
      </c>
      <c r="BY492" t="e">
        <f t="shared" si="149"/>
        <v>#N/A</v>
      </c>
    </row>
    <row r="493" spans="20:77">
      <c r="T493" s="5">
        <f>IF(Inputs!F497="",0,IF(Inputs!G497="Purchase",Inputs!H497,IF(Inputs!G497="Redemption",-Inputs!H497,IF(Inputs!G497="Dividend",0,0)))/Inputs!I497)</f>
        <v>0</v>
      </c>
      <c r="U493" s="5">
        <f>IF(Inputs!F497="",0,(datecg-Inputs!F497))</f>
        <v>0</v>
      </c>
      <c r="V493" s="5">
        <f>IF(Inputs!F497="",0,SUM($T$5:T493))</f>
        <v>0</v>
      </c>
      <c r="W493" s="5">
        <f>SUM($X$5:X492)</f>
        <v>24499.276089799783</v>
      </c>
      <c r="X493" s="5">
        <f t="shared" si="132"/>
        <v>0</v>
      </c>
      <c r="Y493" s="5">
        <f t="shared" si="133"/>
        <v>0</v>
      </c>
      <c r="Z493" s="5">
        <f t="shared" si="134"/>
        <v>0</v>
      </c>
      <c r="AA493" s="5">
        <f t="shared" si="135"/>
        <v>0</v>
      </c>
      <c r="AB493" s="5">
        <f t="shared" si="136"/>
        <v>0</v>
      </c>
      <c r="AC493" s="5">
        <f t="shared" si="137"/>
        <v>0</v>
      </c>
      <c r="AD493" s="94">
        <f>IF(U493&lt;=IF(Inputs!$C$22="",lockin,Inputs!$C$22),Inputs!$D$22,IF(U493&lt;=IF(Inputs!$C$23="",lockin,Inputs!$C$23),Inputs!$D$23,IF(U493&lt;=IF(Inputs!$C$24="",lockin,Inputs!$C$24),Inputs!$D$24,IF(U493&lt;=IF(Inputs!$C$25="",lockin,Inputs!$C$25),Inputs!$D$25,IF(U493&lt;=IF(Inputs!$C$26="",lockin,Inputs!$C$26),Inputs!$D$26,IF(U493&lt;=IF(Inputs!$C$27="",lockin,Inputs!$C$27),Inputs!$D$27,IF(U493&lt;=IF(Inputs!$C$28="",lockin,Inputs!$C$28),Inputs!$D$28,IF(U493&lt;=IF(Inputs!$C$29="",lockin,Inputs!$C$29),Inputs!$D$29,IF(U493&lt;=IF(Inputs!$C$30="",lockin,Inputs!$C$30),Inputs!$D$30,IF(U493&lt;=IF(Inputs!$C$31="",lockin,Inputs!$C$31),Inputs!$D$31,0%))))))))))</f>
        <v>1.4999999999999999E-2</v>
      </c>
      <c r="AE493" s="5">
        <f t="shared" si="138"/>
        <v>0</v>
      </c>
      <c r="AF493" s="5">
        <f>AB493*Inputs!I497</f>
        <v>0</v>
      </c>
      <c r="AG493" s="5">
        <f t="shared" si="139"/>
        <v>0</v>
      </c>
      <c r="AH493" s="5">
        <f t="shared" si="140"/>
        <v>0</v>
      </c>
      <c r="AI493" s="5">
        <f>AA493*Inputs!I497</f>
        <v>0</v>
      </c>
      <c r="AJ493" s="5">
        <f t="shared" si="141"/>
        <v>0</v>
      </c>
      <c r="AK493" s="5">
        <f t="shared" si="142"/>
        <v>0</v>
      </c>
      <c r="AL493" s="5">
        <f>AA493*Inputs!I497</f>
        <v>0</v>
      </c>
      <c r="AM493" s="5">
        <f t="shared" ca="1" si="143"/>
        <v>0</v>
      </c>
      <c r="AN493" s="5">
        <f t="shared" si="144"/>
        <v>0</v>
      </c>
      <c r="AO493" s="5">
        <f t="shared" ca="1" si="145"/>
        <v>0</v>
      </c>
      <c r="AP493" s="5"/>
      <c r="AQ493" s="5">
        <f>AA493*Inputs!I497</f>
        <v>0</v>
      </c>
      <c r="AR493" s="5">
        <f t="shared" si="146"/>
        <v>0</v>
      </c>
      <c r="AS493" s="5"/>
      <c r="AT493" s="5">
        <f t="shared" ca="1" si="147"/>
        <v>0</v>
      </c>
      <c r="BG493" s="20" t="str">
        <f>IF(Inputs!K493="","",YEAR(Inputs!K493))</f>
        <v/>
      </c>
      <c r="BH493" s="20" t="str">
        <f>IF(Inputs!K493="","",DAY(Inputs!K493))</f>
        <v/>
      </c>
      <c r="BI493" s="20" t="str">
        <f>IF(Inputs!K493="","",MONTH(Inputs!K493))</f>
        <v/>
      </c>
      <c r="BJ493" s="14" t="str">
        <f>IF(Inputs!K493="","",IF(Inputs!K493&gt;DATE(BG493,4,1),DATE(BG493,4,1),DATE(BG493-1,4,1)))</f>
        <v/>
      </c>
      <c r="BX493" s="27" t="e">
        <f t="shared" si="148"/>
        <v>#N/A</v>
      </c>
      <c r="BY493" t="e">
        <f t="shared" si="149"/>
        <v>#N/A</v>
      </c>
    </row>
    <row r="494" spans="20:77">
      <c r="T494" s="5">
        <f>IF(Inputs!F498="",0,IF(Inputs!G498="Purchase",Inputs!H498,IF(Inputs!G498="Redemption",-Inputs!H498,IF(Inputs!G498="Dividend",0,0)))/Inputs!I498)</f>
        <v>0</v>
      </c>
      <c r="U494" s="5">
        <f>IF(Inputs!F498="",0,(datecg-Inputs!F498))</f>
        <v>0</v>
      </c>
      <c r="V494" s="5">
        <f>IF(Inputs!F498="",0,SUM($T$5:T494))</f>
        <v>0</v>
      </c>
      <c r="W494" s="5">
        <f>SUM($X$5:X493)</f>
        <v>24499.276089799783</v>
      </c>
      <c r="X494" s="5">
        <f t="shared" si="132"/>
        <v>0</v>
      </c>
      <c r="Y494" s="5">
        <f t="shared" si="133"/>
        <v>0</v>
      </c>
      <c r="Z494" s="5">
        <f t="shared" si="134"/>
        <v>0</v>
      </c>
      <c r="AA494" s="5">
        <f t="shared" si="135"/>
        <v>0</v>
      </c>
      <c r="AB494" s="5">
        <f t="shared" si="136"/>
        <v>0</v>
      </c>
      <c r="AC494" s="5">
        <f t="shared" si="137"/>
        <v>0</v>
      </c>
      <c r="AD494" s="94">
        <f>IF(U494&lt;=IF(Inputs!$C$22="",lockin,Inputs!$C$22),Inputs!$D$22,IF(U494&lt;=IF(Inputs!$C$23="",lockin,Inputs!$C$23),Inputs!$D$23,IF(U494&lt;=IF(Inputs!$C$24="",lockin,Inputs!$C$24),Inputs!$D$24,IF(U494&lt;=IF(Inputs!$C$25="",lockin,Inputs!$C$25),Inputs!$D$25,IF(U494&lt;=IF(Inputs!$C$26="",lockin,Inputs!$C$26),Inputs!$D$26,IF(U494&lt;=IF(Inputs!$C$27="",lockin,Inputs!$C$27),Inputs!$D$27,IF(U494&lt;=IF(Inputs!$C$28="",lockin,Inputs!$C$28),Inputs!$D$28,IF(U494&lt;=IF(Inputs!$C$29="",lockin,Inputs!$C$29),Inputs!$D$29,IF(U494&lt;=IF(Inputs!$C$30="",lockin,Inputs!$C$30),Inputs!$D$30,IF(U494&lt;=IF(Inputs!$C$31="",lockin,Inputs!$C$31),Inputs!$D$31,0%))))))))))</f>
        <v>1.4999999999999999E-2</v>
      </c>
      <c r="AE494" s="5">
        <f t="shared" si="138"/>
        <v>0</v>
      </c>
      <c r="AF494" s="5">
        <f>AB494*Inputs!I498</f>
        <v>0</v>
      </c>
      <c r="AG494" s="5">
        <f t="shared" si="139"/>
        <v>0</v>
      </c>
      <c r="AH494" s="5">
        <f t="shared" si="140"/>
        <v>0</v>
      </c>
      <c r="AI494" s="5">
        <f>AA494*Inputs!I498</f>
        <v>0</v>
      </c>
      <c r="AJ494" s="5">
        <f t="shared" si="141"/>
        <v>0</v>
      </c>
      <c r="AK494" s="5">
        <f t="shared" si="142"/>
        <v>0</v>
      </c>
      <c r="AL494" s="5">
        <f>AA494*Inputs!I498</f>
        <v>0</v>
      </c>
      <c r="AM494" s="5">
        <f t="shared" ca="1" si="143"/>
        <v>0</v>
      </c>
      <c r="AN494" s="5">
        <f t="shared" si="144"/>
        <v>0</v>
      </c>
      <c r="AO494" s="5">
        <f t="shared" ca="1" si="145"/>
        <v>0</v>
      </c>
      <c r="AP494" s="5"/>
      <c r="AQ494" s="5">
        <f>AA494*Inputs!I498</f>
        <v>0</v>
      </c>
      <c r="AR494" s="5">
        <f t="shared" si="146"/>
        <v>0</v>
      </c>
      <c r="AS494" s="5"/>
      <c r="AT494" s="5">
        <f t="shared" ca="1" si="147"/>
        <v>0</v>
      </c>
      <c r="BG494" s="20" t="str">
        <f>IF(Inputs!K494="","",YEAR(Inputs!K494))</f>
        <v/>
      </c>
      <c r="BH494" s="20" t="str">
        <f>IF(Inputs!K494="","",DAY(Inputs!K494))</f>
        <v/>
      </c>
      <c r="BI494" s="20" t="str">
        <f>IF(Inputs!K494="","",MONTH(Inputs!K494))</f>
        <v/>
      </c>
      <c r="BJ494" s="14" t="str">
        <f>IF(Inputs!K494="","",IF(Inputs!K494&gt;DATE(BG494,4,1),DATE(BG494,4,1),DATE(BG494-1,4,1)))</f>
        <v/>
      </c>
      <c r="BX494" s="27" t="e">
        <f t="shared" si="148"/>
        <v>#N/A</v>
      </c>
      <c r="BY494" t="e">
        <f t="shared" si="149"/>
        <v>#N/A</v>
      </c>
    </row>
    <row r="495" spans="20:77">
      <c r="T495" s="5">
        <f>IF(Inputs!F499="",0,IF(Inputs!G499="Purchase",Inputs!H499,IF(Inputs!G499="Redemption",-Inputs!H499,IF(Inputs!G499="Dividend",0,0)))/Inputs!I499)</f>
        <v>0</v>
      </c>
      <c r="U495" s="5">
        <f>IF(Inputs!F499="",0,(datecg-Inputs!F499))</f>
        <v>0</v>
      </c>
      <c r="V495" s="5">
        <f>IF(Inputs!F499="",0,SUM($T$5:T495))</f>
        <v>0</v>
      </c>
      <c r="W495" s="5">
        <f>SUM($X$5:X494)</f>
        <v>24499.276089799783</v>
      </c>
      <c r="X495" s="5">
        <f t="shared" si="132"/>
        <v>0</v>
      </c>
      <c r="Y495" s="5">
        <f t="shared" si="133"/>
        <v>0</v>
      </c>
      <c r="Z495" s="5">
        <f t="shared" si="134"/>
        <v>0</v>
      </c>
      <c r="AA495" s="5">
        <f t="shared" si="135"/>
        <v>0</v>
      </c>
      <c r="AB495" s="5">
        <f t="shared" si="136"/>
        <v>0</v>
      </c>
      <c r="AC495" s="5">
        <f t="shared" si="137"/>
        <v>0</v>
      </c>
      <c r="AD495" s="94">
        <f>IF(U495&lt;=IF(Inputs!$C$22="",lockin,Inputs!$C$22),Inputs!$D$22,IF(U495&lt;=IF(Inputs!$C$23="",lockin,Inputs!$C$23),Inputs!$D$23,IF(U495&lt;=IF(Inputs!$C$24="",lockin,Inputs!$C$24),Inputs!$D$24,IF(U495&lt;=IF(Inputs!$C$25="",lockin,Inputs!$C$25),Inputs!$D$25,IF(U495&lt;=IF(Inputs!$C$26="",lockin,Inputs!$C$26),Inputs!$D$26,IF(U495&lt;=IF(Inputs!$C$27="",lockin,Inputs!$C$27),Inputs!$D$27,IF(U495&lt;=IF(Inputs!$C$28="",lockin,Inputs!$C$28),Inputs!$D$28,IF(U495&lt;=IF(Inputs!$C$29="",lockin,Inputs!$C$29),Inputs!$D$29,IF(U495&lt;=IF(Inputs!$C$30="",lockin,Inputs!$C$30),Inputs!$D$30,IF(U495&lt;=IF(Inputs!$C$31="",lockin,Inputs!$C$31),Inputs!$D$31,0%))))))))))</f>
        <v>1.4999999999999999E-2</v>
      </c>
      <c r="AE495" s="5">
        <f t="shared" si="138"/>
        <v>0</v>
      </c>
      <c r="AF495" s="5">
        <f>AB495*Inputs!I499</f>
        <v>0</v>
      </c>
      <c r="AG495" s="5">
        <f t="shared" si="139"/>
        <v>0</v>
      </c>
      <c r="AH495" s="5">
        <f t="shared" si="140"/>
        <v>0</v>
      </c>
      <c r="AI495" s="5">
        <f>AA495*Inputs!I499</f>
        <v>0</v>
      </c>
      <c r="AJ495" s="5">
        <f t="shared" si="141"/>
        <v>0</v>
      </c>
      <c r="AK495" s="5">
        <f t="shared" si="142"/>
        <v>0</v>
      </c>
      <c r="AL495" s="5">
        <f>AA495*Inputs!I499</f>
        <v>0</v>
      </c>
      <c r="AM495" s="5">
        <f t="shared" ca="1" si="143"/>
        <v>0</v>
      </c>
      <c r="AN495" s="5">
        <f t="shared" si="144"/>
        <v>0</v>
      </c>
      <c r="AO495" s="5">
        <f t="shared" ca="1" si="145"/>
        <v>0</v>
      </c>
      <c r="AP495" s="5"/>
      <c r="AQ495" s="5">
        <f>AA495*Inputs!I499</f>
        <v>0</v>
      </c>
      <c r="AR495" s="5">
        <f t="shared" si="146"/>
        <v>0</v>
      </c>
      <c r="AS495" s="5"/>
      <c r="AT495" s="5">
        <f t="shared" ca="1" si="147"/>
        <v>0</v>
      </c>
      <c r="BG495" s="20" t="str">
        <f>IF(Inputs!K495="","",YEAR(Inputs!K495))</f>
        <v/>
      </c>
      <c r="BH495" s="20" t="str">
        <f>IF(Inputs!K495="","",DAY(Inputs!K495))</f>
        <v/>
      </c>
      <c r="BI495" s="20" t="str">
        <f>IF(Inputs!K495="","",MONTH(Inputs!K495))</f>
        <v/>
      </c>
      <c r="BJ495" s="14" t="str">
        <f>IF(Inputs!K495="","",IF(Inputs!K495&gt;DATE(BG495,4,1),DATE(BG495,4,1),DATE(BG495-1,4,1)))</f>
        <v/>
      </c>
      <c r="BX495" s="27" t="e">
        <f t="shared" si="148"/>
        <v>#N/A</v>
      </c>
      <c r="BY495" t="e">
        <f t="shared" si="149"/>
        <v>#N/A</v>
      </c>
    </row>
    <row r="496" spans="20:77">
      <c r="T496" s="5">
        <f>IF(Inputs!F500="",0,IF(Inputs!G500="Purchase",Inputs!H500,IF(Inputs!G500="Redemption",-Inputs!H500,IF(Inputs!G500="Dividend",0,0)))/Inputs!I500)</f>
        <v>0</v>
      </c>
      <c r="U496" s="5">
        <f>IF(Inputs!F500="",0,(datecg-Inputs!F500))</f>
        <v>0</v>
      </c>
      <c r="V496" s="5">
        <f>IF(Inputs!F500="",0,SUM($T$5:T496))</f>
        <v>0</v>
      </c>
      <c r="W496" s="5">
        <f>SUM($X$5:X495)</f>
        <v>24499.276089799783</v>
      </c>
      <c r="X496" s="5">
        <f t="shared" si="132"/>
        <v>0</v>
      </c>
      <c r="Y496" s="5">
        <f t="shared" si="133"/>
        <v>0</v>
      </c>
      <c r="Z496" s="5">
        <f t="shared" si="134"/>
        <v>0</v>
      </c>
      <c r="AA496" s="5">
        <f t="shared" si="135"/>
        <v>0</v>
      </c>
      <c r="AB496" s="5">
        <f t="shared" si="136"/>
        <v>0</v>
      </c>
      <c r="AC496" s="5">
        <f t="shared" si="137"/>
        <v>0</v>
      </c>
      <c r="AD496" s="94">
        <f>IF(U496&lt;=IF(Inputs!$C$22="",lockin,Inputs!$C$22),Inputs!$D$22,IF(U496&lt;=IF(Inputs!$C$23="",lockin,Inputs!$C$23),Inputs!$D$23,IF(U496&lt;=IF(Inputs!$C$24="",lockin,Inputs!$C$24),Inputs!$D$24,IF(U496&lt;=IF(Inputs!$C$25="",lockin,Inputs!$C$25),Inputs!$D$25,IF(U496&lt;=IF(Inputs!$C$26="",lockin,Inputs!$C$26),Inputs!$D$26,IF(U496&lt;=IF(Inputs!$C$27="",lockin,Inputs!$C$27),Inputs!$D$27,IF(U496&lt;=IF(Inputs!$C$28="",lockin,Inputs!$C$28),Inputs!$D$28,IF(U496&lt;=IF(Inputs!$C$29="",lockin,Inputs!$C$29),Inputs!$D$29,IF(U496&lt;=IF(Inputs!$C$30="",lockin,Inputs!$C$30),Inputs!$D$30,IF(U496&lt;=IF(Inputs!$C$31="",lockin,Inputs!$C$31),Inputs!$D$31,0%))))))))))</f>
        <v>1.4999999999999999E-2</v>
      </c>
      <c r="AE496" s="5">
        <f t="shared" si="138"/>
        <v>0</v>
      </c>
      <c r="AF496" s="5">
        <f>AB496*Inputs!I500</f>
        <v>0</v>
      </c>
      <c r="AG496" s="5">
        <f t="shared" si="139"/>
        <v>0</v>
      </c>
      <c r="AH496" s="5">
        <f t="shared" si="140"/>
        <v>0</v>
      </c>
      <c r="AI496" s="5">
        <f>AA496*Inputs!I500</f>
        <v>0</v>
      </c>
      <c r="AJ496" s="5">
        <f t="shared" si="141"/>
        <v>0</v>
      </c>
      <c r="AK496" s="5">
        <f t="shared" si="142"/>
        <v>0</v>
      </c>
      <c r="AL496" s="5">
        <f>AA496*Inputs!I500</f>
        <v>0</v>
      </c>
      <c r="AM496" s="5">
        <f t="shared" ca="1" si="143"/>
        <v>0</v>
      </c>
      <c r="AN496" s="5">
        <f t="shared" si="144"/>
        <v>0</v>
      </c>
      <c r="AO496" s="5">
        <f t="shared" ca="1" si="145"/>
        <v>0</v>
      </c>
      <c r="AP496" s="5"/>
      <c r="AQ496" s="5">
        <f>AA496*Inputs!I500</f>
        <v>0</v>
      </c>
      <c r="AR496" s="5">
        <f t="shared" si="146"/>
        <v>0</v>
      </c>
      <c r="AS496" s="5"/>
      <c r="AT496" s="5">
        <f t="shared" ca="1" si="147"/>
        <v>0</v>
      </c>
      <c r="BG496" s="20" t="str">
        <f>IF(Inputs!K496="","",YEAR(Inputs!K496))</f>
        <v/>
      </c>
      <c r="BH496" s="20" t="str">
        <f>IF(Inputs!K496="","",DAY(Inputs!K496))</f>
        <v/>
      </c>
      <c r="BI496" s="20" t="str">
        <f>IF(Inputs!K496="","",MONTH(Inputs!K496))</f>
        <v/>
      </c>
      <c r="BJ496" s="14" t="str">
        <f>IF(Inputs!K496="","",IF(Inputs!K496&gt;DATE(BG496,4,1),DATE(BG496,4,1),DATE(BG496-1,4,1)))</f>
        <v/>
      </c>
      <c r="BX496" s="27" t="e">
        <f t="shared" si="148"/>
        <v>#N/A</v>
      </c>
      <c r="BY496" t="e">
        <f t="shared" si="149"/>
        <v>#N/A</v>
      </c>
    </row>
    <row r="497" spans="20:77">
      <c r="T497" s="5">
        <f>IF(Inputs!F501="",0,IF(Inputs!G501="Purchase",Inputs!H501,IF(Inputs!G501="Redemption",-Inputs!H501,IF(Inputs!G501="Dividend",0,0)))/Inputs!I501)</f>
        <v>0</v>
      </c>
      <c r="U497" s="5">
        <f>IF(Inputs!F501="",0,(datecg-Inputs!F501))</f>
        <v>0</v>
      </c>
      <c r="V497" s="5">
        <f>IF(Inputs!F501="",0,SUM($T$5:T497))</f>
        <v>0</v>
      </c>
      <c r="W497" s="5">
        <f>SUM($X$5:X496)</f>
        <v>24499.276089799783</v>
      </c>
      <c r="X497" s="5">
        <f t="shared" si="132"/>
        <v>0</v>
      </c>
      <c r="Y497" s="5">
        <f t="shared" si="133"/>
        <v>0</v>
      </c>
      <c r="Z497" s="5">
        <f t="shared" si="134"/>
        <v>0</v>
      </c>
      <c r="AA497" s="5">
        <f t="shared" si="135"/>
        <v>0</v>
      </c>
      <c r="AB497" s="5">
        <f t="shared" si="136"/>
        <v>0</v>
      </c>
      <c r="AC497" s="5">
        <f t="shared" si="137"/>
        <v>0</v>
      </c>
      <c r="AD497" s="94">
        <f>IF(U497&lt;=IF(Inputs!$C$22="",lockin,Inputs!$C$22),Inputs!$D$22,IF(U497&lt;=IF(Inputs!$C$23="",lockin,Inputs!$C$23),Inputs!$D$23,IF(U497&lt;=IF(Inputs!$C$24="",lockin,Inputs!$C$24),Inputs!$D$24,IF(U497&lt;=IF(Inputs!$C$25="",lockin,Inputs!$C$25),Inputs!$D$25,IF(U497&lt;=IF(Inputs!$C$26="",lockin,Inputs!$C$26),Inputs!$D$26,IF(U497&lt;=IF(Inputs!$C$27="",lockin,Inputs!$C$27),Inputs!$D$27,IF(U497&lt;=IF(Inputs!$C$28="",lockin,Inputs!$C$28),Inputs!$D$28,IF(U497&lt;=IF(Inputs!$C$29="",lockin,Inputs!$C$29),Inputs!$D$29,IF(U497&lt;=IF(Inputs!$C$30="",lockin,Inputs!$C$30),Inputs!$D$30,IF(U497&lt;=IF(Inputs!$C$31="",lockin,Inputs!$C$31),Inputs!$D$31,0%))))))))))</f>
        <v>1.4999999999999999E-2</v>
      </c>
      <c r="AE497" s="5">
        <f t="shared" si="138"/>
        <v>0</v>
      </c>
      <c r="AF497" s="5">
        <f>AB497*Inputs!I501</f>
        <v>0</v>
      </c>
      <c r="AG497" s="5">
        <f t="shared" si="139"/>
        <v>0</v>
      </c>
      <c r="AH497" s="5">
        <f t="shared" si="140"/>
        <v>0</v>
      </c>
      <c r="AI497" s="5">
        <f>AA497*Inputs!I501</f>
        <v>0</v>
      </c>
      <c r="AJ497" s="5">
        <f t="shared" si="141"/>
        <v>0</v>
      </c>
      <c r="AK497" s="5">
        <f t="shared" si="142"/>
        <v>0</v>
      </c>
      <c r="AL497" s="5">
        <f>AA497*Inputs!I501</f>
        <v>0</v>
      </c>
      <c r="AM497" s="5">
        <f t="shared" ca="1" si="143"/>
        <v>0</v>
      </c>
      <c r="AN497" s="5">
        <f t="shared" si="144"/>
        <v>0</v>
      </c>
      <c r="AO497" s="5">
        <f t="shared" ca="1" si="145"/>
        <v>0</v>
      </c>
      <c r="AP497" s="5"/>
      <c r="AQ497" s="5">
        <f>AA497*Inputs!I501</f>
        <v>0</v>
      </c>
      <c r="AR497" s="5">
        <f t="shared" si="146"/>
        <v>0</v>
      </c>
      <c r="AS497" s="5"/>
      <c r="AT497" s="5">
        <f t="shared" ca="1" si="147"/>
        <v>0</v>
      </c>
      <c r="BG497" s="20" t="str">
        <f>IF(Inputs!K497="","",YEAR(Inputs!K497))</f>
        <v/>
      </c>
      <c r="BH497" s="20" t="str">
        <f>IF(Inputs!K497="","",DAY(Inputs!K497))</f>
        <v/>
      </c>
      <c r="BI497" s="20" t="str">
        <f>IF(Inputs!K497="","",MONTH(Inputs!K497))</f>
        <v/>
      </c>
      <c r="BJ497" s="14" t="str">
        <f>IF(Inputs!K497="","",IF(Inputs!K497&gt;DATE(BG497,4,1),DATE(BG497,4,1),DATE(BG497-1,4,1)))</f>
        <v/>
      </c>
      <c r="BX497" s="27" t="e">
        <f t="shared" si="148"/>
        <v>#N/A</v>
      </c>
      <c r="BY497" t="e">
        <f t="shared" si="149"/>
        <v>#N/A</v>
      </c>
    </row>
    <row r="498" spans="20:77">
      <c r="T498" s="5">
        <f>IF(Inputs!F502="",0,IF(Inputs!G502="Purchase",Inputs!H502,IF(Inputs!G502="Redemption",-Inputs!H502,IF(Inputs!G502="Dividend",0,0)))/Inputs!I502)</f>
        <v>0</v>
      </c>
      <c r="U498" s="5">
        <f>IF(Inputs!F502="",0,(datecg-Inputs!F502))</f>
        <v>0</v>
      </c>
      <c r="V498" s="5">
        <f>IF(Inputs!F502="",0,SUM($T$5:T498))</f>
        <v>0</v>
      </c>
      <c r="W498" s="5">
        <f>SUM($X$5:X497)</f>
        <v>24499.276089799783</v>
      </c>
      <c r="X498" s="5">
        <f t="shared" si="132"/>
        <v>0</v>
      </c>
      <c r="Y498" s="5">
        <f t="shared" si="133"/>
        <v>0</v>
      </c>
      <c r="Z498" s="5">
        <f t="shared" si="134"/>
        <v>0</v>
      </c>
      <c r="AA498" s="5">
        <f t="shared" si="135"/>
        <v>0</v>
      </c>
      <c r="AB498" s="5">
        <f t="shared" si="136"/>
        <v>0</v>
      </c>
      <c r="AC498" s="5">
        <f t="shared" si="137"/>
        <v>0</v>
      </c>
      <c r="AD498" s="94">
        <f>IF(U498&lt;=IF(Inputs!$C$22="",lockin,Inputs!$C$22),Inputs!$D$22,IF(U498&lt;=IF(Inputs!$C$23="",lockin,Inputs!$C$23),Inputs!$D$23,IF(U498&lt;=IF(Inputs!$C$24="",lockin,Inputs!$C$24),Inputs!$D$24,IF(U498&lt;=IF(Inputs!$C$25="",lockin,Inputs!$C$25),Inputs!$D$25,IF(U498&lt;=IF(Inputs!$C$26="",lockin,Inputs!$C$26),Inputs!$D$26,IF(U498&lt;=IF(Inputs!$C$27="",lockin,Inputs!$C$27),Inputs!$D$27,IF(U498&lt;=IF(Inputs!$C$28="",lockin,Inputs!$C$28),Inputs!$D$28,IF(U498&lt;=IF(Inputs!$C$29="",lockin,Inputs!$C$29),Inputs!$D$29,IF(U498&lt;=IF(Inputs!$C$30="",lockin,Inputs!$C$30),Inputs!$D$30,IF(U498&lt;=IF(Inputs!$C$31="",lockin,Inputs!$C$31),Inputs!$D$31,0%))))))))))</f>
        <v>1.4999999999999999E-2</v>
      </c>
      <c r="AE498" s="5">
        <f t="shared" si="138"/>
        <v>0</v>
      </c>
      <c r="AF498" s="5">
        <f>AB498*Inputs!I502</f>
        <v>0</v>
      </c>
      <c r="AG498" s="5">
        <f t="shared" si="139"/>
        <v>0</v>
      </c>
      <c r="AH498" s="5">
        <f t="shared" si="140"/>
        <v>0</v>
      </c>
      <c r="AI498" s="5">
        <f>AA498*Inputs!I502</f>
        <v>0</v>
      </c>
      <c r="AJ498" s="5">
        <f t="shared" si="141"/>
        <v>0</v>
      </c>
      <c r="AK498" s="5">
        <f t="shared" si="142"/>
        <v>0</v>
      </c>
      <c r="AL498" s="5">
        <f>AA498*Inputs!I502</f>
        <v>0</v>
      </c>
      <c r="AM498" s="5">
        <f t="shared" ca="1" si="143"/>
        <v>0</v>
      </c>
      <c r="AN498" s="5">
        <f t="shared" si="144"/>
        <v>0</v>
      </c>
      <c r="AO498" s="5">
        <f t="shared" ca="1" si="145"/>
        <v>0</v>
      </c>
      <c r="AP498" s="5"/>
      <c r="AQ498" s="5">
        <f>AA498*Inputs!I502</f>
        <v>0</v>
      </c>
      <c r="AR498" s="5">
        <f t="shared" si="146"/>
        <v>0</v>
      </c>
      <c r="AS498" s="5"/>
      <c r="AT498" s="5">
        <f t="shared" ca="1" si="147"/>
        <v>0</v>
      </c>
      <c r="BG498" s="20" t="str">
        <f>IF(Inputs!K498="","",YEAR(Inputs!K498))</f>
        <v/>
      </c>
      <c r="BH498" s="20" t="str">
        <f>IF(Inputs!K498="","",DAY(Inputs!K498))</f>
        <v/>
      </c>
      <c r="BI498" s="20" t="str">
        <f>IF(Inputs!K498="","",MONTH(Inputs!K498))</f>
        <v/>
      </c>
      <c r="BJ498" s="14" t="str">
        <f>IF(Inputs!K498="","",IF(Inputs!K498&gt;DATE(BG498,4,1),DATE(BG498,4,1),DATE(BG498-1,4,1)))</f>
        <v/>
      </c>
      <c r="BX498" s="27" t="e">
        <f t="shared" si="148"/>
        <v>#N/A</v>
      </c>
      <c r="BY498" t="e">
        <f t="shared" si="149"/>
        <v>#N/A</v>
      </c>
    </row>
    <row r="499" spans="20:77">
      <c r="T499" s="5">
        <f>IF(Inputs!F503="",0,IF(Inputs!G503="Purchase",Inputs!H503,IF(Inputs!G503="Redemption",-Inputs!H503,IF(Inputs!G503="Dividend",0,0)))/Inputs!I503)</f>
        <v>0</v>
      </c>
      <c r="U499" s="5">
        <f>IF(Inputs!F503="",0,(datecg-Inputs!F503))</f>
        <v>0</v>
      </c>
      <c r="V499" s="5">
        <f>IF(Inputs!F503="",0,SUM($T$5:T499))</f>
        <v>0</v>
      </c>
      <c r="W499" s="5">
        <f>SUM($X$5:X498)</f>
        <v>24499.276089799783</v>
      </c>
      <c r="X499" s="5">
        <f t="shared" si="132"/>
        <v>0</v>
      </c>
      <c r="Y499" s="5">
        <f t="shared" si="133"/>
        <v>0</v>
      </c>
      <c r="Z499" s="5">
        <f t="shared" si="134"/>
        <v>0</v>
      </c>
      <c r="AA499" s="5">
        <f t="shared" si="135"/>
        <v>0</v>
      </c>
      <c r="AB499" s="5">
        <f t="shared" si="136"/>
        <v>0</v>
      </c>
      <c r="AC499" s="5">
        <f t="shared" si="137"/>
        <v>0</v>
      </c>
      <c r="AD499" s="94">
        <f>IF(U499&lt;=IF(Inputs!$C$22="",lockin,Inputs!$C$22),Inputs!$D$22,IF(U499&lt;=IF(Inputs!$C$23="",lockin,Inputs!$C$23),Inputs!$D$23,IF(U499&lt;=IF(Inputs!$C$24="",lockin,Inputs!$C$24),Inputs!$D$24,IF(U499&lt;=IF(Inputs!$C$25="",lockin,Inputs!$C$25),Inputs!$D$25,IF(U499&lt;=IF(Inputs!$C$26="",lockin,Inputs!$C$26),Inputs!$D$26,IF(U499&lt;=IF(Inputs!$C$27="",lockin,Inputs!$C$27),Inputs!$D$27,IF(U499&lt;=IF(Inputs!$C$28="",lockin,Inputs!$C$28),Inputs!$D$28,IF(U499&lt;=IF(Inputs!$C$29="",lockin,Inputs!$C$29),Inputs!$D$29,IF(U499&lt;=IF(Inputs!$C$30="",lockin,Inputs!$C$30),Inputs!$D$30,IF(U499&lt;=IF(Inputs!$C$31="",lockin,Inputs!$C$31),Inputs!$D$31,0%))))))))))</f>
        <v>1.4999999999999999E-2</v>
      </c>
      <c r="AE499" s="5">
        <f t="shared" si="138"/>
        <v>0</v>
      </c>
      <c r="AF499" s="5">
        <f>AB499*Inputs!I503</f>
        <v>0</v>
      </c>
      <c r="AG499" s="5">
        <f t="shared" si="139"/>
        <v>0</v>
      </c>
      <c r="AH499" s="5">
        <f t="shared" si="140"/>
        <v>0</v>
      </c>
      <c r="AI499" s="5">
        <f>AA499*Inputs!I503</f>
        <v>0</v>
      </c>
      <c r="AJ499" s="5">
        <f t="shared" si="141"/>
        <v>0</v>
      </c>
      <c r="AK499" s="5">
        <f t="shared" si="142"/>
        <v>0</v>
      </c>
      <c r="AL499" s="5">
        <f>AA499*Inputs!I503</f>
        <v>0</v>
      </c>
      <c r="AM499" s="5">
        <f t="shared" ca="1" si="143"/>
        <v>0</v>
      </c>
      <c r="AN499" s="5">
        <f t="shared" si="144"/>
        <v>0</v>
      </c>
      <c r="AO499" s="5">
        <f t="shared" ca="1" si="145"/>
        <v>0</v>
      </c>
      <c r="AP499" s="5"/>
      <c r="AQ499" s="5">
        <f>AA499*Inputs!I503</f>
        <v>0</v>
      </c>
      <c r="AR499" s="5">
        <f t="shared" si="146"/>
        <v>0</v>
      </c>
      <c r="AS499" s="5"/>
      <c r="AT499" s="5">
        <f t="shared" ca="1" si="147"/>
        <v>0</v>
      </c>
      <c r="BG499" s="20" t="str">
        <f>IF(Inputs!K499="","",YEAR(Inputs!K499))</f>
        <v/>
      </c>
      <c r="BH499" s="20" t="str">
        <f>IF(Inputs!K499="","",DAY(Inputs!K499))</f>
        <v/>
      </c>
      <c r="BI499" s="20" t="str">
        <f>IF(Inputs!K499="","",MONTH(Inputs!K499))</f>
        <v/>
      </c>
      <c r="BJ499" s="14" t="str">
        <f>IF(Inputs!K499="","",IF(Inputs!K499&gt;DATE(BG499,4,1),DATE(BG499,4,1),DATE(BG499-1,4,1)))</f>
        <v/>
      </c>
      <c r="BX499" s="27" t="e">
        <f t="shared" si="148"/>
        <v>#N/A</v>
      </c>
      <c r="BY499" t="e">
        <f t="shared" si="149"/>
        <v>#N/A</v>
      </c>
    </row>
    <row r="500" spans="20:77">
      <c r="T500" s="5">
        <f>IF(Inputs!F504="",0,IF(Inputs!G504="Purchase",Inputs!H504,IF(Inputs!G504="Redemption",-Inputs!H504,IF(Inputs!G504="Dividend",0,0)))/Inputs!I504)</f>
        <v>0</v>
      </c>
      <c r="U500" s="5">
        <f>IF(Inputs!F504="",0,(datecg-Inputs!F504))</f>
        <v>0</v>
      </c>
      <c r="V500" s="5">
        <f>IF(Inputs!F504="",0,SUM($T$5:T500))</f>
        <v>0</v>
      </c>
      <c r="W500" s="5">
        <f>SUM($X$5:X499)</f>
        <v>24499.276089799783</v>
      </c>
      <c r="X500" s="5">
        <f t="shared" si="132"/>
        <v>0</v>
      </c>
      <c r="Y500" s="5">
        <f t="shared" si="133"/>
        <v>0</v>
      </c>
      <c r="Z500" s="5">
        <f t="shared" si="134"/>
        <v>0</v>
      </c>
      <c r="AA500" s="5">
        <f t="shared" si="135"/>
        <v>0</v>
      </c>
      <c r="AB500" s="5">
        <f t="shared" si="136"/>
        <v>0</v>
      </c>
      <c r="AC500" s="5">
        <f t="shared" si="137"/>
        <v>0</v>
      </c>
      <c r="AD500" s="94">
        <f>IF(U500&lt;=IF(Inputs!$C$22="",lockin,Inputs!$C$22),Inputs!$D$22,IF(U500&lt;=IF(Inputs!$C$23="",lockin,Inputs!$C$23),Inputs!$D$23,IF(U500&lt;=IF(Inputs!$C$24="",lockin,Inputs!$C$24),Inputs!$D$24,IF(U500&lt;=IF(Inputs!$C$25="",lockin,Inputs!$C$25),Inputs!$D$25,IF(U500&lt;=IF(Inputs!$C$26="",lockin,Inputs!$C$26),Inputs!$D$26,IF(U500&lt;=IF(Inputs!$C$27="",lockin,Inputs!$C$27),Inputs!$D$27,IF(U500&lt;=IF(Inputs!$C$28="",lockin,Inputs!$C$28),Inputs!$D$28,IF(U500&lt;=IF(Inputs!$C$29="",lockin,Inputs!$C$29),Inputs!$D$29,IF(U500&lt;=IF(Inputs!$C$30="",lockin,Inputs!$C$30),Inputs!$D$30,IF(U500&lt;=IF(Inputs!$C$31="",lockin,Inputs!$C$31),Inputs!$D$31,0%))))))))))</f>
        <v>1.4999999999999999E-2</v>
      </c>
      <c r="AE500" s="5">
        <f t="shared" si="138"/>
        <v>0</v>
      </c>
      <c r="AF500" s="5">
        <f>AB500*Inputs!I504</f>
        <v>0</v>
      </c>
      <c r="AG500" s="5">
        <f t="shared" si="139"/>
        <v>0</v>
      </c>
      <c r="AH500" s="5">
        <f t="shared" si="140"/>
        <v>0</v>
      </c>
      <c r="AI500" s="5">
        <f>AA500*Inputs!I504</f>
        <v>0</v>
      </c>
      <c r="AJ500" s="5">
        <f t="shared" si="141"/>
        <v>0</v>
      </c>
      <c r="AK500" s="5">
        <f t="shared" si="142"/>
        <v>0</v>
      </c>
      <c r="AL500" s="5">
        <f>AA500*Inputs!I504</f>
        <v>0</v>
      </c>
      <c r="AM500" s="5">
        <f t="shared" ca="1" si="143"/>
        <v>0</v>
      </c>
      <c r="AN500" s="5">
        <f t="shared" si="144"/>
        <v>0</v>
      </c>
      <c r="AO500" s="5">
        <f t="shared" ca="1" si="145"/>
        <v>0</v>
      </c>
      <c r="AP500" s="5"/>
      <c r="AQ500" s="5">
        <f>AA500*Inputs!I504</f>
        <v>0</v>
      </c>
      <c r="AR500" s="5">
        <f t="shared" si="146"/>
        <v>0</v>
      </c>
      <c r="AS500" s="5"/>
      <c r="AT500" s="5">
        <f t="shared" ca="1" si="147"/>
        <v>0</v>
      </c>
      <c r="BG500" s="20" t="str">
        <f>IF(Inputs!K500="","",YEAR(Inputs!K500))</f>
        <v/>
      </c>
      <c r="BH500" s="20" t="str">
        <f>IF(Inputs!K500="","",DAY(Inputs!K500))</f>
        <v/>
      </c>
      <c r="BI500" s="20" t="str">
        <f>IF(Inputs!K500="","",MONTH(Inputs!K500))</f>
        <v/>
      </c>
      <c r="BJ500" s="14" t="str">
        <f>IF(Inputs!K500="","",IF(Inputs!K500&gt;DATE(BG500,4,1),DATE(BG500,4,1),DATE(BG500-1,4,1)))</f>
        <v/>
      </c>
      <c r="BX500" s="27" t="e">
        <f t="shared" si="148"/>
        <v>#N/A</v>
      </c>
      <c r="BY500" t="e">
        <f t="shared" si="149"/>
        <v>#N/A</v>
      </c>
    </row>
    <row r="501" spans="20:77">
      <c r="T501" s="5">
        <f>IF(Inputs!F505="",0,IF(Inputs!G505="Purchase",Inputs!H505,IF(Inputs!G505="Redemption",-Inputs!H505,IF(Inputs!G505="Dividend",0,0)))/Inputs!I505)</f>
        <v>0</v>
      </c>
      <c r="U501" s="5">
        <f>IF(Inputs!F505="",0,(datecg-Inputs!F505))</f>
        <v>0</v>
      </c>
      <c r="V501" s="5">
        <f>IF(Inputs!F505="",0,SUM($T$5:T501))</f>
        <v>0</v>
      </c>
      <c r="W501" s="5">
        <f>SUM($X$5:X500)</f>
        <v>24499.276089799783</v>
      </c>
      <c r="X501" s="5">
        <f t="shared" si="132"/>
        <v>0</v>
      </c>
      <c r="Y501" s="5">
        <f t="shared" si="133"/>
        <v>0</v>
      </c>
      <c r="Z501" s="5">
        <f t="shared" si="134"/>
        <v>0</v>
      </c>
      <c r="AA501" s="5">
        <f t="shared" si="135"/>
        <v>0</v>
      </c>
      <c r="AB501" s="5">
        <f t="shared" si="136"/>
        <v>0</v>
      </c>
      <c r="AC501" s="5">
        <f t="shared" si="137"/>
        <v>0</v>
      </c>
      <c r="AD501" s="94">
        <f>IF(U501&lt;=IF(Inputs!$C$22="",lockin,Inputs!$C$22),Inputs!$D$22,IF(U501&lt;=IF(Inputs!$C$23="",lockin,Inputs!$C$23),Inputs!$D$23,IF(U501&lt;=IF(Inputs!$C$24="",lockin,Inputs!$C$24),Inputs!$D$24,IF(U501&lt;=IF(Inputs!$C$25="",lockin,Inputs!$C$25),Inputs!$D$25,IF(U501&lt;=IF(Inputs!$C$26="",lockin,Inputs!$C$26),Inputs!$D$26,IF(U501&lt;=IF(Inputs!$C$27="",lockin,Inputs!$C$27),Inputs!$D$27,IF(U501&lt;=IF(Inputs!$C$28="",lockin,Inputs!$C$28),Inputs!$D$28,IF(U501&lt;=IF(Inputs!$C$29="",lockin,Inputs!$C$29),Inputs!$D$29,IF(U501&lt;=IF(Inputs!$C$30="",lockin,Inputs!$C$30),Inputs!$D$30,IF(U501&lt;=IF(Inputs!$C$31="",lockin,Inputs!$C$31),Inputs!$D$31,0%))))))))))</f>
        <v>1.4999999999999999E-2</v>
      </c>
      <c r="AE501" s="5">
        <f t="shared" si="138"/>
        <v>0</v>
      </c>
      <c r="AF501" s="5">
        <f>AB501*Inputs!I505</f>
        <v>0</v>
      </c>
      <c r="AG501" s="5">
        <f t="shared" si="139"/>
        <v>0</v>
      </c>
      <c r="AH501" s="5">
        <f t="shared" si="140"/>
        <v>0</v>
      </c>
      <c r="AI501" s="5">
        <f>AA501*Inputs!I505</f>
        <v>0</v>
      </c>
      <c r="AJ501" s="5">
        <f t="shared" si="141"/>
        <v>0</v>
      </c>
      <c r="AK501" s="5">
        <f t="shared" si="142"/>
        <v>0</v>
      </c>
      <c r="AL501" s="5">
        <f>AA501*Inputs!I505</f>
        <v>0</v>
      </c>
      <c r="AM501" s="5">
        <f t="shared" ca="1" si="143"/>
        <v>0</v>
      </c>
      <c r="AN501" s="5">
        <f t="shared" si="144"/>
        <v>0</v>
      </c>
      <c r="AO501" s="5">
        <f t="shared" ca="1" si="145"/>
        <v>0</v>
      </c>
      <c r="AP501" s="5"/>
      <c r="AQ501" s="5">
        <f>AA501*Inputs!I505</f>
        <v>0</v>
      </c>
      <c r="AR501" s="5">
        <f t="shared" si="146"/>
        <v>0</v>
      </c>
      <c r="AS501" s="5"/>
      <c r="AT501" s="5">
        <f t="shared" ca="1" si="147"/>
        <v>0</v>
      </c>
      <c r="BG501" s="20" t="str">
        <f>IF(Inputs!K501="","",YEAR(Inputs!K501))</f>
        <v/>
      </c>
      <c r="BH501" s="20" t="str">
        <f>IF(Inputs!K501="","",DAY(Inputs!K501))</f>
        <v/>
      </c>
      <c r="BI501" s="20" t="str">
        <f>IF(Inputs!K501="","",MONTH(Inputs!K501))</f>
        <v/>
      </c>
      <c r="BJ501" s="14" t="str">
        <f>IF(Inputs!K501="","",IF(Inputs!K501&gt;DATE(BG501,4,1),DATE(BG501,4,1),DATE(BG501-1,4,1)))</f>
        <v/>
      </c>
      <c r="BX501" s="27" t="e">
        <f t="shared" si="148"/>
        <v>#N/A</v>
      </c>
      <c r="BY501" t="e">
        <f t="shared" si="149"/>
        <v>#N/A</v>
      </c>
    </row>
    <row r="502" spans="20:77">
      <c r="T502" s="5">
        <f>IF(Inputs!F506="",0,IF(Inputs!G506="Purchase",Inputs!H506,IF(Inputs!G506="Redemption",-Inputs!H506,IF(Inputs!G506="Dividend",0,0)))/Inputs!I506)</f>
        <v>0</v>
      </c>
      <c r="U502" s="5">
        <f>IF(Inputs!F506="",0,(datecg-Inputs!F506))</f>
        <v>0</v>
      </c>
      <c r="V502" s="5">
        <f>IF(Inputs!F506="",0,SUM($T$5:T502))</f>
        <v>0</v>
      </c>
      <c r="W502" s="5">
        <f>SUM($X$5:X501)</f>
        <v>24499.276089799783</v>
      </c>
      <c r="X502" s="5">
        <f t="shared" si="132"/>
        <v>0</v>
      </c>
      <c r="Y502" s="5">
        <f t="shared" si="133"/>
        <v>0</v>
      </c>
      <c r="Z502" s="5">
        <f t="shared" si="134"/>
        <v>0</v>
      </c>
      <c r="AA502" s="5">
        <f t="shared" si="135"/>
        <v>0</v>
      </c>
      <c r="AB502" s="5">
        <f t="shared" si="136"/>
        <v>0</v>
      </c>
      <c r="AC502" s="5">
        <f t="shared" si="137"/>
        <v>0</v>
      </c>
      <c r="AD502" s="94">
        <f>IF(U502&lt;=IF(Inputs!$C$22="",lockin,Inputs!$C$22),Inputs!$D$22,IF(U502&lt;=IF(Inputs!$C$23="",lockin,Inputs!$C$23),Inputs!$D$23,IF(U502&lt;=IF(Inputs!$C$24="",lockin,Inputs!$C$24),Inputs!$D$24,IF(U502&lt;=IF(Inputs!$C$25="",lockin,Inputs!$C$25),Inputs!$D$25,IF(U502&lt;=IF(Inputs!$C$26="",lockin,Inputs!$C$26),Inputs!$D$26,IF(U502&lt;=IF(Inputs!$C$27="",lockin,Inputs!$C$27),Inputs!$D$27,IF(U502&lt;=IF(Inputs!$C$28="",lockin,Inputs!$C$28),Inputs!$D$28,IF(U502&lt;=IF(Inputs!$C$29="",lockin,Inputs!$C$29),Inputs!$D$29,IF(U502&lt;=IF(Inputs!$C$30="",lockin,Inputs!$C$30),Inputs!$D$30,IF(U502&lt;=IF(Inputs!$C$31="",lockin,Inputs!$C$31),Inputs!$D$31,0%))))))))))</f>
        <v>1.4999999999999999E-2</v>
      </c>
      <c r="AE502" s="5">
        <f t="shared" si="138"/>
        <v>0</v>
      </c>
      <c r="AF502" s="5">
        <f>AB502*Inputs!I506</f>
        <v>0</v>
      </c>
      <c r="AG502" s="5">
        <f t="shared" si="139"/>
        <v>0</v>
      </c>
      <c r="AH502" s="5">
        <f t="shared" si="140"/>
        <v>0</v>
      </c>
      <c r="AI502" s="5">
        <f>AA502*Inputs!I506</f>
        <v>0</v>
      </c>
      <c r="AJ502" s="5">
        <f t="shared" si="141"/>
        <v>0</v>
      </c>
      <c r="AK502" s="5">
        <f t="shared" si="142"/>
        <v>0</v>
      </c>
      <c r="AL502" s="5">
        <f>AA502*Inputs!I506</f>
        <v>0</v>
      </c>
      <c r="AM502" s="5">
        <f t="shared" ca="1" si="143"/>
        <v>0</v>
      </c>
      <c r="AN502" s="5">
        <f t="shared" si="144"/>
        <v>0</v>
      </c>
      <c r="AO502" s="5">
        <f t="shared" ca="1" si="145"/>
        <v>0</v>
      </c>
      <c r="AP502" s="5"/>
      <c r="AQ502" s="5">
        <f>AA502*Inputs!I506</f>
        <v>0</v>
      </c>
      <c r="AR502" s="5">
        <f t="shared" si="146"/>
        <v>0</v>
      </c>
      <c r="AS502" s="5"/>
      <c r="AT502" s="5">
        <f t="shared" ca="1" si="147"/>
        <v>0</v>
      </c>
      <c r="BG502" s="20" t="str">
        <f>IF(Inputs!K502="","",YEAR(Inputs!K502))</f>
        <v/>
      </c>
      <c r="BH502" s="20" t="str">
        <f>IF(Inputs!K502="","",DAY(Inputs!K502))</f>
        <v/>
      </c>
      <c r="BI502" s="20" t="str">
        <f>IF(Inputs!K502="","",MONTH(Inputs!K502))</f>
        <v/>
      </c>
      <c r="BJ502" s="14" t="str">
        <f>IF(Inputs!K502="","",IF(Inputs!K502&gt;DATE(BG502,4,1),DATE(BG502,4,1),DATE(BG502-1,4,1)))</f>
        <v/>
      </c>
      <c r="BX502" s="27" t="e">
        <f t="shared" si="148"/>
        <v>#N/A</v>
      </c>
      <c r="BY502" t="e">
        <f t="shared" si="149"/>
        <v>#N/A</v>
      </c>
    </row>
    <row r="503" spans="20:77">
      <c r="T503" s="5">
        <f>IF(Inputs!F507="",0,IF(Inputs!G507="Purchase",Inputs!H507,IF(Inputs!G507="Redemption",-Inputs!H507,IF(Inputs!G507="Dividend",0,0)))/Inputs!I507)</f>
        <v>0</v>
      </c>
      <c r="U503" s="5">
        <f>IF(Inputs!F507="",0,(datecg-Inputs!F507))</f>
        <v>0</v>
      </c>
      <c r="V503" s="5">
        <f>IF(Inputs!F507="",0,SUM($T$5:T503))</f>
        <v>0</v>
      </c>
      <c r="W503" s="5">
        <f>SUM($X$5:X502)</f>
        <v>24499.276089799783</v>
      </c>
      <c r="X503" s="5">
        <f t="shared" si="132"/>
        <v>0</v>
      </c>
      <c r="Y503" s="5">
        <f t="shared" si="133"/>
        <v>0</v>
      </c>
      <c r="Z503" s="5">
        <f t="shared" si="134"/>
        <v>0</v>
      </c>
      <c r="AA503" s="5">
        <f t="shared" si="135"/>
        <v>0</v>
      </c>
      <c r="AB503" s="5">
        <f t="shared" si="136"/>
        <v>0</v>
      </c>
      <c r="AC503" s="5">
        <f t="shared" si="137"/>
        <v>0</v>
      </c>
      <c r="AD503" s="94">
        <f>IF(U503&lt;=IF(Inputs!$C$22="",lockin,Inputs!$C$22),Inputs!$D$22,IF(U503&lt;=IF(Inputs!$C$23="",lockin,Inputs!$C$23),Inputs!$D$23,IF(U503&lt;=IF(Inputs!$C$24="",lockin,Inputs!$C$24),Inputs!$D$24,IF(U503&lt;=IF(Inputs!$C$25="",lockin,Inputs!$C$25),Inputs!$D$25,IF(U503&lt;=IF(Inputs!$C$26="",lockin,Inputs!$C$26),Inputs!$D$26,IF(U503&lt;=IF(Inputs!$C$27="",lockin,Inputs!$C$27),Inputs!$D$27,IF(U503&lt;=IF(Inputs!$C$28="",lockin,Inputs!$C$28),Inputs!$D$28,IF(U503&lt;=IF(Inputs!$C$29="",lockin,Inputs!$C$29),Inputs!$D$29,IF(U503&lt;=IF(Inputs!$C$30="",lockin,Inputs!$C$30),Inputs!$D$30,IF(U503&lt;=IF(Inputs!$C$31="",lockin,Inputs!$C$31),Inputs!$D$31,0%))))))))))</f>
        <v>1.4999999999999999E-2</v>
      </c>
      <c r="AE503" s="5">
        <f t="shared" si="138"/>
        <v>0</v>
      </c>
      <c r="AF503" s="5">
        <f>AB503*Inputs!I507</f>
        <v>0</v>
      </c>
      <c r="AG503" s="5">
        <f t="shared" si="139"/>
        <v>0</v>
      </c>
      <c r="AH503" s="5">
        <f t="shared" si="140"/>
        <v>0</v>
      </c>
      <c r="AI503" s="5">
        <f>AA503*Inputs!I507</f>
        <v>0</v>
      </c>
      <c r="AJ503" s="5">
        <f t="shared" si="141"/>
        <v>0</v>
      </c>
      <c r="AK503" s="5">
        <f t="shared" si="142"/>
        <v>0</v>
      </c>
      <c r="AL503" s="5">
        <f>AA503*Inputs!I507</f>
        <v>0</v>
      </c>
      <c r="AM503" s="5">
        <f t="shared" ca="1" si="143"/>
        <v>0</v>
      </c>
      <c r="AN503" s="5">
        <f t="shared" si="144"/>
        <v>0</v>
      </c>
      <c r="AO503" s="5">
        <f t="shared" ca="1" si="145"/>
        <v>0</v>
      </c>
      <c r="AP503" s="5"/>
      <c r="AQ503" s="5">
        <f>AA503*Inputs!I507</f>
        <v>0</v>
      </c>
      <c r="AR503" s="5">
        <f t="shared" si="146"/>
        <v>0</v>
      </c>
      <c r="AS503" s="5"/>
      <c r="AT503" s="5">
        <f t="shared" ca="1" si="147"/>
        <v>0</v>
      </c>
      <c r="BG503" s="20" t="str">
        <f>IF(Inputs!K503="","",YEAR(Inputs!K503))</f>
        <v/>
      </c>
      <c r="BH503" s="20" t="str">
        <f>IF(Inputs!K503="","",DAY(Inputs!K503))</f>
        <v/>
      </c>
      <c r="BI503" s="20" t="str">
        <f>IF(Inputs!K503="","",MONTH(Inputs!K503))</f>
        <v/>
      </c>
      <c r="BJ503" s="14" t="str">
        <f>IF(Inputs!K503="","",IF(Inputs!K503&gt;DATE(BG503,4,1),DATE(BG503,4,1),DATE(BG503-1,4,1)))</f>
        <v/>
      </c>
      <c r="BX503" s="27" t="e">
        <f t="shared" si="148"/>
        <v>#N/A</v>
      </c>
      <c r="BY503" t="e">
        <f t="shared" si="149"/>
        <v>#N/A</v>
      </c>
    </row>
    <row r="504" spans="20:77">
      <c r="T504" s="5">
        <f>IF(Inputs!F508="",0,IF(Inputs!G508="Purchase",Inputs!H508,IF(Inputs!G508="Redemption",-Inputs!H508,IF(Inputs!G508="Dividend",0,0)))/Inputs!I508)</f>
        <v>0</v>
      </c>
      <c r="U504" s="5">
        <f>IF(Inputs!F508="",0,(datecg-Inputs!F508))</f>
        <v>0</v>
      </c>
      <c r="V504" s="5">
        <f>IF(Inputs!F508="",0,SUM($T$5:T504))</f>
        <v>0</v>
      </c>
      <c r="W504" s="5">
        <f>SUM($X$5:X503)</f>
        <v>24499.276089799783</v>
      </c>
      <c r="X504" s="5">
        <f t="shared" si="132"/>
        <v>0</v>
      </c>
      <c r="Y504" s="5">
        <f t="shared" si="133"/>
        <v>0</v>
      </c>
      <c r="Z504" s="5">
        <f t="shared" si="134"/>
        <v>0</v>
      </c>
      <c r="AA504" s="5">
        <f t="shared" si="135"/>
        <v>0</v>
      </c>
      <c r="AB504" s="5">
        <f t="shared" si="136"/>
        <v>0</v>
      </c>
      <c r="AC504" s="5">
        <f t="shared" si="137"/>
        <v>0</v>
      </c>
      <c r="AD504" s="94">
        <f>IF(U504&lt;=IF(Inputs!$C$22="",lockin,Inputs!$C$22),Inputs!$D$22,IF(U504&lt;=IF(Inputs!$C$23="",lockin,Inputs!$C$23),Inputs!$D$23,IF(U504&lt;=IF(Inputs!$C$24="",lockin,Inputs!$C$24),Inputs!$D$24,IF(U504&lt;=IF(Inputs!$C$25="",lockin,Inputs!$C$25),Inputs!$D$25,IF(U504&lt;=IF(Inputs!$C$26="",lockin,Inputs!$C$26),Inputs!$D$26,IF(U504&lt;=IF(Inputs!$C$27="",lockin,Inputs!$C$27),Inputs!$D$27,IF(U504&lt;=IF(Inputs!$C$28="",lockin,Inputs!$C$28),Inputs!$D$28,IF(U504&lt;=IF(Inputs!$C$29="",lockin,Inputs!$C$29),Inputs!$D$29,IF(U504&lt;=IF(Inputs!$C$30="",lockin,Inputs!$C$30),Inputs!$D$30,IF(U504&lt;=IF(Inputs!$C$31="",lockin,Inputs!$C$31),Inputs!$D$31,0%))))))))))</f>
        <v>1.4999999999999999E-2</v>
      </c>
      <c r="AE504" s="5">
        <f t="shared" si="138"/>
        <v>0</v>
      </c>
      <c r="AF504" s="5">
        <f>AB504*Inputs!I508</f>
        <v>0</v>
      </c>
      <c r="AG504" s="5">
        <f t="shared" si="139"/>
        <v>0</v>
      </c>
      <c r="AH504" s="5">
        <f t="shared" si="140"/>
        <v>0</v>
      </c>
      <c r="AI504" s="5">
        <f>AA504*Inputs!I508</f>
        <v>0</v>
      </c>
      <c r="AJ504" s="5">
        <f t="shared" si="141"/>
        <v>0</v>
      </c>
      <c r="AK504" s="5">
        <f t="shared" si="142"/>
        <v>0</v>
      </c>
      <c r="AL504" s="5">
        <f>AA504*Inputs!I508</f>
        <v>0</v>
      </c>
      <c r="AM504" s="5">
        <f t="shared" ca="1" si="143"/>
        <v>0</v>
      </c>
      <c r="AN504" s="5">
        <f t="shared" si="144"/>
        <v>0</v>
      </c>
      <c r="AO504" s="5">
        <f t="shared" ca="1" si="145"/>
        <v>0</v>
      </c>
      <c r="AP504" s="5"/>
      <c r="AQ504" s="5">
        <f>AA504*Inputs!I508</f>
        <v>0</v>
      </c>
      <c r="AR504" s="5">
        <f t="shared" si="146"/>
        <v>0</v>
      </c>
      <c r="AS504" s="5"/>
      <c r="AT504" s="5">
        <f t="shared" ca="1" si="147"/>
        <v>0</v>
      </c>
      <c r="BG504" s="20" t="str">
        <f>IF(Inputs!K504="","",YEAR(Inputs!K504))</f>
        <v/>
      </c>
      <c r="BH504" s="20" t="str">
        <f>IF(Inputs!K504="","",DAY(Inputs!K504))</f>
        <v/>
      </c>
      <c r="BI504" s="20" t="str">
        <f>IF(Inputs!K504="","",MONTH(Inputs!K504))</f>
        <v/>
      </c>
      <c r="BJ504" s="14" t="str">
        <f>IF(Inputs!K504="","",IF(Inputs!K504&gt;DATE(BG504,4,1),DATE(BG504,4,1),DATE(BG504-1,4,1)))</f>
        <v/>
      </c>
      <c r="BX504" s="27" t="e">
        <f t="shared" si="148"/>
        <v>#N/A</v>
      </c>
      <c r="BY504" t="e">
        <f t="shared" si="149"/>
        <v>#N/A</v>
      </c>
    </row>
    <row r="505" spans="20:77">
      <c r="T505" s="5">
        <f>IF(Inputs!F509="",0,IF(Inputs!G509="Purchase",Inputs!H509,IF(Inputs!G509="Redemption",-Inputs!H509,IF(Inputs!G509="Dividend",0,0)))/Inputs!I509)</f>
        <v>0</v>
      </c>
      <c r="U505" s="5">
        <f>IF(Inputs!F509="",0,(datecg-Inputs!F509))</f>
        <v>0</v>
      </c>
      <c r="V505" s="5">
        <f>IF(Inputs!F509="",0,SUM($T$5:T505))</f>
        <v>0</v>
      </c>
      <c r="W505" s="5">
        <f>SUM($X$5:X504)</f>
        <v>24499.276089799783</v>
      </c>
      <c r="X505" s="5">
        <f t="shared" si="132"/>
        <v>0</v>
      </c>
      <c r="Y505" s="5">
        <f t="shared" si="133"/>
        <v>0</v>
      </c>
      <c r="Z505" s="5">
        <f t="shared" si="134"/>
        <v>0</v>
      </c>
      <c r="AA505" s="5">
        <f t="shared" si="135"/>
        <v>0</v>
      </c>
      <c r="AB505" s="5">
        <f t="shared" si="136"/>
        <v>0</v>
      </c>
      <c r="AC505" s="5">
        <f t="shared" si="137"/>
        <v>0</v>
      </c>
      <c r="AD505" s="94">
        <f>IF(U505&lt;=IF(Inputs!$C$22="",lockin,Inputs!$C$22),Inputs!$D$22,IF(U505&lt;=IF(Inputs!$C$23="",lockin,Inputs!$C$23),Inputs!$D$23,IF(U505&lt;=IF(Inputs!$C$24="",lockin,Inputs!$C$24),Inputs!$D$24,IF(U505&lt;=IF(Inputs!$C$25="",lockin,Inputs!$C$25),Inputs!$D$25,IF(U505&lt;=IF(Inputs!$C$26="",lockin,Inputs!$C$26),Inputs!$D$26,IF(U505&lt;=IF(Inputs!$C$27="",lockin,Inputs!$C$27),Inputs!$D$27,IF(U505&lt;=IF(Inputs!$C$28="",lockin,Inputs!$C$28),Inputs!$D$28,IF(U505&lt;=IF(Inputs!$C$29="",lockin,Inputs!$C$29),Inputs!$D$29,IF(U505&lt;=IF(Inputs!$C$30="",lockin,Inputs!$C$30),Inputs!$D$30,IF(U505&lt;=IF(Inputs!$C$31="",lockin,Inputs!$C$31),Inputs!$D$31,0%))))))))))</f>
        <v>1.4999999999999999E-2</v>
      </c>
      <c r="AE505" s="5">
        <f t="shared" si="138"/>
        <v>0</v>
      </c>
      <c r="AF505" s="5">
        <f>AB505*Inputs!I509</f>
        <v>0</v>
      </c>
      <c r="AG505" s="5">
        <f t="shared" si="139"/>
        <v>0</v>
      </c>
      <c r="AH505" s="5">
        <f t="shared" si="140"/>
        <v>0</v>
      </c>
      <c r="AI505" s="5">
        <f>AA505*Inputs!I509</f>
        <v>0</v>
      </c>
      <c r="AJ505" s="5">
        <f t="shared" si="141"/>
        <v>0</v>
      </c>
      <c r="AK505" s="5">
        <f t="shared" si="142"/>
        <v>0</v>
      </c>
      <c r="AL505" s="5">
        <f>AA505*Inputs!I509</f>
        <v>0</v>
      </c>
      <c r="AM505" s="5">
        <f t="shared" ca="1" si="143"/>
        <v>0</v>
      </c>
      <c r="AN505" s="5">
        <f t="shared" si="144"/>
        <v>0</v>
      </c>
      <c r="AO505" s="5">
        <f t="shared" ca="1" si="145"/>
        <v>0</v>
      </c>
      <c r="AP505" s="5"/>
      <c r="AQ505" s="5">
        <f>AA505*Inputs!I509</f>
        <v>0</v>
      </c>
      <c r="AR505" s="5">
        <f t="shared" si="146"/>
        <v>0</v>
      </c>
      <c r="AS505" s="5"/>
      <c r="AT505" s="5">
        <f t="shared" ca="1" si="147"/>
        <v>0</v>
      </c>
      <c r="BG505" s="20" t="str">
        <f>IF(Inputs!K505="","",YEAR(Inputs!K505))</f>
        <v/>
      </c>
      <c r="BH505" s="20" t="str">
        <f>IF(Inputs!K505="","",DAY(Inputs!K505))</f>
        <v/>
      </c>
      <c r="BI505" s="20" t="str">
        <f>IF(Inputs!K505="","",MONTH(Inputs!K505))</f>
        <v/>
      </c>
      <c r="BJ505" s="14" t="str">
        <f>IF(Inputs!K505="","",IF(Inputs!K505&gt;DATE(BG505,4,1),DATE(BG505,4,1),DATE(BG505-1,4,1)))</f>
        <v/>
      </c>
      <c r="BX505" s="27" t="e">
        <f t="shared" si="148"/>
        <v>#N/A</v>
      </c>
      <c r="BY505" t="e">
        <f t="shared" si="149"/>
        <v>#N/A</v>
      </c>
    </row>
    <row r="506" spans="20:77">
      <c r="T506" s="5">
        <f>IF(Inputs!F510="",0,IF(Inputs!G510="Purchase",Inputs!H510,IF(Inputs!G510="Redemption",-Inputs!H510,IF(Inputs!G510="Dividend",0,0)))/Inputs!I510)</f>
        <v>0</v>
      </c>
      <c r="U506" s="5">
        <f>IF(Inputs!F510="",0,(datecg-Inputs!F510))</f>
        <v>0</v>
      </c>
      <c r="V506" s="5">
        <f>IF(Inputs!F510="",0,SUM($T$5:T506))</f>
        <v>0</v>
      </c>
      <c r="W506" s="5">
        <f>SUM($X$5:X505)</f>
        <v>24499.276089799783</v>
      </c>
      <c r="X506" s="5">
        <f t="shared" si="132"/>
        <v>0</v>
      </c>
      <c r="Y506" s="5">
        <f t="shared" si="133"/>
        <v>0</v>
      </c>
      <c r="Z506" s="5">
        <f t="shared" si="134"/>
        <v>0</v>
      </c>
      <c r="AA506" s="5">
        <f t="shared" si="135"/>
        <v>0</v>
      </c>
      <c r="AB506" s="5">
        <f t="shared" si="136"/>
        <v>0</v>
      </c>
      <c r="AC506" s="5">
        <f t="shared" si="137"/>
        <v>0</v>
      </c>
      <c r="AD506" s="94">
        <f>IF(U506&lt;=IF(Inputs!$C$22="",lockin,Inputs!$C$22),Inputs!$D$22,IF(U506&lt;=IF(Inputs!$C$23="",lockin,Inputs!$C$23),Inputs!$D$23,IF(U506&lt;=IF(Inputs!$C$24="",lockin,Inputs!$C$24),Inputs!$D$24,IF(U506&lt;=IF(Inputs!$C$25="",lockin,Inputs!$C$25),Inputs!$D$25,IF(U506&lt;=IF(Inputs!$C$26="",lockin,Inputs!$C$26),Inputs!$D$26,IF(U506&lt;=IF(Inputs!$C$27="",lockin,Inputs!$C$27),Inputs!$D$27,IF(U506&lt;=IF(Inputs!$C$28="",lockin,Inputs!$C$28),Inputs!$D$28,IF(U506&lt;=IF(Inputs!$C$29="",lockin,Inputs!$C$29),Inputs!$D$29,IF(U506&lt;=IF(Inputs!$C$30="",lockin,Inputs!$C$30),Inputs!$D$30,IF(U506&lt;=IF(Inputs!$C$31="",lockin,Inputs!$C$31),Inputs!$D$31,0%))))))))))</f>
        <v>1.4999999999999999E-2</v>
      </c>
      <c r="AE506" s="5">
        <f t="shared" si="138"/>
        <v>0</v>
      </c>
      <c r="AF506" s="5">
        <f>AB506*Inputs!I510</f>
        <v>0</v>
      </c>
      <c r="AG506" s="5">
        <f t="shared" si="139"/>
        <v>0</v>
      </c>
      <c r="AH506" s="5">
        <f t="shared" si="140"/>
        <v>0</v>
      </c>
      <c r="AI506" s="5">
        <f>AA506*Inputs!I510</f>
        <v>0</v>
      </c>
      <c r="AJ506" s="5">
        <f t="shared" si="141"/>
        <v>0</v>
      </c>
      <c r="AK506" s="5">
        <f t="shared" si="142"/>
        <v>0</v>
      </c>
      <c r="AL506" s="5">
        <f>AA506*Inputs!I510</f>
        <v>0</v>
      </c>
      <c r="AM506" s="5">
        <f t="shared" ca="1" si="143"/>
        <v>0</v>
      </c>
      <c r="AN506" s="5">
        <f t="shared" si="144"/>
        <v>0</v>
      </c>
      <c r="AO506" s="5">
        <f t="shared" ca="1" si="145"/>
        <v>0</v>
      </c>
      <c r="AP506" s="5"/>
      <c r="AQ506" s="5">
        <f>AA506*Inputs!I510</f>
        <v>0</v>
      </c>
      <c r="AR506" s="5">
        <f t="shared" si="146"/>
        <v>0</v>
      </c>
      <c r="AS506" s="5"/>
      <c r="AT506" s="5">
        <f t="shared" ca="1" si="147"/>
        <v>0</v>
      </c>
      <c r="BG506" s="20" t="str">
        <f>IF(Inputs!K506="","",YEAR(Inputs!K506))</f>
        <v/>
      </c>
      <c r="BH506" s="20" t="str">
        <f>IF(Inputs!K506="","",DAY(Inputs!K506))</f>
        <v/>
      </c>
      <c r="BI506" s="20" t="str">
        <f>IF(Inputs!K506="","",MONTH(Inputs!K506))</f>
        <v/>
      </c>
      <c r="BJ506" s="14" t="str">
        <f>IF(Inputs!K506="","",IF(Inputs!K506&gt;DATE(BG506,4,1),DATE(BG506,4,1),DATE(BG506-1,4,1)))</f>
        <v/>
      </c>
      <c r="BX506" s="27" t="e">
        <f t="shared" si="148"/>
        <v>#N/A</v>
      </c>
      <c r="BY506" t="e">
        <f t="shared" si="149"/>
        <v>#N/A</v>
      </c>
    </row>
    <row r="507" spans="20:77">
      <c r="T507" s="5">
        <f>IF(Inputs!F511="",0,IF(Inputs!G511="Purchase",Inputs!H511,IF(Inputs!G511="Redemption",-Inputs!H511,IF(Inputs!G511="Dividend",0,0)))/Inputs!I511)</f>
        <v>0</v>
      </c>
      <c r="U507" s="5">
        <f>IF(Inputs!F511="",0,(datecg-Inputs!F511))</f>
        <v>0</v>
      </c>
      <c r="V507" s="5">
        <f>IF(Inputs!F511="",0,SUM($T$5:T507))</f>
        <v>0</v>
      </c>
      <c r="W507" s="5">
        <f>SUM($X$5:X506)</f>
        <v>24499.276089799783</v>
      </c>
      <c r="X507" s="5">
        <f t="shared" si="132"/>
        <v>0</v>
      </c>
      <c r="Y507" s="5">
        <f t="shared" si="133"/>
        <v>0</v>
      </c>
      <c r="Z507" s="5">
        <f t="shared" si="134"/>
        <v>0</v>
      </c>
      <c r="AA507" s="5">
        <f t="shared" si="135"/>
        <v>0</v>
      </c>
      <c r="AB507" s="5">
        <f t="shared" si="136"/>
        <v>0</v>
      </c>
      <c r="AC507" s="5">
        <f t="shared" si="137"/>
        <v>0</v>
      </c>
      <c r="AD507" s="94">
        <f>IF(U507&lt;=IF(Inputs!$C$22="",lockin,Inputs!$C$22),Inputs!$D$22,IF(U507&lt;=IF(Inputs!$C$23="",lockin,Inputs!$C$23),Inputs!$D$23,IF(U507&lt;=IF(Inputs!$C$24="",lockin,Inputs!$C$24),Inputs!$D$24,IF(U507&lt;=IF(Inputs!$C$25="",lockin,Inputs!$C$25),Inputs!$D$25,IF(U507&lt;=IF(Inputs!$C$26="",lockin,Inputs!$C$26),Inputs!$D$26,IF(U507&lt;=IF(Inputs!$C$27="",lockin,Inputs!$C$27),Inputs!$D$27,IF(U507&lt;=IF(Inputs!$C$28="",lockin,Inputs!$C$28),Inputs!$D$28,IF(U507&lt;=IF(Inputs!$C$29="",lockin,Inputs!$C$29),Inputs!$D$29,IF(U507&lt;=IF(Inputs!$C$30="",lockin,Inputs!$C$30),Inputs!$D$30,IF(U507&lt;=IF(Inputs!$C$31="",lockin,Inputs!$C$31),Inputs!$D$31,0%))))))))))</f>
        <v>1.4999999999999999E-2</v>
      </c>
      <c r="AE507" s="5">
        <f t="shared" si="138"/>
        <v>0</v>
      </c>
      <c r="AF507" s="5">
        <f>AB507*Inputs!I511</f>
        <v>0</v>
      </c>
      <c r="AG507" s="5">
        <f t="shared" si="139"/>
        <v>0</v>
      </c>
      <c r="AH507" s="5">
        <f t="shared" si="140"/>
        <v>0</v>
      </c>
      <c r="AI507" s="5">
        <f>AA507*Inputs!I511</f>
        <v>0</v>
      </c>
      <c r="AJ507" s="5">
        <f t="shared" si="141"/>
        <v>0</v>
      </c>
      <c r="AK507" s="5">
        <f t="shared" si="142"/>
        <v>0</v>
      </c>
      <c r="AL507" s="5">
        <f>AA507*Inputs!I511</f>
        <v>0</v>
      </c>
      <c r="AM507" s="5">
        <f t="shared" ca="1" si="143"/>
        <v>0</v>
      </c>
      <c r="AN507" s="5">
        <f t="shared" si="144"/>
        <v>0</v>
      </c>
      <c r="AO507" s="5">
        <f t="shared" ca="1" si="145"/>
        <v>0</v>
      </c>
      <c r="AP507" s="5"/>
      <c r="AQ507" s="5">
        <f>AA507*Inputs!I511</f>
        <v>0</v>
      </c>
      <c r="AR507" s="5">
        <f t="shared" si="146"/>
        <v>0</v>
      </c>
      <c r="AS507" s="5"/>
      <c r="AT507" s="5">
        <f t="shared" ca="1" si="147"/>
        <v>0</v>
      </c>
      <c r="BG507" s="20" t="str">
        <f>IF(Inputs!K507="","",YEAR(Inputs!K507))</f>
        <v/>
      </c>
      <c r="BH507" s="20" t="str">
        <f>IF(Inputs!K507="","",DAY(Inputs!K507))</f>
        <v/>
      </c>
      <c r="BI507" s="20" t="str">
        <f>IF(Inputs!K507="","",MONTH(Inputs!K507))</f>
        <v/>
      </c>
      <c r="BJ507" s="14" t="str">
        <f>IF(Inputs!K507="","",IF(Inputs!K507&gt;DATE(BG507,4,1),DATE(BG507,4,1),DATE(BG507-1,4,1)))</f>
        <v/>
      </c>
      <c r="BX507" s="27" t="e">
        <f t="shared" si="148"/>
        <v>#N/A</v>
      </c>
      <c r="BY507" t="e">
        <f t="shared" si="149"/>
        <v>#N/A</v>
      </c>
    </row>
    <row r="508" spans="20:77">
      <c r="T508" s="5">
        <f>IF(Inputs!F512="",0,IF(Inputs!G512="Purchase",Inputs!H512,IF(Inputs!G512="Redemption",-Inputs!H512,IF(Inputs!G512="Dividend",0,0)))/Inputs!I512)</f>
        <v>0</v>
      </c>
      <c r="U508" s="5">
        <f>IF(Inputs!F512="",0,(datecg-Inputs!F512))</f>
        <v>0</v>
      </c>
      <c r="V508" s="5">
        <f>IF(Inputs!F512="",0,SUM($T$5:T508))</f>
        <v>0</v>
      </c>
      <c r="W508" s="5">
        <f>SUM($X$5:X507)</f>
        <v>24499.276089799783</v>
      </c>
      <c r="X508" s="5">
        <f t="shared" si="132"/>
        <v>0</v>
      </c>
      <c r="Y508" s="5">
        <f t="shared" si="133"/>
        <v>0</v>
      </c>
      <c r="Z508" s="5">
        <f t="shared" si="134"/>
        <v>0</v>
      </c>
      <c r="AA508" s="5">
        <f t="shared" si="135"/>
        <v>0</v>
      </c>
      <c r="AB508" s="5">
        <f t="shared" si="136"/>
        <v>0</v>
      </c>
      <c r="AC508" s="5">
        <f t="shared" si="137"/>
        <v>0</v>
      </c>
      <c r="AD508" s="94">
        <f>IF(U508&lt;=IF(Inputs!$C$22="",lockin,Inputs!$C$22),Inputs!$D$22,IF(U508&lt;=IF(Inputs!$C$23="",lockin,Inputs!$C$23),Inputs!$D$23,IF(U508&lt;=IF(Inputs!$C$24="",lockin,Inputs!$C$24),Inputs!$D$24,IF(U508&lt;=IF(Inputs!$C$25="",lockin,Inputs!$C$25),Inputs!$D$25,IF(U508&lt;=IF(Inputs!$C$26="",lockin,Inputs!$C$26),Inputs!$D$26,IF(U508&lt;=IF(Inputs!$C$27="",lockin,Inputs!$C$27),Inputs!$D$27,IF(U508&lt;=IF(Inputs!$C$28="",lockin,Inputs!$C$28),Inputs!$D$28,IF(U508&lt;=IF(Inputs!$C$29="",lockin,Inputs!$C$29),Inputs!$D$29,IF(U508&lt;=IF(Inputs!$C$30="",lockin,Inputs!$C$30),Inputs!$D$30,IF(U508&lt;=IF(Inputs!$C$31="",lockin,Inputs!$C$31),Inputs!$D$31,0%))))))))))</f>
        <v>1.4999999999999999E-2</v>
      </c>
      <c r="AE508" s="5">
        <f t="shared" si="138"/>
        <v>0</v>
      </c>
      <c r="AF508" s="5">
        <f>AB508*Inputs!I512</f>
        <v>0</v>
      </c>
      <c r="AG508" s="5">
        <f t="shared" si="139"/>
        <v>0</v>
      </c>
      <c r="AH508" s="5">
        <f t="shared" si="140"/>
        <v>0</v>
      </c>
      <c r="AI508" s="5">
        <f>AA508*Inputs!I512</f>
        <v>0</v>
      </c>
      <c r="AJ508" s="5">
        <f t="shared" si="141"/>
        <v>0</v>
      </c>
      <c r="AK508" s="5">
        <f t="shared" si="142"/>
        <v>0</v>
      </c>
      <c r="AL508" s="5">
        <f>AA508*Inputs!I512</f>
        <v>0</v>
      </c>
      <c r="AM508" s="5">
        <f t="shared" ca="1" si="143"/>
        <v>0</v>
      </c>
      <c r="AN508" s="5">
        <f t="shared" si="144"/>
        <v>0</v>
      </c>
      <c r="AO508" s="5">
        <f t="shared" ca="1" si="145"/>
        <v>0</v>
      </c>
      <c r="AP508" s="5"/>
      <c r="AQ508" s="5">
        <f>AA508*Inputs!I512</f>
        <v>0</v>
      </c>
      <c r="AR508" s="5">
        <f t="shared" si="146"/>
        <v>0</v>
      </c>
      <c r="AS508" s="5"/>
      <c r="AT508" s="5">
        <f t="shared" ca="1" si="147"/>
        <v>0</v>
      </c>
      <c r="BG508" s="20" t="str">
        <f>IF(Inputs!K508="","",YEAR(Inputs!K508))</f>
        <v/>
      </c>
      <c r="BH508" s="20" t="str">
        <f>IF(Inputs!K508="","",DAY(Inputs!K508))</f>
        <v/>
      </c>
      <c r="BI508" s="20" t="str">
        <f>IF(Inputs!K508="","",MONTH(Inputs!K508))</f>
        <v/>
      </c>
      <c r="BJ508" s="14" t="str">
        <f>IF(Inputs!K508="","",IF(Inputs!K508&gt;DATE(BG508,4,1),DATE(BG508,4,1),DATE(BG508-1,4,1)))</f>
        <v/>
      </c>
      <c r="BX508" s="27" t="e">
        <f t="shared" si="148"/>
        <v>#N/A</v>
      </c>
      <c r="BY508" t="e">
        <f t="shared" si="149"/>
        <v>#N/A</v>
      </c>
    </row>
    <row r="509" spans="20:77">
      <c r="T509" s="5">
        <f>IF(Inputs!F513="",0,IF(Inputs!G513="Purchase",Inputs!H513,IF(Inputs!G513="Redemption",-Inputs!H513,IF(Inputs!G513="Dividend",0,0)))/Inputs!I513)</f>
        <v>0</v>
      </c>
      <c r="U509" s="5">
        <f>IF(Inputs!F513="",0,(datecg-Inputs!F513))</f>
        <v>0</v>
      </c>
      <c r="V509" s="5">
        <f>IF(Inputs!F513="",0,SUM($T$5:T509))</f>
        <v>0</v>
      </c>
      <c r="W509" s="5">
        <f>SUM($X$5:X508)</f>
        <v>24499.276089799783</v>
      </c>
      <c r="X509" s="5">
        <f t="shared" si="132"/>
        <v>0</v>
      </c>
      <c r="Y509" s="5">
        <f t="shared" si="133"/>
        <v>0</v>
      </c>
      <c r="Z509" s="5">
        <f t="shared" si="134"/>
        <v>0</v>
      </c>
      <c r="AA509" s="5">
        <f t="shared" si="135"/>
        <v>0</v>
      </c>
      <c r="AB509" s="5">
        <f t="shared" si="136"/>
        <v>0</v>
      </c>
      <c r="AC509" s="5">
        <f t="shared" si="137"/>
        <v>0</v>
      </c>
      <c r="AD509" s="94">
        <f>IF(U509&lt;=IF(Inputs!$C$22="",lockin,Inputs!$C$22),Inputs!$D$22,IF(U509&lt;=IF(Inputs!$C$23="",lockin,Inputs!$C$23),Inputs!$D$23,IF(U509&lt;=IF(Inputs!$C$24="",lockin,Inputs!$C$24),Inputs!$D$24,IF(U509&lt;=IF(Inputs!$C$25="",lockin,Inputs!$C$25),Inputs!$D$25,IF(U509&lt;=IF(Inputs!$C$26="",lockin,Inputs!$C$26),Inputs!$D$26,IF(U509&lt;=IF(Inputs!$C$27="",lockin,Inputs!$C$27),Inputs!$D$27,IF(U509&lt;=IF(Inputs!$C$28="",lockin,Inputs!$C$28),Inputs!$D$28,IF(U509&lt;=IF(Inputs!$C$29="",lockin,Inputs!$C$29),Inputs!$D$29,IF(U509&lt;=IF(Inputs!$C$30="",lockin,Inputs!$C$30),Inputs!$D$30,IF(U509&lt;=IF(Inputs!$C$31="",lockin,Inputs!$C$31),Inputs!$D$31,0%))))))))))</f>
        <v>1.4999999999999999E-2</v>
      </c>
      <c r="AE509" s="5">
        <f t="shared" si="138"/>
        <v>0</v>
      </c>
      <c r="AF509" s="5">
        <f>AB509*Inputs!I513</f>
        <v>0</v>
      </c>
      <c r="AG509" s="5">
        <f t="shared" si="139"/>
        <v>0</v>
      </c>
      <c r="AH509" s="5">
        <f t="shared" si="140"/>
        <v>0</v>
      </c>
      <c r="AI509" s="5">
        <f>AA509*Inputs!I513</f>
        <v>0</v>
      </c>
      <c r="AJ509" s="5">
        <f t="shared" si="141"/>
        <v>0</v>
      </c>
      <c r="AK509" s="5">
        <f t="shared" si="142"/>
        <v>0</v>
      </c>
      <c r="AL509" s="5">
        <f>AA509*Inputs!I513</f>
        <v>0</v>
      </c>
      <c r="AM509" s="5">
        <f t="shared" ca="1" si="143"/>
        <v>0</v>
      </c>
      <c r="AN509" s="5">
        <f t="shared" si="144"/>
        <v>0</v>
      </c>
      <c r="AO509" s="5">
        <f t="shared" ca="1" si="145"/>
        <v>0</v>
      </c>
      <c r="AP509" s="5"/>
      <c r="AQ509" s="5">
        <f>AA509*Inputs!I513</f>
        <v>0</v>
      </c>
      <c r="AR509" s="5">
        <f t="shared" si="146"/>
        <v>0</v>
      </c>
      <c r="AS509" s="5"/>
      <c r="AT509" s="5">
        <f t="shared" ca="1" si="147"/>
        <v>0</v>
      </c>
      <c r="BG509" s="20" t="str">
        <f>IF(Inputs!K509="","",YEAR(Inputs!K509))</f>
        <v/>
      </c>
      <c r="BH509" s="20" t="str">
        <f>IF(Inputs!K509="","",DAY(Inputs!K509))</f>
        <v/>
      </c>
      <c r="BI509" s="20" t="str">
        <f>IF(Inputs!K509="","",MONTH(Inputs!K509))</f>
        <v/>
      </c>
      <c r="BJ509" s="14" t="str">
        <f>IF(Inputs!K509="","",IF(Inputs!K509&gt;DATE(BG509,4,1),DATE(BG509,4,1),DATE(BG509-1,4,1)))</f>
        <v/>
      </c>
      <c r="BX509" s="27" t="e">
        <f t="shared" si="148"/>
        <v>#N/A</v>
      </c>
      <c r="BY509" t="e">
        <f t="shared" si="149"/>
        <v>#N/A</v>
      </c>
    </row>
    <row r="510" spans="20:77">
      <c r="T510" s="5">
        <f>IF(Inputs!F514="",0,IF(Inputs!G514="Purchase",Inputs!H514,IF(Inputs!G514="Redemption",-Inputs!H514,IF(Inputs!G514="Dividend",0,0)))/Inputs!I514)</f>
        <v>0</v>
      </c>
      <c r="U510" s="5">
        <f>IF(Inputs!F514="",0,(datecg-Inputs!F514))</f>
        <v>0</v>
      </c>
      <c r="V510" s="5">
        <f>IF(Inputs!F514="",0,SUM($T$5:T510))</f>
        <v>0</v>
      </c>
      <c r="W510" s="5">
        <f>SUM($X$5:X509)</f>
        <v>24499.276089799783</v>
      </c>
      <c r="X510" s="5">
        <f t="shared" si="132"/>
        <v>0</v>
      </c>
      <c r="Y510" s="5">
        <f t="shared" si="133"/>
        <v>0</v>
      </c>
      <c r="Z510" s="5">
        <f t="shared" si="134"/>
        <v>0</v>
      </c>
      <c r="AA510" s="5">
        <f t="shared" si="135"/>
        <v>0</v>
      </c>
      <c r="AB510" s="5">
        <f t="shared" si="136"/>
        <v>0</v>
      </c>
      <c r="AC510" s="5">
        <f t="shared" si="137"/>
        <v>0</v>
      </c>
      <c r="AD510" s="94">
        <f>IF(U510&lt;=IF(Inputs!$C$22="",lockin,Inputs!$C$22),Inputs!$D$22,IF(U510&lt;=IF(Inputs!$C$23="",lockin,Inputs!$C$23),Inputs!$D$23,IF(U510&lt;=IF(Inputs!$C$24="",lockin,Inputs!$C$24),Inputs!$D$24,IF(U510&lt;=IF(Inputs!$C$25="",lockin,Inputs!$C$25),Inputs!$D$25,IF(U510&lt;=IF(Inputs!$C$26="",lockin,Inputs!$C$26),Inputs!$D$26,IF(U510&lt;=IF(Inputs!$C$27="",lockin,Inputs!$C$27),Inputs!$D$27,IF(U510&lt;=IF(Inputs!$C$28="",lockin,Inputs!$C$28),Inputs!$D$28,IF(U510&lt;=IF(Inputs!$C$29="",lockin,Inputs!$C$29),Inputs!$D$29,IF(U510&lt;=IF(Inputs!$C$30="",lockin,Inputs!$C$30),Inputs!$D$30,IF(U510&lt;=IF(Inputs!$C$31="",lockin,Inputs!$C$31),Inputs!$D$31,0%))))))))))</f>
        <v>1.4999999999999999E-2</v>
      </c>
      <c r="AE510" s="5">
        <f t="shared" si="138"/>
        <v>0</v>
      </c>
      <c r="AF510" s="5">
        <f>AB510*Inputs!I514</f>
        <v>0</v>
      </c>
      <c r="AG510" s="5">
        <f t="shared" si="139"/>
        <v>0</v>
      </c>
      <c r="AH510" s="5">
        <f t="shared" si="140"/>
        <v>0</v>
      </c>
      <c r="AI510" s="5">
        <f>AA510*Inputs!I514</f>
        <v>0</v>
      </c>
      <c r="AJ510" s="5">
        <f t="shared" si="141"/>
        <v>0</v>
      </c>
      <c r="AK510" s="5">
        <f t="shared" si="142"/>
        <v>0</v>
      </c>
      <c r="AL510" s="5">
        <f>AA510*Inputs!I514</f>
        <v>0</v>
      </c>
      <c r="AM510" s="5">
        <f t="shared" ca="1" si="143"/>
        <v>0</v>
      </c>
      <c r="AN510" s="5">
        <f t="shared" si="144"/>
        <v>0</v>
      </c>
      <c r="AO510" s="5">
        <f t="shared" ca="1" si="145"/>
        <v>0</v>
      </c>
      <c r="AP510" s="5"/>
      <c r="AQ510" s="5">
        <f>AA510*Inputs!I514</f>
        <v>0</v>
      </c>
      <c r="AR510" s="5">
        <f t="shared" si="146"/>
        <v>0</v>
      </c>
      <c r="AS510" s="5"/>
      <c r="AT510" s="5">
        <f t="shared" ca="1" si="147"/>
        <v>0</v>
      </c>
      <c r="BG510" s="20" t="str">
        <f>IF(Inputs!K510="","",YEAR(Inputs!K510))</f>
        <v/>
      </c>
      <c r="BH510" s="20" t="str">
        <f>IF(Inputs!K510="","",DAY(Inputs!K510))</f>
        <v/>
      </c>
      <c r="BI510" s="20" t="str">
        <f>IF(Inputs!K510="","",MONTH(Inputs!K510))</f>
        <v/>
      </c>
      <c r="BJ510" s="14" t="str">
        <f>IF(Inputs!K510="","",IF(Inputs!K510&gt;DATE(BG510,4,1),DATE(BG510,4,1),DATE(BG510-1,4,1)))</f>
        <v/>
      </c>
      <c r="BX510" s="27" t="e">
        <f t="shared" si="148"/>
        <v>#N/A</v>
      </c>
      <c r="BY510" t="e">
        <f t="shared" si="149"/>
        <v>#N/A</v>
      </c>
    </row>
    <row r="511" spans="20:77">
      <c r="T511" s="5">
        <f>IF(Inputs!F515="",0,IF(Inputs!G515="Purchase",Inputs!H515,IF(Inputs!G515="Redemption",-Inputs!H515,IF(Inputs!G515="Dividend",0,0)))/Inputs!I515)</f>
        <v>0</v>
      </c>
      <c r="U511" s="5">
        <f>IF(Inputs!F515="",0,(datecg-Inputs!F515))</f>
        <v>0</v>
      </c>
      <c r="V511" s="5">
        <f>IF(Inputs!F515="",0,SUM($T$5:T511))</f>
        <v>0</v>
      </c>
      <c r="W511" s="5">
        <f>SUM($X$5:X510)</f>
        <v>24499.276089799783</v>
      </c>
      <c r="X511" s="5">
        <f t="shared" si="132"/>
        <v>0</v>
      </c>
      <c r="Y511" s="5">
        <f t="shared" si="133"/>
        <v>0</v>
      </c>
      <c r="Z511" s="5">
        <f t="shared" si="134"/>
        <v>0</v>
      </c>
      <c r="AA511" s="5">
        <f t="shared" si="135"/>
        <v>0</v>
      </c>
      <c r="AB511" s="5">
        <f t="shared" si="136"/>
        <v>0</v>
      </c>
      <c r="AC511" s="5">
        <f t="shared" si="137"/>
        <v>0</v>
      </c>
      <c r="AD511" s="94">
        <f>IF(U511&lt;=IF(Inputs!$C$22="",lockin,Inputs!$C$22),Inputs!$D$22,IF(U511&lt;=IF(Inputs!$C$23="",lockin,Inputs!$C$23),Inputs!$D$23,IF(U511&lt;=IF(Inputs!$C$24="",lockin,Inputs!$C$24),Inputs!$D$24,IF(U511&lt;=IF(Inputs!$C$25="",lockin,Inputs!$C$25),Inputs!$D$25,IF(U511&lt;=IF(Inputs!$C$26="",lockin,Inputs!$C$26),Inputs!$D$26,IF(U511&lt;=IF(Inputs!$C$27="",lockin,Inputs!$C$27),Inputs!$D$27,IF(U511&lt;=IF(Inputs!$C$28="",lockin,Inputs!$C$28),Inputs!$D$28,IF(U511&lt;=IF(Inputs!$C$29="",lockin,Inputs!$C$29),Inputs!$D$29,IF(U511&lt;=IF(Inputs!$C$30="",lockin,Inputs!$C$30),Inputs!$D$30,IF(U511&lt;=IF(Inputs!$C$31="",lockin,Inputs!$C$31),Inputs!$D$31,0%))))))))))</f>
        <v>1.4999999999999999E-2</v>
      </c>
      <c r="AE511" s="5">
        <f t="shared" si="138"/>
        <v>0</v>
      </c>
      <c r="AF511" s="5">
        <f>AB511*Inputs!I515</f>
        <v>0</v>
      </c>
      <c r="AG511" s="5">
        <f t="shared" si="139"/>
        <v>0</v>
      </c>
      <c r="AH511" s="5">
        <f t="shared" si="140"/>
        <v>0</v>
      </c>
      <c r="AI511" s="5">
        <f>AA511*Inputs!I515</f>
        <v>0</v>
      </c>
      <c r="AJ511" s="5">
        <f t="shared" si="141"/>
        <v>0</v>
      </c>
      <c r="AK511" s="5">
        <f t="shared" si="142"/>
        <v>0</v>
      </c>
      <c r="AL511" s="5">
        <f>AA511*Inputs!I515</f>
        <v>0</v>
      </c>
      <c r="AM511" s="5">
        <f t="shared" ca="1" si="143"/>
        <v>0</v>
      </c>
      <c r="AN511" s="5">
        <f t="shared" si="144"/>
        <v>0</v>
      </c>
      <c r="AO511" s="5">
        <f t="shared" ca="1" si="145"/>
        <v>0</v>
      </c>
      <c r="AP511" s="5"/>
      <c r="AQ511" s="5">
        <f>AA511*Inputs!I515</f>
        <v>0</v>
      </c>
      <c r="AR511" s="5">
        <f t="shared" si="146"/>
        <v>0</v>
      </c>
      <c r="AS511" s="5"/>
      <c r="AT511" s="5">
        <f t="shared" ca="1" si="147"/>
        <v>0</v>
      </c>
      <c r="BG511" s="20" t="str">
        <f>IF(Inputs!K511="","",YEAR(Inputs!K511))</f>
        <v/>
      </c>
      <c r="BH511" s="20" t="str">
        <f>IF(Inputs!K511="","",DAY(Inputs!K511))</f>
        <v/>
      </c>
      <c r="BI511" s="20" t="str">
        <f>IF(Inputs!K511="","",MONTH(Inputs!K511))</f>
        <v/>
      </c>
      <c r="BJ511" s="14" t="str">
        <f>IF(Inputs!K511="","",IF(Inputs!K511&gt;DATE(BG511,4,1),DATE(BG511,4,1),DATE(BG511-1,4,1)))</f>
        <v/>
      </c>
      <c r="BX511" s="27" t="e">
        <f t="shared" si="148"/>
        <v>#N/A</v>
      </c>
      <c r="BY511" t="e">
        <f t="shared" si="149"/>
        <v>#N/A</v>
      </c>
    </row>
    <row r="512" spans="20:77">
      <c r="T512" s="5">
        <f>IF(Inputs!F516="",0,IF(Inputs!G516="Purchase",Inputs!H516,IF(Inputs!G516="Redemption",-Inputs!H516,IF(Inputs!G516="Dividend",0,0)))/Inputs!I516)</f>
        <v>0</v>
      </c>
      <c r="U512" s="5">
        <f>IF(Inputs!F516="",0,(datecg-Inputs!F516))</f>
        <v>0</v>
      </c>
      <c r="V512" s="5">
        <f>IF(Inputs!F516="",0,SUM($T$5:T512))</f>
        <v>0</v>
      </c>
      <c r="W512" s="5">
        <f>SUM($X$5:X511)</f>
        <v>24499.276089799783</v>
      </c>
      <c r="X512" s="5">
        <f t="shared" si="132"/>
        <v>0</v>
      </c>
      <c r="Y512" s="5">
        <f t="shared" si="133"/>
        <v>0</v>
      </c>
      <c r="Z512" s="5">
        <f t="shared" si="134"/>
        <v>0</v>
      </c>
      <c r="AA512" s="5">
        <f t="shared" si="135"/>
        <v>0</v>
      </c>
      <c r="AB512" s="5">
        <f t="shared" si="136"/>
        <v>0</v>
      </c>
      <c r="AC512" s="5">
        <f t="shared" si="137"/>
        <v>0</v>
      </c>
      <c r="AD512" s="94">
        <f>IF(U512&lt;=IF(Inputs!$C$22="",lockin,Inputs!$C$22),Inputs!$D$22,IF(U512&lt;=IF(Inputs!$C$23="",lockin,Inputs!$C$23),Inputs!$D$23,IF(U512&lt;=IF(Inputs!$C$24="",lockin,Inputs!$C$24),Inputs!$D$24,IF(U512&lt;=IF(Inputs!$C$25="",lockin,Inputs!$C$25),Inputs!$D$25,IF(U512&lt;=IF(Inputs!$C$26="",lockin,Inputs!$C$26),Inputs!$D$26,IF(U512&lt;=IF(Inputs!$C$27="",lockin,Inputs!$C$27),Inputs!$D$27,IF(U512&lt;=IF(Inputs!$C$28="",lockin,Inputs!$C$28),Inputs!$D$28,IF(U512&lt;=IF(Inputs!$C$29="",lockin,Inputs!$C$29),Inputs!$D$29,IF(U512&lt;=IF(Inputs!$C$30="",lockin,Inputs!$C$30),Inputs!$D$30,IF(U512&lt;=IF(Inputs!$C$31="",lockin,Inputs!$C$31),Inputs!$D$31,0%))))))))))</f>
        <v>1.4999999999999999E-2</v>
      </c>
      <c r="AE512" s="5">
        <f t="shared" si="138"/>
        <v>0</v>
      </c>
      <c r="AF512" s="5">
        <f>AB512*Inputs!I516</f>
        <v>0</v>
      </c>
      <c r="AG512" s="5">
        <f t="shared" si="139"/>
        <v>0</v>
      </c>
      <c r="AH512" s="5">
        <f t="shared" si="140"/>
        <v>0</v>
      </c>
      <c r="AI512" s="5">
        <f>AA512*Inputs!I516</f>
        <v>0</v>
      </c>
      <c r="AJ512" s="5">
        <f t="shared" si="141"/>
        <v>0</v>
      </c>
      <c r="AK512" s="5">
        <f t="shared" si="142"/>
        <v>0</v>
      </c>
      <c r="AL512" s="5">
        <f>AA512*Inputs!I516</f>
        <v>0</v>
      </c>
      <c r="AM512" s="5">
        <f t="shared" ca="1" si="143"/>
        <v>0</v>
      </c>
      <c r="AN512" s="5">
        <f t="shared" si="144"/>
        <v>0</v>
      </c>
      <c r="AO512" s="5">
        <f t="shared" ca="1" si="145"/>
        <v>0</v>
      </c>
      <c r="AP512" s="5"/>
      <c r="AQ512" s="5">
        <f>AA512*Inputs!I516</f>
        <v>0</v>
      </c>
      <c r="AR512" s="5">
        <f t="shared" si="146"/>
        <v>0</v>
      </c>
      <c r="AS512" s="5"/>
      <c r="AT512" s="5">
        <f t="shared" ca="1" si="147"/>
        <v>0</v>
      </c>
      <c r="BG512" s="20" t="str">
        <f>IF(Inputs!K512="","",YEAR(Inputs!K512))</f>
        <v/>
      </c>
      <c r="BH512" s="20" t="str">
        <f>IF(Inputs!K512="","",DAY(Inputs!K512))</f>
        <v/>
      </c>
      <c r="BI512" s="20" t="str">
        <f>IF(Inputs!K512="","",MONTH(Inputs!K512))</f>
        <v/>
      </c>
      <c r="BJ512" s="14" t="str">
        <f>IF(Inputs!K512="","",IF(Inputs!K512&gt;DATE(BG512,4,1),DATE(BG512,4,1),DATE(BG512-1,4,1)))</f>
        <v/>
      </c>
      <c r="BX512" s="27" t="e">
        <f t="shared" si="148"/>
        <v>#N/A</v>
      </c>
      <c r="BY512" t="e">
        <f t="shared" si="149"/>
        <v>#N/A</v>
      </c>
    </row>
    <row r="513" spans="20:77">
      <c r="T513" s="5">
        <f>IF(Inputs!F517="",0,IF(Inputs!G517="Purchase",Inputs!H517,IF(Inputs!G517="Redemption",-Inputs!H517,IF(Inputs!G517="Dividend",0,0)))/Inputs!I517)</f>
        <v>0</v>
      </c>
      <c r="U513" s="5">
        <f>IF(Inputs!F517="",0,(datecg-Inputs!F517))</f>
        <v>0</v>
      </c>
      <c r="V513" s="5">
        <f>IF(Inputs!F517="",0,SUM($T$5:T513))</f>
        <v>0</v>
      </c>
      <c r="W513" s="5">
        <f>SUM($X$5:X512)</f>
        <v>24499.276089799783</v>
      </c>
      <c r="X513" s="5">
        <f t="shared" si="132"/>
        <v>0</v>
      </c>
      <c r="Y513" s="5">
        <f t="shared" si="133"/>
        <v>0</v>
      </c>
      <c r="Z513" s="5">
        <f t="shared" si="134"/>
        <v>0</v>
      </c>
      <c r="AA513" s="5">
        <f t="shared" si="135"/>
        <v>0</v>
      </c>
      <c r="AB513" s="5">
        <f t="shared" si="136"/>
        <v>0</v>
      </c>
      <c r="AC513" s="5">
        <f t="shared" si="137"/>
        <v>0</v>
      </c>
      <c r="AD513" s="94">
        <f>IF(U513&lt;=IF(Inputs!$C$22="",lockin,Inputs!$C$22),Inputs!$D$22,IF(U513&lt;=IF(Inputs!$C$23="",lockin,Inputs!$C$23),Inputs!$D$23,IF(U513&lt;=IF(Inputs!$C$24="",lockin,Inputs!$C$24),Inputs!$D$24,IF(U513&lt;=IF(Inputs!$C$25="",lockin,Inputs!$C$25),Inputs!$D$25,IF(U513&lt;=IF(Inputs!$C$26="",lockin,Inputs!$C$26),Inputs!$D$26,IF(U513&lt;=IF(Inputs!$C$27="",lockin,Inputs!$C$27),Inputs!$D$27,IF(U513&lt;=IF(Inputs!$C$28="",lockin,Inputs!$C$28),Inputs!$D$28,IF(U513&lt;=IF(Inputs!$C$29="",lockin,Inputs!$C$29),Inputs!$D$29,IF(U513&lt;=IF(Inputs!$C$30="",lockin,Inputs!$C$30),Inputs!$D$30,IF(U513&lt;=IF(Inputs!$C$31="",lockin,Inputs!$C$31),Inputs!$D$31,0%))))))))))</f>
        <v>1.4999999999999999E-2</v>
      </c>
      <c r="AE513" s="5">
        <f t="shared" si="138"/>
        <v>0</v>
      </c>
      <c r="AF513" s="5">
        <f>AB513*Inputs!I517</f>
        <v>0</v>
      </c>
      <c r="AG513" s="5">
        <f t="shared" si="139"/>
        <v>0</v>
      </c>
      <c r="AH513" s="5">
        <f t="shared" si="140"/>
        <v>0</v>
      </c>
      <c r="AI513" s="5">
        <f>AA513*Inputs!I517</f>
        <v>0</v>
      </c>
      <c r="AJ513" s="5">
        <f t="shared" si="141"/>
        <v>0</v>
      </c>
      <c r="AK513" s="5">
        <f t="shared" si="142"/>
        <v>0</v>
      </c>
      <c r="AL513" s="5">
        <f>AA513*Inputs!I517</f>
        <v>0</v>
      </c>
      <c r="AM513" s="5">
        <f t="shared" ca="1" si="143"/>
        <v>0</v>
      </c>
      <c r="AN513" s="5">
        <f t="shared" si="144"/>
        <v>0</v>
      </c>
      <c r="AO513" s="5">
        <f t="shared" ca="1" si="145"/>
        <v>0</v>
      </c>
      <c r="AP513" s="5"/>
      <c r="AQ513" s="5">
        <f>AA513*Inputs!I517</f>
        <v>0</v>
      </c>
      <c r="AR513" s="5">
        <f t="shared" si="146"/>
        <v>0</v>
      </c>
      <c r="AS513" s="5"/>
      <c r="AT513" s="5">
        <f t="shared" ca="1" si="147"/>
        <v>0</v>
      </c>
      <c r="BG513" s="20" t="str">
        <f>IF(Inputs!K513="","",YEAR(Inputs!K513))</f>
        <v/>
      </c>
      <c r="BH513" s="20" t="str">
        <f>IF(Inputs!K513="","",DAY(Inputs!K513))</f>
        <v/>
      </c>
      <c r="BI513" s="20" t="str">
        <f>IF(Inputs!K513="","",MONTH(Inputs!K513))</f>
        <v/>
      </c>
      <c r="BJ513" s="14" t="str">
        <f>IF(Inputs!K513="","",IF(Inputs!K513&gt;DATE(BG513,4,1),DATE(BG513,4,1),DATE(BG513-1,4,1)))</f>
        <v/>
      </c>
      <c r="BX513" s="27" t="e">
        <f t="shared" si="148"/>
        <v>#N/A</v>
      </c>
      <c r="BY513" t="e">
        <f t="shared" si="149"/>
        <v>#N/A</v>
      </c>
    </row>
    <row r="514" spans="20:77">
      <c r="T514" s="5">
        <f>IF(Inputs!F518="",0,IF(Inputs!G518="Purchase",Inputs!H518,IF(Inputs!G518="Redemption",-Inputs!H518,IF(Inputs!G518="Dividend",0,0)))/Inputs!I518)</f>
        <v>0</v>
      </c>
      <c r="U514" s="5">
        <f>IF(Inputs!F518="",0,(datecg-Inputs!F518))</f>
        <v>0</v>
      </c>
      <c r="V514" s="5">
        <f>IF(Inputs!F518="",0,SUM($T$5:T514))</f>
        <v>0</v>
      </c>
      <c r="W514" s="5">
        <f>SUM($X$5:X513)</f>
        <v>24499.276089799783</v>
      </c>
      <c r="X514" s="5">
        <f t="shared" ref="X514:X577" si="150">IF(W514=units,0,IF(V514&lt;units,T514,units-W514))</f>
        <v>0</v>
      </c>
      <c r="Y514" s="5">
        <f t="shared" ref="Y514:Y577" si="151">IF(X514=0,0,IF(U514&gt;flock,X514,0))</f>
        <v>0</v>
      </c>
      <c r="Z514" s="5">
        <f t="shared" ref="Z514:Z577" si="152">IF(U514=0,0,IF(U514&gt;flock,T514,0))</f>
        <v>0</v>
      </c>
      <c r="AA514" s="5">
        <f t="shared" ref="AA514:AA577" si="153">IF(X514=0,0,IF(U514&gt;taxdur,X514,0))</f>
        <v>0</v>
      </c>
      <c r="AB514" s="5">
        <f t="shared" ref="AB514:AB577" si="154">IF(X514=0,0,IF(U514&lt;=taxdur,X514,0))</f>
        <v>0</v>
      </c>
      <c r="AC514" s="5">
        <f t="shared" ref="AC514:AC577" si="155">IF(X514=0,0,IF(U514&lt;=lockin,X514,0))</f>
        <v>0</v>
      </c>
      <c r="AD514" s="94">
        <f>IF(U514&lt;=IF(Inputs!$C$22="",lockin,Inputs!$C$22),Inputs!$D$22,IF(U514&lt;=IF(Inputs!$C$23="",lockin,Inputs!$C$23),Inputs!$D$23,IF(U514&lt;=IF(Inputs!$C$24="",lockin,Inputs!$C$24),Inputs!$D$24,IF(U514&lt;=IF(Inputs!$C$25="",lockin,Inputs!$C$25),Inputs!$D$25,IF(U514&lt;=IF(Inputs!$C$26="",lockin,Inputs!$C$26),Inputs!$D$26,IF(U514&lt;=IF(Inputs!$C$27="",lockin,Inputs!$C$27),Inputs!$D$27,IF(U514&lt;=IF(Inputs!$C$28="",lockin,Inputs!$C$28),Inputs!$D$28,IF(U514&lt;=IF(Inputs!$C$29="",lockin,Inputs!$C$29),Inputs!$D$29,IF(U514&lt;=IF(Inputs!$C$30="",lockin,Inputs!$C$30),Inputs!$D$30,IF(U514&lt;=IF(Inputs!$C$31="",lockin,Inputs!$C$31),Inputs!$D$31,0%))))))))))</f>
        <v>1.4999999999999999E-2</v>
      </c>
      <c r="AE514" s="5">
        <f t="shared" ref="AE514:AE577" si="156">IF(X514=0,0,IF(U514&gt;lockin,X514,0))</f>
        <v>0</v>
      </c>
      <c r="AF514" s="5">
        <f>AB514*Inputs!I518</f>
        <v>0</v>
      </c>
      <c r="AG514" s="5">
        <f t="shared" ref="AG514:AG577" si="157">IF(AC514&lt;&gt;0,AB514*navcg*(1-AD514),AB514*navcg)</f>
        <v>0</v>
      </c>
      <c r="AH514" s="5">
        <f t="shared" ref="AH514:AH577" si="158">IF(AG514=0,0,AG514-AF514)</f>
        <v>0</v>
      </c>
      <c r="AI514" s="5">
        <f>AA514*Inputs!I518</f>
        <v>0</v>
      </c>
      <c r="AJ514" s="5">
        <f t="shared" ref="AJ514:AJ577" si="159">IF(AC514&lt;&gt;0,AA514*navcg*(1-AD514),AA514*navcg)</f>
        <v>0</v>
      </c>
      <c r="AK514" s="5">
        <f t="shared" ref="AK514:AK577" si="160">IF(AJ514=0,0,AJ514-AI514)</f>
        <v>0</v>
      </c>
      <c r="AL514" s="5">
        <f>AA514*Inputs!I518</f>
        <v>0</v>
      </c>
      <c r="AM514" s="5">
        <f t="shared" ref="AM514:AM577" ca="1" si="161">IF(ISERROR(AL514*cii/BY514),0,AL514*cii/BY514)</f>
        <v>0</v>
      </c>
      <c r="AN514" s="5">
        <f t="shared" ref="AN514:AN577" si="162">IF(AC514&lt;&gt;0,AA514*navcg*(1-AD514),AA514*navcg)</f>
        <v>0</v>
      </c>
      <c r="AO514" s="5">
        <f t="shared" ref="AO514:AO577" ca="1" si="163">AN514-AM514</f>
        <v>0</v>
      </c>
      <c r="AP514" s="5"/>
      <c r="AQ514" s="5">
        <f>AA514*Inputs!I518</f>
        <v>0</v>
      </c>
      <c r="AR514" s="5">
        <f t="shared" ref="AR514:AR577" si="164">AA514*navcg</f>
        <v>0</v>
      </c>
      <c r="AS514" s="5"/>
      <c r="AT514" s="5">
        <f t="shared" ref="AT514:AT577" ca="1" si="165">AR514-AM514</f>
        <v>0</v>
      </c>
      <c r="BG514" s="20" t="str">
        <f>IF(Inputs!K514="","",YEAR(Inputs!K514))</f>
        <v/>
      </c>
      <c r="BH514" s="20" t="str">
        <f>IF(Inputs!K514="","",DAY(Inputs!K514))</f>
        <v/>
      </c>
      <c r="BI514" s="20" t="str">
        <f>IF(Inputs!K514="","",MONTH(Inputs!K514))</f>
        <v/>
      </c>
      <c r="BJ514" s="14" t="str">
        <f>IF(Inputs!K514="","",IF(Inputs!K514&gt;DATE(BG514,4,1),DATE(BG514,4,1),DATE(BG514-1,4,1)))</f>
        <v/>
      </c>
      <c r="BX514" s="27" t="e">
        <f t="shared" si="148"/>
        <v>#N/A</v>
      </c>
      <c r="BY514" t="e">
        <f t="shared" si="149"/>
        <v>#N/A</v>
      </c>
    </row>
    <row r="515" spans="20:77">
      <c r="T515" s="5">
        <f>IF(Inputs!F519="",0,IF(Inputs!G519="Purchase",Inputs!H519,IF(Inputs!G519="Redemption",-Inputs!H519,IF(Inputs!G519="Dividend",0,0)))/Inputs!I519)</f>
        <v>0</v>
      </c>
      <c r="U515" s="5">
        <f>IF(Inputs!F519="",0,(datecg-Inputs!F519))</f>
        <v>0</v>
      </c>
      <c r="V515" s="5">
        <f>IF(Inputs!F519="",0,SUM($T$5:T515))</f>
        <v>0</v>
      </c>
      <c r="W515" s="5">
        <f>SUM($X$5:X514)</f>
        <v>24499.276089799783</v>
      </c>
      <c r="X515" s="5">
        <f t="shared" si="150"/>
        <v>0</v>
      </c>
      <c r="Y515" s="5">
        <f t="shared" si="151"/>
        <v>0</v>
      </c>
      <c r="Z515" s="5">
        <f t="shared" si="152"/>
        <v>0</v>
      </c>
      <c r="AA515" s="5">
        <f t="shared" si="153"/>
        <v>0</v>
      </c>
      <c r="AB515" s="5">
        <f t="shared" si="154"/>
        <v>0</v>
      </c>
      <c r="AC515" s="5">
        <f t="shared" si="155"/>
        <v>0</v>
      </c>
      <c r="AD515" s="94">
        <f>IF(U515&lt;=IF(Inputs!$C$22="",lockin,Inputs!$C$22),Inputs!$D$22,IF(U515&lt;=IF(Inputs!$C$23="",lockin,Inputs!$C$23),Inputs!$D$23,IF(U515&lt;=IF(Inputs!$C$24="",lockin,Inputs!$C$24),Inputs!$D$24,IF(U515&lt;=IF(Inputs!$C$25="",lockin,Inputs!$C$25),Inputs!$D$25,IF(U515&lt;=IF(Inputs!$C$26="",lockin,Inputs!$C$26),Inputs!$D$26,IF(U515&lt;=IF(Inputs!$C$27="",lockin,Inputs!$C$27),Inputs!$D$27,IF(U515&lt;=IF(Inputs!$C$28="",lockin,Inputs!$C$28),Inputs!$D$28,IF(U515&lt;=IF(Inputs!$C$29="",lockin,Inputs!$C$29),Inputs!$D$29,IF(U515&lt;=IF(Inputs!$C$30="",lockin,Inputs!$C$30),Inputs!$D$30,IF(U515&lt;=IF(Inputs!$C$31="",lockin,Inputs!$C$31),Inputs!$D$31,0%))))))))))</f>
        <v>1.4999999999999999E-2</v>
      </c>
      <c r="AE515" s="5">
        <f t="shared" si="156"/>
        <v>0</v>
      </c>
      <c r="AF515" s="5">
        <f>AB515*Inputs!I519</f>
        <v>0</v>
      </c>
      <c r="AG515" s="5">
        <f t="shared" si="157"/>
        <v>0</v>
      </c>
      <c r="AH515" s="5">
        <f t="shared" si="158"/>
        <v>0</v>
      </c>
      <c r="AI515" s="5">
        <f>AA515*Inputs!I519</f>
        <v>0</v>
      </c>
      <c r="AJ515" s="5">
        <f t="shared" si="159"/>
        <v>0</v>
      </c>
      <c r="AK515" s="5">
        <f t="shared" si="160"/>
        <v>0</v>
      </c>
      <c r="AL515" s="5">
        <f>AA515*Inputs!I519</f>
        <v>0</v>
      </c>
      <c r="AM515" s="5">
        <f t="shared" ca="1" si="161"/>
        <v>0</v>
      </c>
      <c r="AN515" s="5">
        <f t="shared" si="162"/>
        <v>0</v>
      </c>
      <c r="AO515" s="5">
        <f t="shared" ca="1" si="163"/>
        <v>0</v>
      </c>
      <c r="AP515" s="5"/>
      <c r="AQ515" s="5">
        <f>AA515*Inputs!I519</f>
        <v>0</v>
      </c>
      <c r="AR515" s="5">
        <f t="shared" si="164"/>
        <v>0</v>
      </c>
      <c r="AS515" s="5"/>
      <c r="AT515" s="5">
        <f t="shared" ca="1" si="165"/>
        <v>0</v>
      </c>
      <c r="BG515" s="20" t="str">
        <f>IF(Inputs!K515="","",YEAR(Inputs!K515))</f>
        <v/>
      </c>
      <c r="BH515" s="20" t="str">
        <f>IF(Inputs!K515="","",DAY(Inputs!K515))</f>
        <v/>
      </c>
      <c r="BI515" s="20" t="str">
        <f>IF(Inputs!K515="","",MONTH(Inputs!K515))</f>
        <v/>
      </c>
      <c r="BJ515" s="14" t="str">
        <f>IF(Inputs!K515="","",IF(Inputs!K515&gt;DATE(BG515,4,1),DATE(BG515,4,1),DATE(BG515-1,4,1)))</f>
        <v/>
      </c>
      <c r="BX515" s="27" t="e">
        <f t="shared" si="148"/>
        <v>#N/A</v>
      </c>
      <c r="BY515" t="e">
        <f t="shared" si="149"/>
        <v>#N/A</v>
      </c>
    </row>
    <row r="516" spans="20:77">
      <c r="T516" s="5">
        <f>IF(Inputs!F520="",0,IF(Inputs!G520="Purchase",Inputs!H520,IF(Inputs!G520="Redemption",-Inputs!H520,IF(Inputs!G520="Dividend",0,0)))/Inputs!I520)</f>
        <v>0</v>
      </c>
      <c r="U516" s="5">
        <f>IF(Inputs!F520="",0,(datecg-Inputs!F520))</f>
        <v>0</v>
      </c>
      <c r="V516" s="5">
        <f>IF(Inputs!F520="",0,SUM($T$5:T516))</f>
        <v>0</v>
      </c>
      <c r="W516" s="5">
        <f>SUM($X$5:X515)</f>
        <v>24499.276089799783</v>
      </c>
      <c r="X516" s="5">
        <f t="shared" si="150"/>
        <v>0</v>
      </c>
      <c r="Y516" s="5">
        <f t="shared" si="151"/>
        <v>0</v>
      </c>
      <c r="Z516" s="5">
        <f t="shared" si="152"/>
        <v>0</v>
      </c>
      <c r="AA516" s="5">
        <f t="shared" si="153"/>
        <v>0</v>
      </c>
      <c r="AB516" s="5">
        <f t="shared" si="154"/>
        <v>0</v>
      </c>
      <c r="AC516" s="5">
        <f t="shared" si="155"/>
        <v>0</v>
      </c>
      <c r="AD516" s="94">
        <f>IF(U516&lt;=IF(Inputs!$C$22="",lockin,Inputs!$C$22),Inputs!$D$22,IF(U516&lt;=IF(Inputs!$C$23="",lockin,Inputs!$C$23),Inputs!$D$23,IF(U516&lt;=IF(Inputs!$C$24="",lockin,Inputs!$C$24),Inputs!$D$24,IF(U516&lt;=IF(Inputs!$C$25="",lockin,Inputs!$C$25),Inputs!$D$25,IF(U516&lt;=IF(Inputs!$C$26="",lockin,Inputs!$C$26),Inputs!$D$26,IF(U516&lt;=IF(Inputs!$C$27="",lockin,Inputs!$C$27),Inputs!$D$27,IF(U516&lt;=IF(Inputs!$C$28="",lockin,Inputs!$C$28),Inputs!$D$28,IF(U516&lt;=IF(Inputs!$C$29="",lockin,Inputs!$C$29),Inputs!$D$29,IF(U516&lt;=IF(Inputs!$C$30="",lockin,Inputs!$C$30),Inputs!$D$30,IF(U516&lt;=IF(Inputs!$C$31="",lockin,Inputs!$C$31),Inputs!$D$31,0%))))))))))</f>
        <v>1.4999999999999999E-2</v>
      </c>
      <c r="AE516" s="5">
        <f t="shared" si="156"/>
        <v>0</v>
      </c>
      <c r="AF516" s="5">
        <f>AB516*Inputs!I520</f>
        <v>0</v>
      </c>
      <c r="AG516" s="5">
        <f t="shared" si="157"/>
        <v>0</v>
      </c>
      <c r="AH516" s="5">
        <f t="shared" si="158"/>
        <v>0</v>
      </c>
      <c r="AI516" s="5">
        <f>AA516*Inputs!I520</f>
        <v>0</v>
      </c>
      <c r="AJ516" s="5">
        <f t="shared" si="159"/>
        <v>0</v>
      </c>
      <c r="AK516" s="5">
        <f t="shared" si="160"/>
        <v>0</v>
      </c>
      <c r="AL516" s="5">
        <f>AA516*Inputs!I520</f>
        <v>0</v>
      </c>
      <c r="AM516" s="5">
        <f t="shared" ca="1" si="161"/>
        <v>0</v>
      </c>
      <c r="AN516" s="5">
        <f t="shared" si="162"/>
        <v>0</v>
      </c>
      <c r="AO516" s="5">
        <f t="shared" ca="1" si="163"/>
        <v>0</v>
      </c>
      <c r="AP516" s="5"/>
      <c r="AQ516" s="5">
        <f>AA516*Inputs!I520</f>
        <v>0</v>
      </c>
      <c r="AR516" s="5">
        <f t="shared" si="164"/>
        <v>0</v>
      </c>
      <c r="AS516" s="5"/>
      <c r="AT516" s="5">
        <f t="shared" ca="1" si="165"/>
        <v>0</v>
      </c>
      <c r="BG516" s="20" t="str">
        <f>IF(Inputs!K516="","",YEAR(Inputs!K516))</f>
        <v/>
      </c>
      <c r="BH516" s="20" t="str">
        <f>IF(Inputs!K516="","",DAY(Inputs!K516))</f>
        <v/>
      </c>
      <c r="BI516" s="20" t="str">
        <f>IF(Inputs!K516="","",MONTH(Inputs!K516))</f>
        <v/>
      </c>
      <c r="BJ516" s="14" t="str">
        <f>IF(Inputs!K516="","",IF(Inputs!K516&gt;DATE(BG516,4,1),DATE(BG516,4,1),DATE(BG516-1,4,1)))</f>
        <v/>
      </c>
      <c r="BX516" s="27" t="e">
        <f t="shared" si="148"/>
        <v>#N/A</v>
      </c>
      <c r="BY516" t="e">
        <f t="shared" si="149"/>
        <v>#N/A</v>
      </c>
    </row>
    <row r="517" spans="20:77">
      <c r="T517" s="5">
        <f>IF(Inputs!F521="",0,IF(Inputs!G521="Purchase",Inputs!H521,IF(Inputs!G521="Redemption",-Inputs!H521,IF(Inputs!G521="Dividend",0,0)))/Inputs!I521)</f>
        <v>0</v>
      </c>
      <c r="U517" s="5">
        <f>IF(Inputs!F521="",0,(datecg-Inputs!F521))</f>
        <v>0</v>
      </c>
      <c r="V517" s="5">
        <f>IF(Inputs!F521="",0,SUM($T$5:T517))</f>
        <v>0</v>
      </c>
      <c r="W517" s="5">
        <f>SUM($X$5:X516)</f>
        <v>24499.276089799783</v>
      </c>
      <c r="X517" s="5">
        <f t="shared" si="150"/>
        <v>0</v>
      </c>
      <c r="Y517" s="5">
        <f t="shared" si="151"/>
        <v>0</v>
      </c>
      <c r="Z517" s="5">
        <f t="shared" si="152"/>
        <v>0</v>
      </c>
      <c r="AA517" s="5">
        <f t="shared" si="153"/>
        <v>0</v>
      </c>
      <c r="AB517" s="5">
        <f t="shared" si="154"/>
        <v>0</v>
      </c>
      <c r="AC517" s="5">
        <f t="shared" si="155"/>
        <v>0</v>
      </c>
      <c r="AD517" s="94">
        <f>IF(U517&lt;=IF(Inputs!$C$22="",lockin,Inputs!$C$22),Inputs!$D$22,IF(U517&lt;=IF(Inputs!$C$23="",lockin,Inputs!$C$23),Inputs!$D$23,IF(U517&lt;=IF(Inputs!$C$24="",lockin,Inputs!$C$24),Inputs!$D$24,IF(U517&lt;=IF(Inputs!$C$25="",lockin,Inputs!$C$25),Inputs!$D$25,IF(U517&lt;=IF(Inputs!$C$26="",lockin,Inputs!$C$26),Inputs!$D$26,IF(U517&lt;=IF(Inputs!$C$27="",lockin,Inputs!$C$27),Inputs!$D$27,IF(U517&lt;=IF(Inputs!$C$28="",lockin,Inputs!$C$28),Inputs!$D$28,IF(U517&lt;=IF(Inputs!$C$29="",lockin,Inputs!$C$29),Inputs!$D$29,IF(U517&lt;=IF(Inputs!$C$30="",lockin,Inputs!$C$30),Inputs!$D$30,IF(U517&lt;=IF(Inputs!$C$31="",lockin,Inputs!$C$31),Inputs!$D$31,0%))))))))))</f>
        <v>1.4999999999999999E-2</v>
      </c>
      <c r="AE517" s="5">
        <f t="shared" si="156"/>
        <v>0</v>
      </c>
      <c r="AF517" s="5">
        <f>AB517*Inputs!I521</f>
        <v>0</v>
      </c>
      <c r="AG517" s="5">
        <f t="shared" si="157"/>
        <v>0</v>
      </c>
      <c r="AH517" s="5">
        <f t="shared" si="158"/>
        <v>0</v>
      </c>
      <c r="AI517" s="5">
        <f>AA517*Inputs!I521</f>
        <v>0</v>
      </c>
      <c r="AJ517" s="5">
        <f t="shared" si="159"/>
        <v>0</v>
      </c>
      <c r="AK517" s="5">
        <f t="shared" si="160"/>
        <v>0</v>
      </c>
      <c r="AL517" s="5">
        <f>AA517*Inputs!I521</f>
        <v>0</v>
      </c>
      <c r="AM517" s="5">
        <f t="shared" ca="1" si="161"/>
        <v>0</v>
      </c>
      <c r="AN517" s="5">
        <f t="shared" si="162"/>
        <v>0</v>
      </c>
      <c r="AO517" s="5">
        <f t="shared" ca="1" si="163"/>
        <v>0</v>
      </c>
      <c r="AP517" s="5"/>
      <c r="AQ517" s="5">
        <f>AA517*Inputs!I521</f>
        <v>0</v>
      </c>
      <c r="AR517" s="5">
        <f t="shared" si="164"/>
        <v>0</v>
      </c>
      <c r="AS517" s="5"/>
      <c r="AT517" s="5">
        <f t="shared" ca="1" si="165"/>
        <v>0</v>
      </c>
      <c r="BG517" s="20" t="str">
        <f>IF(Inputs!K517="","",YEAR(Inputs!K517))</f>
        <v/>
      </c>
      <c r="BH517" s="20" t="str">
        <f>IF(Inputs!K517="","",DAY(Inputs!K517))</f>
        <v/>
      </c>
      <c r="BI517" s="20" t="str">
        <f>IF(Inputs!K517="","",MONTH(Inputs!K517))</f>
        <v/>
      </c>
      <c r="BJ517" s="14" t="str">
        <f>IF(Inputs!K517="","",IF(Inputs!K517&gt;DATE(BG517,4,1),DATE(BG517,4,1),DATE(BG517-1,4,1)))</f>
        <v/>
      </c>
      <c r="BX517" s="27" t="e">
        <f t="shared" ref="BX517:BX580" si="166">INDEX($J$5:$L$74,MATCH(BJ517,$J$5:$J$74,0),1)</f>
        <v>#N/A</v>
      </c>
      <c r="BY517" t="e">
        <f t="shared" ref="BY517:BY580" si="167">INDEX($J$5:$L$74,MATCH(BJ517,$J$5:$J$74,0),3)</f>
        <v>#N/A</v>
      </c>
    </row>
    <row r="518" spans="20:77">
      <c r="T518" s="5">
        <f>IF(Inputs!F522="",0,IF(Inputs!G522="Purchase",Inputs!H522,IF(Inputs!G522="Redemption",-Inputs!H522,IF(Inputs!G522="Dividend",0,0)))/Inputs!I522)</f>
        <v>0</v>
      </c>
      <c r="U518" s="5">
        <f>IF(Inputs!F522="",0,(datecg-Inputs!F522))</f>
        <v>0</v>
      </c>
      <c r="V518" s="5">
        <f>IF(Inputs!F522="",0,SUM($T$5:T518))</f>
        <v>0</v>
      </c>
      <c r="W518" s="5">
        <f>SUM($X$5:X517)</f>
        <v>24499.276089799783</v>
      </c>
      <c r="X518" s="5">
        <f t="shared" si="150"/>
        <v>0</v>
      </c>
      <c r="Y518" s="5">
        <f t="shared" si="151"/>
        <v>0</v>
      </c>
      <c r="Z518" s="5">
        <f t="shared" si="152"/>
        <v>0</v>
      </c>
      <c r="AA518" s="5">
        <f t="shared" si="153"/>
        <v>0</v>
      </c>
      <c r="AB518" s="5">
        <f t="shared" si="154"/>
        <v>0</v>
      </c>
      <c r="AC518" s="5">
        <f t="shared" si="155"/>
        <v>0</v>
      </c>
      <c r="AD518" s="94">
        <f>IF(U518&lt;=IF(Inputs!$C$22="",lockin,Inputs!$C$22),Inputs!$D$22,IF(U518&lt;=IF(Inputs!$C$23="",lockin,Inputs!$C$23),Inputs!$D$23,IF(U518&lt;=IF(Inputs!$C$24="",lockin,Inputs!$C$24),Inputs!$D$24,IF(U518&lt;=IF(Inputs!$C$25="",lockin,Inputs!$C$25),Inputs!$D$25,IF(U518&lt;=IF(Inputs!$C$26="",lockin,Inputs!$C$26),Inputs!$D$26,IF(U518&lt;=IF(Inputs!$C$27="",lockin,Inputs!$C$27),Inputs!$D$27,IF(U518&lt;=IF(Inputs!$C$28="",lockin,Inputs!$C$28),Inputs!$D$28,IF(U518&lt;=IF(Inputs!$C$29="",lockin,Inputs!$C$29),Inputs!$D$29,IF(U518&lt;=IF(Inputs!$C$30="",lockin,Inputs!$C$30),Inputs!$D$30,IF(U518&lt;=IF(Inputs!$C$31="",lockin,Inputs!$C$31),Inputs!$D$31,0%))))))))))</f>
        <v>1.4999999999999999E-2</v>
      </c>
      <c r="AE518" s="5">
        <f t="shared" si="156"/>
        <v>0</v>
      </c>
      <c r="AF518" s="5">
        <f>AB518*Inputs!I522</f>
        <v>0</v>
      </c>
      <c r="AG518" s="5">
        <f t="shared" si="157"/>
        <v>0</v>
      </c>
      <c r="AH518" s="5">
        <f t="shared" si="158"/>
        <v>0</v>
      </c>
      <c r="AI518" s="5">
        <f>AA518*Inputs!I522</f>
        <v>0</v>
      </c>
      <c r="AJ518" s="5">
        <f t="shared" si="159"/>
        <v>0</v>
      </c>
      <c r="AK518" s="5">
        <f t="shared" si="160"/>
        <v>0</v>
      </c>
      <c r="AL518" s="5">
        <f>AA518*Inputs!I522</f>
        <v>0</v>
      </c>
      <c r="AM518" s="5">
        <f t="shared" ca="1" si="161"/>
        <v>0</v>
      </c>
      <c r="AN518" s="5">
        <f t="shared" si="162"/>
        <v>0</v>
      </c>
      <c r="AO518" s="5">
        <f t="shared" ca="1" si="163"/>
        <v>0</v>
      </c>
      <c r="AP518" s="5"/>
      <c r="AQ518" s="5">
        <f>AA518*Inputs!I522</f>
        <v>0</v>
      </c>
      <c r="AR518" s="5">
        <f t="shared" si="164"/>
        <v>0</v>
      </c>
      <c r="AS518" s="5"/>
      <c r="AT518" s="5">
        <f t="shared" ca="1" si="165"/>
        <v>0</v>
      </c>
      <c r="BG518" s="20" t="str">
        <f>IF(Inputs!K518="","",YEAR(Inputs!K518))</f>
        <v/>
      </c>
      <c r="BH518" s="20" t="str">
        <f>IF(Inputs!K518="","",DAY(Inputs!K518))</f>
        <v/>
      </c>
      <c r="BI518" s="20" t="str">
        <f>IF(Inputs!K518="","",MONTH(Inputs!K518))</f>
        <v/>
      </c>
      <c r="BJ518" s="14" t="str">
        <f>IF(Inputs!K518="","",IF(Inputs!K518&gt;DATE(BG518,4,1),DATE(BG518,4,1),DATE(BG518-1,4,1)))</f>
        <v/>
      </c>
      <c r="BX518" s="27" t="e">
        <f t="shared" si="166"/>
        <v>#N/A</v>
      </c>
      <c r="BY518" t="e">
        <f t="shared" si="167"/>
        <v>#N/A</v>
      </c>
    </row>
    <row r="519" spans="20:77">
      <c r="T519" s="5">
        <f>IF(Inputs!F523="",0,IF(Inputs!G523="Purchase",Inputs!H523,IF(Inputs!G523="Redemption",-Inputs!H523,IF(Inputs!G523="Dividend",0,0)))/Inputs!I523)</f>
        <v>0</v>
      </c>
      <c r="U519" s="5">
        <f>IF(Inputs!F523="",0,(datecg-Inputs!F523))</f>
        <v>0</v>
      </c>
      <c r="V519" s="5">
        <f>IF(Inputs!F523="",0,SUM($T$5:T519))</f>
        <v>0</v>
      </c>
      <c r="W519" s="5">
        <f>SUM($X$5:X518)</f>
        <v>24499.276089799783</v>
      </c>
      <c r="X519" s="5">
        <f t="shared" si="150"/>
        <v>0</v>
      </c>
      <c r="Y519" s="5">
        <f t="shared" si="151"/>
        <v>0</v>
      </c>
      <c r="Z519" s="5">
        <f t="shared" si="152"/>
        <v>0</v>
      </c>
      <c r="AA519" s="5">
        <f t="shared" si="153"/>
        <v>0</v>
      </c>
      <c r="AB519" s="5">
        <f t="shared" si="154"/>
        <v>0</v>
      </c>
      <c r="AC519" s="5">
        <f t="shared" si="155"/>
        <v>0</v>
      </c>
      <c r="AD519" s="94">
        <f>IF(U519&lt;=IF(Inputs!$C$22="",lockin,Inputs!$C$22),Inputs!$D$22,IF(U519&lt;=IF(Inputs!$C$23="",lockin,Inputs!$C$23),Inputs!$D$23,IF(U519&lt;=IF(Inputs!$C$24="",lockin,Inputs!$C$24),Inputs!$D$24,IF(U519&lt;=IF(Inputs!$C$25="",lockin,Inputs!$C$25),Inputs!$D$25,IF(U519&lt;=IF(Inputs!$C$26="",lockin,Inputs!$C$26),Inputs!$D$26,IF(U519&lt;=IF(Inputs!$C$27="",lockin,Inputs!$C$27),Inputs!$D$27,IF(U519&lt;=IF(Inputs!$C$28="",lockin,Inputs!$C$28),Inputs!$D$28,IF(U519&lt;=IF(Inputs!$C$29="",lockin,Inputs!$C$29),Inputs!$D$29,IF(U519&lt;=IF(Inputs!$C$30="",lockin,Inputs!$C$30),Inputs!$D$30,IF(U519&lt;=IF(Inputs!$C$31="",lockin,Inputs!$C$31),Inputs!$D$31,0%))))))))))</f>
        <v>1.4999999999999999E-2</v>
      </c>
      <c r="AE519" s="5">
        <f t="shared" si="156"/>
        <v>0</v>
      </c>
      <c r="AF519" s="5">
        <f>AB519*Inputs!I523</f>
        <v>0</v>
      </c>
      <c r="AG519" s="5">
        <f t="shared" si="157"/>
        <v>0</v>
      </c>
      <c r="AH519" s="5">
        <f t="shared" si="158"/>
        <v>0</v>
      </c>
      <c r="AI519" s="5">
        <f>AA519*Inputs!I523</f>
        <v>0</v>
      </c>
      <c r="AJ519" s="5">
        <f t="shared" si="159"/>
        <v>0</v>
      </c>
      <c r="AK519" s="5">
        <f t="shared" si="160"/>
        <v>0</v>
      </c>
      <c r="AL519" s="5">
        <f>AA519*Inputs!I523</f>
        <v>0</v>
      </c>
      <c r="AM519" s="5">
        <f t="shared" ca="1" si="161"/>
        <v>0</v>
      </c>
      <c r="AN519" s="5">
        <f t="shared" si="162"/>
        <v>0</v>
      </c>
      <c r="AO519" s="5">
        <f t="shared" ca="1" si="163"/>
        <v>0</v>
      </c>
      <c r="AP519" s="5"/>
      <c r="AQ519" s="5">
        <f>AA519*Inputs!I523</f>
        <v>0</v>
      </c>
      <c r="AR519" s="5">
        <f t="shared" si="164"/>
        <v>0</v>
      </c>
      <c r="AS519" s="5"/>
      <c r="AT519" s="5">
        <f t="shared" ca="1" si="165"/>
        <v>0</v>
      </c>
      <c r="BG519" s="20" t="str">
        <f>IF(Inputs!K519="","",YEAR(Inputs!K519))</f>
        <v/>
      </c>
      <c r="BH519" s="20" t="str">
        <f>IF(Inputs!K519="","",DAY(Inputs!K519))</f>
        <v/>
      </c>
      <c r="BI519" s="20" t="str">
        <f>IF(Inputs!K519="","",MONTH(Inputs!K519))</f>
        <v/>
      </c>
      <c r="BJ519" s="14" t="str">
        <f>IF(Inputs!K519="","",IF(Inputs!K519&gt;DATE(BG519,4,1),DATE(BG519,4,1),DATE(BG519-1,4,1)))</f>
        <v/>
      </c>
      <c r="BX519" s="27" t="e">
        <f t="shared" si="166"/>
        <v>#N/A</v>
      </c>
      <c r="BY519" t="e">
        <f t="shared" si="167"/>
        <v>#N/A</v>
      </c>
    </row>
    <row r="520" spans="20:77">
      <c r="T520" s="5">
        <f>IF(Inputs!F524="",0,IF(Inputs!G524="Purchase",Inputs!H524,IF(Inputs!G524="Redemption",-Inputs!H524,IF(Inputs!G524="Dividend",0,0)))/Inputs!I524)</f>
        <v>0</v>
      </c>
      <c r="U520" s="5">
        <f>IF(Inputs!F524="",0,(datecg-Inputs!F524))</f>
        <v>0</v>
      </c>
      <c r="V520" s="5">
        <f>IF(Inputs!F524="",0,SUM($T$5:T520))</f>
        <v>0</v>
      </c>
      <c r="W520" s="5">
        <f>SUM($X$5:X519)</f>
        <v>24499.276089799783</v>
      </c>
      <c r="X520" s="5">
        <f t="shared" si="150"/>
        <v>0</v>
      </c>
      <c r="Y520" s="5">
        <f t="shared" si="151"/>
        <v>0</v>
      </c>
      <c r="Z520" s="5">
        <f t="shared" si="152"/>
        <v>0</v>
      </c>
      <c r="AA520" s="5">
        <f t="shared" si="153"/>
        <v>0</v>
      </c>
      <c r="AB520" s="5">
        <f t="shared" si="154"/>
        <v>0</v>
      </c>
      <c r="AC520" s="5">
        <f t="shared" si="155"/>
        <v>0</v>
      </c>
      <c r="AD520" s="94">
        <f>IF(U520&lt;=IF(Inputs!$C$22="",lockin,Inputs!$C$22),Inputs!$D$22,IF(U520&lt;=IF(Inputs!$C$23="",lockin,Inputs!$C$23),Inputs!$D$23,IF(U520&lt;=IF(Inputs!$C$24="",lockin,Inputs!$C$24),Inputs!$D$24,IF(U520&lt;=IF(Inputs!$C$25="",lockin,Inputs!$C$25),Inputs!$D$25,IF(U520&lt;=IF(Inputs!$C$26="",lockin,Inputs!$C$26),Inputs!$D$26,IF(U520&lt;=IF(Inputs!$C$27="",lockin,Inputs!$C$27),Inputs!$D$27,IF(U520&lt;=IF(Inputs!$C$28="",lockin,Inputs!$C$28),Inputs!$D$28,IF(U520&lt;=IF(Inputs!$C$29="",lockin,Inputs!$C$29),Inputs!$D$29,IF(U520&lt;=IF(Inputs!$C$30="",lockin,Inputs!$C$30),Inputs!$D$30,IF(U520&lt;=IF(Inputs!$C$31="",lockin,Inputs!$C$31),Inputs!$D$31,0%))))))))))</f>
        <v>1.4999999999999999E-2</v>
      </c>
      <c r="AE520" s="5">
        <f t="shared" si="156"/>
        <v>0</v>
      </c>
      <c r="AF520" s="5">
        <f>AB520*Inputs!I524</f>
        <v>0</v>
      </c>
      <c r="AG520" s="5">
        <f t="shared" si="157"/>
        <v>0</v>
      </c>
      <c r="AH520" s="5">
        <f t="shared" si="158"/>
        <v>0</v>
      </c>
      <c r="AI520" s="5">
        <f>AA520*Inputs!I524</f>
        <v>0</v>
      </c>
      <c r="AJ520" s="5">
        <f t="shared" si="159"/>
        <v>0</v>
      </c>
      <c r="AK520" s="5">
        <f t="shared" si="160"/>
        <v>0</v>
      </c>
      <c r="AL520" s="5">
        <f>AA520*Inputs!I524</f>
        <v>0</v>
      </c>
      <c r="AM520" s="5">
        <f t="shared" ca="1" si="161"/>
        <v>0</v>
      </c>
      <c r="AN520" s="5">
        <f t="shared" si="162"/>
        <v>0</v>
      </c>
      <c r="AO520" s="5">
        <f t="shared" ca="1" si="163"/>
        <v>0</v>
      </c>
      <c r="AP520" s="5"/>
      <c r="AQ520" s="5">
        <f>AA520*Inputs!I524</f>
        <v>0</v>
      </c>
      <c r="AR520" s="5">
        <f t="shared" si="164"/>
        <v>0</v>
      </c>
      <c r="AS520" s="5"/>
      <c r="AT520" s="5">
        <f t="shared" ca="1" si="165"/>
        <v>0</v>
      </c>
      <c r="BG520" s="20" t="str">
        <f>IF(Inputs!K520="","",YEAR(Inputs!K520))</f>
        <v/>
      </c>
      <c r="BH520" s="20" t="str">
        <f>IF(Inputs!K520="","",DAY(Inputs!K520))</f>
        <v/>
      </c>
      <c r="BI520" s="20" t="str">
        <f>IF(Inputs!K520="","",MONTH(Inputs!K520))</f>
        <v/>
      </c>
      <c r="BJ520" s="14" t="str">
        <f>IF(Inputs!K520="","",IF(Inputs!K520&gt;DATE(BG520,4,1),DATE(BG520,4,1),DATE(BG520-1,4,1)))</f>
        <v/>
      </c>
      <c r="BX520" s="27" t="e">
        <f t="shared" si="166"/>
        <v>#N/A</v>
      </c>
      <c r="BY520" t="e">
        <f t="shared" si="167"/>
        <v>#N/A</v>
      </c>
    </row>
    <row r="521" spans="20:77">
      <c r="T521" s="5">
        <f>IF(Inputs!F525="",0,IF(Inputs!G525="Purchase",Inputs!H525,IF(Inputs!G525="Redemption",-Inputs!H525,IF(Inputs!G525="Dividend",0,0)))/Inputs!I525)</f>
        <v>0</v>
      </c>
      <c r="U521" s="5">
        <f>IF(Inputs!F525="",0,(datecg-Inputs!F525))</f>
        <v>0</v>
      </c>
      <c r="V521" s="5">
        <f>IF(Inputs!F525="",0,SUM($T$5:T521))</f>
        <v>0</v>
      </c>
      <c r="W521" s="5">
        <f>SUM($X$5:X520)</f>
        <v>24499.276089799783</v>
      </c>
      <c r="X521" s="5">
        <f t="shared" si="150"/>
        <v>0</v>
      </c>
      <c r="Y521" s="5">
        <f t="shared" si="151"/>
        <v>0</v>
      </c>
      <c r="Z521" s="5">
        <f t="shared" si="152"/>
        <v>0</v>
      </c>
      <c r="AA521" s="5">
        <f t="shared" si="153"/>
        <v>0</v>
      </c>
      <c r="AB521" s="5">
        <f t="shared" si="154"/>
        <v>0</v>
      </c>
      <c r="AC521" s="5">
        <f t="shared" si="155"/>
        <v>0</v>
      </c>
      <c r="AD521" s="94">
        <f>IF(U521&lt;=IF(Inputs!$C$22="",lockin,Inputs!$C$22),Inputs!$D$22,IF(U521&lt;=IF(Inputs!$C$23="",lockin,Inputs!$C$23),Inputs!$D$23,IF(U521&lt;=IF(Inputs!$C$24="",lockin,Inputs!$C$24),Inputs!$D$24,IF(U521&lt;=IF(Inputs!$C$25="",lockin,Inputs!$C$25),Inputs!$D$25,IF(U521&lt;=IF(Inputs!$C$26="",lockin,Inputs!$C$26),Inputs!$D$26,IF(U521&lt;=IF(Inputs!$C$27="",lockin,Inputs!$C$27),Inputs!$D$27,IF(U521&lt;=IF(Inputs!$C$28="",lockin,Inputs!$C$28),Inputs!$D$28,IF(U521&lt;=IF(Inputs!$C$29="",lockin,Inputs!$C$29),Inputs!$D$29,IF(U521&lt;=IF(Inputs!$C$30="",lockin,Inputs!$C$30),Inputs!$D$30,IF(U521&lt;=IF(Inputs!$C$31="",lockin,Inputs!$C$31),Inputs!$D$31,0%))))))))))</f>
        <v>1.4999999999999999E-2</v>
      </c>
      <c r="AE521" s="5">
        <f t="shared" si="156"/>
        <v>0</v>
      </c>
      <c r="AF521" s="5">
        <f>AB521*Inputs!I525</f>
        <v>0</v>
      </c>
      <c r="AG521" s="5">
        <f t="shared" si="157"/>
        <v>0</v>
      </c>
      <c r="AH521" s="5">
        <f t="shared" si="158"/>
        <v>0</v>
      </c>
      <c r="AI521" s="5">
        <f>AA521*Inputs!I525</f>
        <v>0</v>
      </c>
      <c r="AJ521" s="5">
        <f t="shared" si="159"/>
        <v>0</v>
      </c>
      <c r="AK521" s="5">
        <f t="shared" si="160"/>
        <v>0</v>
      </c>
      <c r="AL521" s="5">
        <f>AA521*Inputs!I525</f>
        <v>0</v>
      </c>
      <c r="AM521" s="5">
        <f t="shared" ca="1" si="161"/>
        <v>0</v>
      </c>
      <c r="AN521" s="5">
        <f t="shared" si="162"/>
        <v>0</v>
      </c>
      <c r="AO521" s="5">
        <f t="shared" ca="1" si="163"/>
        <v>0</v>
      </c>
      <c r="AP521" s="5"/>
      <c r="AQ521" s="5">
        <f>AA521*Inputs!I525</f>
        <v>0</v>
      </c>
      <c r="AR521" s="5">
        <f t="shared" si="164"/>
        <v>0</v>
      </c>
      <c r="AS521" s="5"/>
      <c r="AT521" s="5">
        <f t="shared" ca="1" si="165"/>
        <v>0</v>
      </c>
      <c r="BG521" s="20" t="str">
        <f>IF(Inputs!K521="","",YEAR(Inputs!K521))</f>
        <v/>
      </c>
      <c r="BH521" s="20" t="str">
        <f>IF(Inputs!K521="","",DAY(Inputs!K521))</f>
        <v/>
      </c>
      <c r="BI521" s="20" t="str">
        <f>IF(Inputs!K521="","",MONTH(Inputs!K521))</f>
        <v/>
      </c>
      <c r="BJ521" s="14" t="str">
        <f>IF(Inputs!K521="","",IF(Inputs!K521&gt;DATE(BG521,4,1),DATE(BG521,4,1),DATE(BG521-1,4,1)))</f>
        <v/>
      </c>
      <c r="BX521" s="27" t="e">
        <f t="shared" si="166"/>
        <v>#N/A</v>
      </c>
      <c r="BY521" t="e">
        <f t="shared" si="167"/>
        <v>#N/A</v>
      </c>
    </row>
    <row r="522" spans="20:77">
      <c r="T522" s="5">
        <f>IF(Inputs!F526="",0,IF(Inputs!G526="Purchase",Inputs!H526,IF(Inputs!G526="Redemption",-Inputs!H526,IF(Inputs!G526="Dividend",0,0)))/Inputs!I526)</f>
        <v>0</v>
      </c>
      <c r="U522" s="5">
        <f>IF(Inputs!F526="",0,(datecg-Inputs!F526))</f>
        <v>0</v>
      </c>
      <c r="V522" s="5">
        <f>IF(Inputs!F526="",0,SUM($T$5:T522))</f>
        <v>0</v>
      </c>
      <c r="W522" s="5">
        <f>SUM($X$5:X521)</f>
        <v>24499.276089799783</v>
      </c>
      <c r="X522" s="5">
        <f t="shared" si="150"/>
        <v>0</v>
      </c>
      <c r="Y522" s="5">
        <f t="shared" si="151"/>
        <v>0</v>
      </c>
      <c r="Z522" s="5">
        <f t="shared" si="152"/>
        <v>0</v>
      </c>
      <c r="AA522" s="5">
        <f t="shared" si="153"/>
        <v>0</v>
      </c>
      <c r="AB522" s="5">
        <f t="shared" si="154"/>
        <v>0</v>
      </c>
      <c r="AC522" s="5">
        <f t="shared" si="155"/>
        <v>0</v>
      </c>
      <c r="AD522" s="94">
        <f>IF(U522&lt;=IF(Inputs!$C$22="",lockin,Inputs!$C$22),Inputs!$D$22,IF(U522&lt;=IF(Inputs!$C$23="",lockin,Inputs!$C$23),Inputs!$D$23,IF(U522&lt;=IF(Inputs!$C$24="",lockin,Inputs!$C$24),Inputs!$D$24,IF(U522&lt;=IF(Inputs!$C$25="",lockin,Inputs!$C$25),Inputs!$D$25,IF(U522&lt;=IF(Inputs!$C$26="",lockin,Inputs!$C$26),Inputs!$D$26,IF(U522&lt;=IF(Inputs!$C$27="",lockin,Inputs!$C$27),Inputs!$D$27,IF(U522&lt;=IF(Inputs!$C$28="",lockin,Inputs!$C$28),Inputs!$D$28,IF(U522&lt;=IF(Inputs!$C$29="",lockin,Inputs!$C$29),Inputs!$D$29,IF(U522&lt;=IF(Inputs!$C$30="",lockin,Inputs!$C$30),Inputs!$D$30,IF(U522&lt;=IF(Inputs!$C$31="",lockin,Inputs!$C$31),Inputs!$D$31,0%))))))))))</f>
        <v>1.4999999999999999E-2</v>
      </c>
      <c r="AE522" s="5">
        <f t="shared" si="156"/>
        <v>0</v>
      </c>
      <c r="AF522" s="5">
        <f>AB522*Inputs!I526</f>
        <v>0</v>
      </c>
      <c r="AG522" s="5">
        <f t="shared" si="157"/>
        <v>0</v>
      </c>
      <c r="AH522" s="5">
        <f t="shared" si="158"/>
        <v>0</v>
      </c>
      <c r="AI522" s="5">
        <f>AA522*Inputs!I526</f>
        <v>0</v>
      </c>
      <c r="AJ522" s="5">
        <f t="shared" si="159"/>
        <v>0</v>
      </c>
      <c r="AK522" s="5">
        <f t="shared" si="160"/>
        <v>0</v>
      </c>
      <c r="AL522" s="5">
        <f>AA522*Inputs!I526</f>
        <v>0</v>
      </c>
      <c r="AM522" s="5">
        <f t="shared" ca="1" si="161"/>
        <v>0</v>
      </c>
      <c r="AN522" s="5">
        <f t="shared" si="162"/>
        <v>0</v>
      </c>
      <c r="AO522" s="5">
        <f t="shared" ca="1" si="163"/>
        <v>0</v>
      </c>
      <c r="AP522" s="5"/>
      <c r="AQ522" s="5">
        <f>AA522*Inputs!I526</f>
        <v>0</v>
      </c>
      <c r="AR522" s="5">
        <f t="shared" si="164"/>
        <v>0</v>
      </c>
      <c r="AS522" s="5"/>
      <c r="AT522" s="5">
        <f t="shared" ca="1" si="165"/>
        <v>0</v>
      </c>
      <c r="BG522" s="20" t="str">
        <f>IF(Inputs!K522="","",YEAR(Inputs!K522))</f>
        <v/>
      </c>
      <c r="BH522" s="20" t="str">
        <f>IF(Inputs!K522="","",DAY(Inputs!K522))</f>
        <v/>
      </c>
      <c r="BI522" s="20" t="str">
        <f>IF(Inputs!K522="","",MONTH(Inputs!K522))</f>
        <v/>
      </c>
      <c r="BJ522" s="14" t="str">
        <f>IF(Inputs!K522="","",IF(Inputs!K522&gt;DATE(BG522,4,1),DATE(BG522,4,1),DATE(BG522-1,4,1)))</f>
        <v/>
      </c>
      <c r="BX522" s="27" t="e">
        <f t="shared" si="166"/>
        <v>#N/A</v>
      </c>
      <c r="BY522" t="e">
        <f t="shared" si="167"/>
        <v>#N/A</v>
      </c>
    </row>
    <row r="523" spans="20:77">
      <c r="T523" s="5">
        <f>IF(Inputs!F527="",0,IF(Inputs!G527="Purchase",Inputs!H527,IF(Inputs!G527="Redemption",-Inputs!H527,IF(Inputs!G527="Dividend",0,0)))/Inputs!I527)</f>
        <v>0</v>
      </c>
      <c r="U523" s="5">
        <f>IF(Inputs!F527="",0,(datecg-Inputs!F527))</f>
        <v>0</v>
      </c>
      <c r="V523" s="5">
        <f>IF(Inputs!F527="",0,SUM($T$5:T523))</f>
        <v>0</v>
      </c>
      <c r="W523" s="5">
        <f>SUM($X$5:X522)</f>
        <v>24499.276089799783</v>
      </c>
      <c r="X523" s="5">
        <f t="shared" si="150"/>
        <v>0</v>
      </c>
      <c r="Y523" s="5">
        <f t="shared" si="151"/>
        <v>0</v>
      </c>
      <c r="Z523" s="5">
        <f t="shared" si="152"/>
        <v>0</v>
      </c>
      <c r="AA523" s="5">
        <f t="shared" si="153"/>
        <v>0</v>
      </c>
      <c r="AB523" s="5">
        <f t="shared" si="154"/>
        <v>0</v>
      </c>
      <c r="AC523" s="5">
        <f t="shared" si="155"/>
        <v>0</v>
      </c>
      <c r="AD523" s="94">
        <f>IF(U523&lt;=IF(Inputs!$C$22="",lockin,Inputs!$C$22),Inputs!$D$22,IF(U523&lt;=IF(Inputs!$C$23="",lockin,Inputs!$C$23),Inputs!$D$23,IF(U523&lt;=IF(Inputs!$C$24="",lockin,Inputs!$C$24),Inputs!$D$24,IF(U523&lt;=IF(Inputs!$C$25="",lockin,Inputs!$C$25),Inputs!$D$25,IF(U523&lt;=IF(Inputs!$C$26="",lockin,Inputs!$C$26),Inputs!$D$26,IF(U523&lt;=IF(Inputs!$C$27="",lockin,Inputs!$C$27),Inputs!$D$27,IF(U523&lt;=IF(Inputs!$C$28="",lockin,Inputs!$C$28),Inputs!$D$28,IF(U523&lt;=IF(Inputs!$C$29="",lockin,Inputs!$C$29),Inputs!$D$29,IF(U523&lt;=IF(Inputs!$C$30="",lockin,Inputs!$C$30),Inputs!$D$30,IF(U523&lt;=IF(Inputs!$C$31="",lockin,Inputs!$C$31),Inputs!$D$31,0%))))))))))</f>
        <v>1.4999999999999999E-2</v>
      </c>
      <c r="AE523" s="5">
        <f t="shared" si="156"/>
        <v>0</v>
      </c>
      <c r="AF523" s="5">
        <f>AB523*Inputs!I527</f>
        <v>0</v>
      </c>
      <c r="AG523" s="5">
        <f t="shared" si="157"/>
        <v>0</v>
      </c>
      <c r="AH523" s="5">
        <f t="shared" si="158"/>
        <v>0</v>
      </c>
      <c r="AI523" s="5">
        <f>AA523*Inputs!I527</f>
        <v>0</v>
      </c>
      <c r="AJ523" s="5">
        <f t="shared" si="159"/>
        <v>0</v>
      </c>
      <c r="AK523" s="5">
        <f t="shared" si="160"/>
        <v>0</v>
      </c>
      <c r="AL523" s="5">
        <f>AA523*Inputs!I527</f>
        <v>0</v>
      </c>
      <c r="AM523" s="5">
        <f t="shared" ca="1" si="161"/>
        <v>0</v>
      </c>
      <c r="AN523" s="5">
        <f t="shared" si="162"/>
        <v>0</v>
      </c>
      <c r="AO523" s="5">
        <f t="shared" ca="1" si="163"/>
        <v>0</v>
      </c>
      <c r="AP523" s="5"/>
      <c r="AQ523" s="5">
        <f>AA523*Inputs!I527</f>
        <v>0</v>
      </c>
      <c r="AR523" s="5">
        <f t="shared" si="164"/>
        <v>0</v>
      </c>
      <c r="AS523" s="5"/>
      <c r="AT523" s="5">
        <f t="shared" ca="1" si="165"/>
        <v>0</v>
      </c>
      <c r="BG523" s="20" t="str">
        <f>IF(Inputs!K523="","",YEAR(Inputs!K523))</f>
        <v/>
      </c>
      <c r="BH523" s="20" t="str">
        <f>IF(Inputs!K523="","",DAY(Inputs!K523))</f>
        <v/>
      </c>
      <c r="BI523" s="20" t="str">
        <f>IF(Inputs!K523="","",MONTH(Inputs!K523))</f>
        <v/>
      </c>
      <c r="BJ523" s="14" t="str">
        <f>IF(Inputs!K523="","",IF(Inputs!K523&gt;DATE(BG523,4,1),DATE(BG523,4,1),DATE(BG523-1,4,1)))</f>
        <v/>
      </c>
      <c r="BX523" s="27" t="e">
        <f t="shared" si="166"/>
        <v>#N/A</v>
      </c>
      <c r="BY523" t="e">
        <f t="shared" si="167"/>
        <v>#N/A</v>
      </c>
    </row>
    <row r="524" spans="20:77">
      <c r="T524" s="5">
        <f>IF(Inputs!F528="",0,IF(Inputs!G528="Purchase",Inputs!H528,IF(Inputs!G528="Redemption",-Inputs!H528,IF(Inputs!G528="Dividend",0,0)))/Inputs!I528)</f>
        <v>0</v>
      </c>
      <c r="U524" s="5">
        <f>IF(Inputs!F528="",0,(datecg-Inputs!F528))</f>
        <v>0</v>
      </c>
      <c r="V524" s="5">
        <f>IF(Inputs!F528="",0,SUM($T$5:T524))</f>
        <v>0</v>
      </c>
      <c r="W524" s="5">
        <f>SUM($X$5:X523)</f>
        <v>24499.276089799783</v>
      </c>
      <c r="X524" s="5">
        <f t="shared" si="150"/>
        <v>0</v>
      </c>
      <c r="Y524" s="5">
        <f t="shared" si="151"/>
        <v>0</v>
      </c>
      <c r="Z524" s="5">
        <f t="shared" si="152"/>
        <v>0</v>
      </c>
      <c r="AA524" s="5">
        <f t="shared" si="153"/>
        <v>0</v>
      </c>
      <c r="AB524" s="5">
        <f t="shared" si="154"/>
        <v>0</v>
      </c>
      <c r="AC524" s="5">
        <f t="shared" si="155"/>
        <v>0</v>
      </c>
      <c r="AD524" s="94">
        <f>IF(U524&lt;=IF(Inputs!$C$22="",lockin,Inputs!$C$22),Inputs!$D$22,IF(U524&lt;=IF(Inputs!$C$23="",lockin,Inputs!$C$23),Inputs!$D$23,IF(U524&lt;=IF(Inputs!$C$24="",lockin,Inputs!$C$24),Inputs!$D$24,IF(U524&lt;=IF(Inputs!$C$25="",lockin,Inputs!$C$25),Inputs!$D$25,IF(U524&lt;=IF(Inputs!$C$26="",lockin,Inputs!$C$26),Inputs!$D$26,IF(U524&lt;=IF(Inputs!$C$27="",lockin,Inputs!$C$27),Inputs!$D$27,IF(U524&lt;=IF(Inputs!$C$28="",lockin,Inputs!$C$28),Inputs!$D$28,IF(U524&lt;=IF(Inputs!$C$29="",lockin,Inputs!$C$29),Inputs!$D$29,IF(U524&lt;=IF(Inputs!$C$30="",lockin,Inputs!$C$30),Inputs!$D$30,IF(U524&lt;=IF(Inputs!$C$31="",lockin,Inputs!$C$31),Inputs!$D$31,0%))))))))))</f>
        <v>1.4999999999999999E-2</v>
      </c>
      <c r="AE524" s="5">
        <f t="shared" si="156"/>
        <v>0</v>
      </c>
      <c r="AF524" s="5">
        <f>AB524*Inputs!I528</f>
        <v>0</v>
      </c>
      <c r="AG524" s="5">
        <f t="shared" si="157"/>
        <v>0</v>
      </c>
      <c r="AH524" s="5">
        <f t="shared" si="158"/>
        <v>0</v>
      </c>
      <c r="AI524" s="5">
        <f>AA524*Inputs!I528</f>
        <v>0</v>
      </c>
      <c r="AJ524" s="5">
        <f t="shared" si="159"/>
        <v>0</v>
      </c>
      <c r="AK524" s="5">
        <f t="shared" si="160"/>
        <v>0</v>
      </c>
      <c r="AL524" s="5">
        <f>AA524*Inputs!I528</f>
        <v>0</v>
      </c>
      <c r="AM524" s="5">
        <f t="shared" ca="1" si="161"/>
        <v>0</v>
      </c>
      <c r="AN524" s="5">
        <f t="shared" si="162"/>
        <v>0</v>
      </c>
      <c r="AO524" s="5">
        <f t="shared" ca="1" si="163"/>
        <v>0</v>
      </c>
      <c r="AP524" s="5"/>
      <c r="AQ524" s="5">
        <f>AA524*Inputs!I528</f>
        <v>0</v>
      </c>
      <c r="AR524" s="5">
        <f t="shared" si="164"/>
        <v>0</v>
      </c>
      <c r="AS524" s="5"/>
      <c r="AT524" s="5">
        <f t="shared" ca="1" si="165"/>
        <v>0</v>
      </c>
      <c r="BG524" s="20" t="str">
        <f>IF(Inputs!K524="","",YEAR(Inputs!K524))</f>
        <v/>
      </c>
      <c r="BH524" s="20" t="str">
        <f>IF(Inputs!K524="","",DAY(Inputs!K524))</f>
        <v/>
      </c>
      <c r="BI524" s="20" t="str">
        <f>IF(Inputs!K524="","",MONTH(Inputs!K524))</f>
        <v/>
      </c>
      <c r="BJ524" s="14" t="str">
        <f>IF(Inputs!K524="","",IF(Inputs!K524&gt;DATE(BG524,4,1),DATE(BG524,4,1),DATE(BG524-1,4,1)))</f>
        <v/>
      </c>
      <c r="BX524" s="27" t="e">
        <f t="shared" si="166"/>
        <v>#N/A</v>
      </c>
      <c r="BY524" t="e">
        <f t="shared" si="167"/>
        <v>#N/A</v>
      </c>
    </row>
    <row r="525" spans="20:77">
      <c r="T525" s="5">
        <f>IF(Inputs!F529="",0,IF(Inputs!G529="Purchase",Inputs!H529,IF(Inputs!G529="Redemption",-Inputs!H529,IF(Inputs!G529="Dividend",0,0)))/Inputs!I529)</f>
        <v>0</v>
      </c>
      <c r="U525" s="5">
        <f>IF(Inputs!F529="",0,(datecg-Inputs!F529))</f>
        <v>0</v>
      </c>
      <c r="V525" s="5">
        <f>IF(Inputs!F529="",0,SUM($T$5:T525))</f>
        <v>0</v>
      </c>
      <c r="W525" s="5">
        <f>SUM($X$5:X524)</f>
        <v>24499.276089799783</v>
      </c>
      <c r="X525" s="5">
        <f t="shared" si="150"/>
        <v>0</v>
      </c>
      <c r="Y525" s="5">
        <f t="shared" si="151"/>
        <v>0</v>
      </c>
      <c r="Z525" s="5">
        <f t="shared" si="152"/>
        <v>0</v>
      </c>
      <c r="AA525" s="5">
        <f t="shared" si="153"/>
        <v>0</v>
      </c>
      <c r="AB525" s="5">
        <f t="shared" si="154"/>
        <v>0</v>
      </c>
      <c r="AC525" s="5">
        <f t="shared" si="155"/>
        <v>0</v>
      </c>
      <c r="AD525" s="94">
        <f>IF(U525&lt;=IF(Inputs!$C$22="",lockin,Inputs!$C$22),Inputs!$D$22,IF(U525&lt;=IF(Inputs!$C$23="",lockin,Inputs!$C$23),Inputs!$D$23,IF(U525&lt;=IF(Inputs!$C$24="",lockin,Inputs!$C$24),Inputs!$D$24,IF(U525&lt;=IF(Inputs!$C$25="",lockin,Inputs!$C$25),Inputs!$D$25,IF(U525&lt;=IF(Inputs!$C$26="",lockin,Inputs!$C$26),Inputs!$D$26,IF(U525&lt;=IF(Inputs!$C$27="",lockin,Inputs!$C$27),Inputs!$D$27,IF(U525&lt;=IF(Inputs!$C$28="",lockin,Inputs!$C$28),Inputs!$D$28,IF(U525&lt;=IF(Inputs!$C$29="",lockin,Inputs!$C$29),Inputs!$D$29,IF(U525&lt;=IF(Inputs!$C$30="",lockin,Inputs!$C$30),Inputs!$D$30,IF(U525&lt;=IF(Inputs!$C$31="",lockin,Inputs!$C$31),Inputs!$D$31,0%))))))))))</f>
        <v>1.4999999999999999E-2</v>
      </c>
      <c r="AE525" s="5">
        <f t="shared" si="156"/>
        <v>0</v>
      </c>
      <c r="AF525" s="5">
        <f>AB525*Inputs!I529</f>
        <v>0</v>
      </c>
      <c r="AG525" s="5">
        <f t="shared" si="157"/>
        <v>0</v>
      </c>
      <c r="AH525" s="5">
        <f t="shared" si="158"/>
        <v>0</v>
      </c>
      <c r="AI525" s="5">
        <f>AA525*Inputs!I529</f>
        <v>0</v>
      </c>
      <c r="AJ525" s="5">
        <f t="shared" si="159"/>
        <v>0</v>
      </c>
      <c r="AK525" s="5">
        <f t="shared" si="160"/>
        <v>0</v>
      </c>
      <c r="AL525" s="5">
        <f>AA525*Inputs!I529</f>
        <v>0</v>
      </c>
      <c r="AM525" s="5">
        <f t="shared" ca="1" si="161"/>
        <v>0</v>
      </c>
      <c r="AN525" s="5">
        <f t="shared" si="162"/>
        <v>0</v>
      </c>
      <c r="AO525" s="5">
        <f t="shared" ca="1" si="163"/>
        <v>0</v>
      </c>
      <c r="AP525" s="5"/>
      <c r="AQ525" s="5">
        <f>AA525*Inputs!I529</f>
        <v>0</v>
      </c>
      <c r="AR525" s="5">
        <f t="shared" si="164"/>
        <v>0</v>
      </c>
      <c r="AS525" s="5"/>
      <c r="AT525" s="5">
        <f t="shared" ca="1" si="165"/>
        <v>0</v>
      </c>
      <c r="BG525" s="20" t="str">
        <f>IF(Inputs!K525="","",YEAR(Inputs!K525))</f>
        <v/>
      </c>
      <c r="BH525" s="20" t="str">
        <f>IF(Inputs!K525="","",DAY(Inputs!K525))</f>
        <v/>
      </c>
      <c r="BI525" s="20" t="str">
        <f>IF(Inputs!K525="","",MONTH(Inputs!K525))</f>
        <v/>
      </c>
      <c r="BJ525" s="14" t="str">
        <f>IF(Inputs!K525="","",IF(Inputs!K525&gt;DATE(BG525,4,1),DATE(BG525,4,1),DATE(BG525-1,4,1)))</f>
        <v/>
      </c>
      <c r="BX525" s="27" t="e">
        <f t="shared" si="166"/>
        <v>#N/A</v>
      </c>
      <c r="BY525" t="e">
        <f t="shared" si="167"/>
        <v>#N/A</v>
      </c>
    </row>
    <row r="526" spans="20:77">
      <c r="T526" s="5">
        <f>IF(Inputs!F530="",0,IF(Inputs!G530="Purchase",Inputs!H530,IF(Inputs!G530="Redemption",-Inputs!H530,IF(Inputs!G530="Dividend",0,0)))/Inputs!I530)</f>
        <v>0</v>
      </c>
      <c r="U526" s="5">
        <f>IF(Inputs!F530="",0,(datecg-Inputs!F530))</f>
        <v>0</v>
      </c>
      <c r="V526" s="5">
        <f>IF(Inputs!F530="",0,SUM($T$5:T526))</f>
        <v>0</v>
      </c>
      <c r="W526" s="5">
        <f>SUM($X$5:X525)</f>
        <v>24499.276089799783</v>
      </c>
      <c r="X526" s="5">
        <f t="shared" si="150"/>
        <v>0</v>
      </c>
      <c r="Y526" s="5">
        <f t="shared" si="151"/>
        <v>0</v>
      </c>
      <c r="Z526" s="5">
        <f t="shared" si="152"/>
        <v>0</v>
      </c>
      <c r="AA526" s="5">
        <f t="shared" si="153"/>
        <v>0</v>
      </c>
      <c r="AB526" s="5">
        <f t="shared" si="154"/>
        <v>0</v>
      </c>
      <c r="AC526" s="5">
        <f t="shared" si="155"/>
        <v>0</v>
      </c>
      <c r="AD526" s="94">
        <f>IF(U526&lt;=IF(Inputs!$C$22="",lockin,Inputs!$C$22),Inputs!$D$22,IF(U526&lt;=IF(Inputs!$C$23="",lockin,Inputs!$C$23),Inputs!$D$23,IF(U526&lt;=IF(Inputs!$C$24="",lockin,Inputs!$C$24),Inputs!$D$24,IF(U526&lt;=IF(Inputs!$C$25="",lockin,Inputs!$C$25),Inputs!$D$25,IF(U526&lt;=IF(Inputs!$C$26="",lockin,Inputs!$C$26),Inputs!$D$26,IF(U526&lt;=IF(Inputs!$C$27="",lockin,Inputs!$C$27),Inputs!$D$27,IF(U526&lt;=IF(Inputs!$C$28="",lockin,Inputs!$C$28),Inputs!$D$28,IF(U526&lt;=IF(Inputs!$C$29="",lockin,Inputs!$C$29),Inputs!$D$29,IF(U526&lt;=IF(Inputs!$C$30="",lockin,Inputs!$C$30),Inputs!$D$30,IF(U526&lt;=IF(Inputs!$C$31="",lockin,Inputs!$C$31),Inputs!$D$31,0%))))))))))</f>
        <v>1.4999999999999999E-2</v>
      </c>
      <c r="AE526" s="5">
        <f t="shared" si="156"/>
        <v>0</v>
      </c>
      <c r="AF526" s="5">
        <f>AB526*Inputs!I530</f>
        <v>0</v>
      </c>
      <c r="AG526" s="5">
        <f t="shared" si="157"/>
        <v>0</v>
      </c>
      <c r="AH526" s="5">
        <f t="shared" si="158"/>
        <v>0</v>
      </c>
      <c r="AI526" s="5">
        <f>AA526*Inputs!I530</f>
        <v>0</v>
      </c>
      <c r="AJ526" s="5">
        <f t="shared" si="159"/>
        <v>0</v>
      </c>
      <c r="AK526" s="5">
        <f t="shared" si="160"/>
        <v>0</v>
      </c>
      <c r="AL526" s="5">
        <f>AA526*Inputs!I530</f>
        <v>0</v>
      </c>
      <c r="AM526" s="5">
        <f t="shared" ca="1" si="161"/>
        <v>0</v>
      </c>
      <c r="AN526" s="5">
        <f t="shared" si="162"/>
        <v>0</v>
      </c>
      <c r="AO526" s="5">
        <f t="shared" ca="1" si="163"/>
        <v>0</v>
      </c>
      <c r="AP526" s="5"/>
      <c r="AQ526" s="5">
        <f>AA526*Inputs!I530</f>
        <v>0</v>
      </c>
      <c r="AR526" s="5">
        <f t="shared" si="164"/>
        <v>0</v>
      </c>
      <c r="AS526" s="5"/>
      <c r="AT526" s="5">
        <f t="shared" ca="1" si="165"/>
        <v>0</v>
      </c>
      <c r="BG526" s="20" t="str">
        <f>IF(Inputs!K526="","",YEAR(Inputs!K526))</f>
        <v/>
      </c>
      <c r="BH526" s="20" t="str">
        <f>IF(Inputs!K526="","",DAY(Inputs!K526))</f>
        <v/>
      </c>
      <c r="BI526" s="20" t="str">
        <f>IF(Inputs!K526="","",MONTH(Inputs!K526))</f>
        <v/>
      </c>
      <c r="BJ526" s="14" t="str">
        <f>IF(Inputs!K526="","",IF(Inputs!K526&gt;DATE(BG526,4,1),DATE(BG526,4,1),DATE(BG526-1,4,1)))</f>
        <v/>
      </c>
      <c r="BX526" s="27" t="e">
        <f t="shared" si="166"/>
        <v>#N/A</v>
      </c>
      <c r="BY526" t="e">
        <f t="shared" si="167"/>
        <v>#N/A</v>
      </c>
    </row>
    <row r="527" spans="20:77">
      <c r="T527" s="5">
        <f>IF(Inputs!F531="",0,IF(Inputs!G531="Purchase",Inputs!H531,IF(Inputs!G531="Redemption",-Inputs!H531,IF(Inputs!G531="Dividend",0,0)))/Inputs!I531)</f>
        <v>0</v>
      </c>
      <c r="U527" s="5">
        <f>IF(Inputs!F531="",0,(datecg-Inputs!F531))</f>
        <v>0</v>
      </c>
      <c r="V527" s="5">
        <f>IF(Inputs!F531="",0,SUM($T$5:T527))</f>
        <v>0</v>
      </c>
      <c r="W527" s="5">
        <f>SUM($X$5:X526)</f>
        <v>24499.276089799783</v>
      </c>
      <c r="X527" s="5">
        <f t="shared" si="150"/>
        <v>0</v>
      </c>
      <c r="Y527" s="5">
        <f t="shared" si="151"/>
        <v>0</v>
      </c>
      <c r="Z527" s="5">
        <f t="shared" si="152"/>
        <v>0</v>
      </c>
      <c r="AA527" s="5">
        <f t="shared" si="153"/>
        <v>0</v>
      </c>
      <c r="AB527" s="5">
        <f t="shared" si="154"/>
        <v>0</v>
      </c>
      <c r="AC527" s="5">
        <f t="shared" si="155"/>
        <v>0</v>
      </c>
      <c r="AD527" s="94">
        <f>IF(U527&lt;=IF(Inputs!$C$22="",lockin,Inputs!$C$22),Inputs!$D$22,IF(U527&lt;=IF(Inputs!$C$23="",lockin,Inputs!$C$23),Inputs!$D$23,IF(U527&lt;=IF(Inputs!$C$24="",lockin,Inputs!$C$24),Inputs!$D$24,IF(U527&lt;=IF(Inputs!$C$25="",lockin,Inputs!$C$25),Inputs!$D$25,IF(U527&lt;=IF(Inputs!$C$26="",lockin,Inputs!$C$26),Inputs!$D$26,IF(U527&lt;=IF(Inputs!$C$27="",lockin,Inputs!$C$27),Inputs!$D$27,IF(U527&lt;=IF(Inputs!$C$28="",lockin,Inputs!$C$28),Inputs!$D$28,IF(U527&lt;=IF(Inputs!$C$29="",lockin,Inputs!$C$29),Inputs!$D$29,IF(U527&lt;=IF(Inputs!$C$30="",lockin,Inputs!$C$30),Inputs!$D$30,IF(U527&lt;=IF(Inputs!$C$31="",lockin,Inputs!$C$31),Inputs!$D$31,0%))))))))))</f>
        <v>1.4999999999999999E-2</v>
      </c>
      <c r="AE527" s="5">
        <f t="shared" si="156"/>
        <v>0</v>
      </c>
      <c r="AF527" s="5">
        <f>AB527*Inputs!I531</f>
        <v>0</v>
      </c>
      <c r="AG527" s="5">
        <f t="shared" si="157"/>
        <v>0</v>
      </c>
      <c r="AH527" s="5">
        <f t="shared" si="158"/>
        <v>0</v>
      </c>
      <c r="AI527" s="5">
        <f>AA527*Inputs!I531</f>
        <v>0</v>
      </c>
      <c r="AJ527" s="5">
        <f t="shared" si="159"/>
        <v>0</v>
      </c>
      <c r="AK527" s="5">
        <f t="shared" si="160"/>
        <v>0</v>
      </c>
      <c r="AL527" s="5">
        <f>AA527*Inputs!I531</f>
        <v>0</v>
      </c>
      <c r="AM527" s="5">
        <f t="shared" ca="1" si="161"/>
        <v>0</v>
      </c>
      <c r="AN527" s="5">
        <f t="shared" si="162"/>
        <v>0</v>
      </c>
      <c r="AO527" s="5">
        <f t="shared" ca="1" si="163"/>
        <v>0</v>
      </c>
      <c r="AP527" s="5"/>
      <c r="AQ527" s="5">
        <f>AA527*Inputs!I531</f>
        <v>0</v>
      </c>
      <c r="AR527" s="5">
        <f t="shared" si="164"/>
        <v>0</v>
      </c>
      <c r="AS527" s="5"/>
      <c r="AT527" s="5">
        <f t="shared" ca="1" si="165"/>
        <v>0</v>
      </c>
      <c r="BG527" s="20" t="str">
        <f>IF(Inputs!K527="","",YEAR(Inputs!K527))</f>
        <v/>
      </c>
      <c r="BH527" s="20" t="str">
        <f>IF(Inputs!K527="","",DAY(Inputs!K527))</f>
        <v/>
      </c>
      <c r="BI527" s="20" t="str">
        <f>IF(Inputs!K527="","",MONTH(Inputs!K527))</f>
        <v/>
      </c>
      <c r="BJ527" s="14" t="str">
        <f>IF(Inputs!K527="","",IF(Inputs!K527&gt;DATE(BG527,4,1),DATE(BG527,4,1),DATE(BG527-1,4,1)))</f>
        <v/>
      </c>
      <c r="BX527" s="27" t="e">
        <f t="shared" si="166"/>
        <v>#N/A</v>
      </c>
      <c r="BY527" t="e">
        <f t="shared" si="167"/>
        <v>#N/A</v>
      </c>
    </row>
    <row r="528" spans="20:77">
      <c r="T528" s="5">
        <f>IF(Inputs!F532="",0,IF(Inputs!G532="Purchase",Inputs!H532,IF(Inputs!G532="Redemption",-Inputs!H532,IF(Inputs!G532="Dividend",0,0)))/Inputs!I532)</f>
        <v>0</v>
      </c>
      <c r="U528" s="5">
        <f>IF(Inputs!F532="",0,(datecg-Inputs!F532))</f>
        <v>0</v>
      </c>
      <c r="V528" s="5">
        <f>IF(Inputs!F532="",0,SUM($T$5:T528))</f>
        <v>0</v>
      </c>
      <c r="W528" s="5">
        <f>SUM($X$5:X527)</f>
        <v>24499.276089799783</v>
      </c>
      <c r="X528" s="5">
        <f t="shared" si="150"/>
        <v>0</v>
      </c>
      <c r="Y528" s="5">
        <f t="shared" si="151"/>
        <v>0</v>
      </c>
      <c r="Z528" s="5">
        <f t="shared" si="152"/>
        <v>0</v>
      </c>
      <c r="AA528" s="5">
        <f t="shared" si="153"/>
        <v>0</v>
      </c>
      <c r="AB528" s="5">
        <f t="shared" si="154"/>
        <v>0</v>
      </c>
      <c r="AC528" s="5">
        <f t="shared" si="155"/>
        <v>0</v>
      </c>
      <c r="AD528" s="94">
        <f>IF(U528&lt;=IF(Inputs!$C$22="",lockin,Inputs!$C$22),Inputs!$D$22,IF(U528&lt;=IF(Inputs!$C$23="",lockin,Inputs!$C$23),Inputs!$D$23,IF(U528&lt;=IF(Inputs!$C$24="",lockin,Inputs!$C$24),Inputs!$D$24,IF(U528&lt;=IF(Inputs!$C$25="",lockin,Inputs!$C$25),Inputs!$D$25,IF(U528&lt;=IF(Inputs!$C$26="",lockin,Inputs!$C$26),Inputs!$D$26,IF(U528&lt;=IF(Inputs!$C$27="",lockin,Inputs!$C$27),Inputs!$D$27,IF(U528&lt;=IF(Inputs!$C$28="",lockin,Inputs!$C$28),Inputs!$D$28,IF(U528&lt;=IF(Inputs!$C$29="",lockin,Inputs!$C$29),Inputs!$D$29,IF(U528&lt;=IF(Inputs!$C$30="",lockin,Inputs!$C$30),Inputs!$D$30,IF(U528&lt;=IF(Inputs!$C$31="",lockin,Inputs!$C$31),Inputs!$D$31,0%))))))))))</f>
        <v>1.4999999999999999E-2</v>
      </c>
      <c r="AE528" s="5">
        <f t="shared" si="156"/>
        <v>0</v>
      </c>
      <c r="AF528" s="5">
        <f>AB528*Inputs!I532</f>
        <v>0</v>
      </c>
      <c r="AG528" s="5">
        <f t="shared" si="157"/>
        <v>0</v>
      </c>
      <c r="AH528" s="5">
        <f t="shared" si="158"/>
        <v>0</v>
      </c>
      <c r="AI528" s="5">
        <f>AA528*Inputs!I532</f>
        <v>0</v>
      </c>
      <c r="AJ528" s="5">
        <f t="shared" si="159"/>
        <v>0</v>
      </c>
      <c r="AK528" s="5">
        <f t="shared" si="160"/>
        <v>0</v>
      </c>
      <c r="AL528" s="5">
        <f>AA528*Inputs!I532</f>
        <v>0</v>
      </c>
      <c r="AM528" s="5">
        <f t="shared" ca="1" si="161"/>
        <v>0</v>
      </c>
      <c r="AN528" s="5">
        <f t="shared" si="162"/>
        <v>0</v>
      </c>
      <c r="AO528" s="5">
        <f t="shared" ca="1" si="163"/>
        <v>0</v>
      </c>
      <c r="AP528" s="5"/>
      <c r="AQ528" s="5">
        <f>AA528*Inputs!I532</f>
        <v>0</v>
      </c>
      <c r="AR528" s="5">
        <f t="shared" si="164"/>
        <v>0</v>
      </c>
      <c r="AS528" s="5"/>
      <c r="AT528" s="5">
        <f t="shared" ca="1" si="165"/>
        <v>0</v>
      </c>
      <c r="BG528" s="20" t="str">
        <f>IF(Inputs!K528="","",YEAR(Inputs!K528))</f>
        <v/>
      </c>
      <c r="BH528" s="20" t="str">
        <f>IF(Inputs!K528="","",DAY(Inputs!K528))</f>
        <v/>
      </c>
      <c r="BI528" s="20" t="str">
        <f>IF(Inputs!K528="","",MONTH(Inputs!K528))</f>
        <v/>
      </c>
      <c r="BJ528" s="14" t="str">
        <f>IF(Inputs!K528="","",IF(Inputs!K528&gt;DATE(BG528,4,1),DATE(BG528,4,1),DATE(BG528-1,4,1)))</f>
        <v/>
      </c>
      <c r="BX528" s="27" t="e">
        <f t="shared" si="166"/>
        <v>#N/A</v>
      </c>
      <c r="BY528" t="e">
        <f t="shared" si="167"/>
        <v>#N/A</v>
      </c>
    </row>
    <row r="529" spans="20:77">
      <c r="T529" s="5">
        <f>IF(Inputs!F533="",0,IF(Inputs!G533="Purchase",Inputs!H533,IF(Inputs!G533="Redemption",-Inputs!H533,IF(Inputs!G533="Dividend",0,0)))/Inputs!I533)</f>
        <v>0</v>
      </c>
      <c r="U529" s="5">
        <f>IF(Inputs!F533="",0,(datecg-Inputs!F533))</f>
        <v>0</v>
      </c>
      <c r="V529" s="5">
        <f>IF(Inputs!F533="",0,SUM($T$5:T529))</f>
        <v>0</v>
      </c>
      <c r="W529" s="5">
        <f>SUM($X$5:X528)</f>
        <v>24499.276089799783</v>
      </c>
      <c r="X529" s="5">
        <f t="shared" si="150"/>
        <v>0</v>
      </c>
      <c r="Y529" s="5">
        <f t="shared" si="151"/>
        <v>0</v>
      </c>
      <c r="Z529" s="5">
        <f t="shared" si="152"/>
        <v>0</v>
      </c>
      <c r="AA529" s="5">
        <f t="shared" si="153"/>
        <v>0</v>
      </c>
      <c r="AB529" s="5">
        <f t="shared" si="154"/>
        <v>0</v>
      </c>
      <c r="AC529" s="5">
        <f t="shared" si="155"/>
        <v>0</v>
      </c>
      <c r="AD529" s="94">
        <f>IF(U529&lt;=IF(Inputs!$C$22="",lockin,Inputs!$C$22),Inputs!$D$22,IF(U529&lt;=IF(Inputs!$C$23="",lockin,Inputs!$C$23),Inputs!$D$23,IF(U529&lt;=IF(Inputs!$C$24="",lockin,Inputs!$C$24),Inputs!$D$24,IF(U529&lt;=IF(Inputs!$C$25="",lockin,Inputs!$C$25),Inputs!$D$25,IF(U529&lt;=IF(Inputs!$C$26="",lockin,Inputs!$C$26),Inputs!$D$26,IF(U529&lt;=IF(Inputs!$C$27="",lockin,Inputs!$C$27),Inputs!$D$27,IF(U529&lt;=IF(Inputs!$C$28="",lockin,Inputs!$C$28),Inputs!$D$28,IF(U529&lt;=IF(Inputs!$C$29="",lockin,Inputs!$C$29),Inputs!$D$29,IF(U529&lt;=IF(Inputs!$C$30="",lockin,Inputs!$C$30),Inputs!$D$30,IF(U529&lt;=IF(Inputs!$C$31="",lockin,Inputs!$C$31),Inputs!$D$31,0%))))))))))</f>
        <v>1.4999999999999999E-2</v>
      </c>
      <c r="AE529" s="5">
        <f t="shared" si="156"/>
        <v>0</v>
      </c>
      <c r="AF529" s="5">
        <f>AB529*Inputs!I533</f>
        <v>0</v>
      </c>
      <c r="AG529" s="5">
        <f t="shared" si="157"/>
        <v>0</v>
      </c>
      <c r="AH529" s="5">
        <f t="shared" si="158"/>
        <v>0</v>
      </c>
      <c r="AI529" s="5">
        <f>AA529*Inputs!I533</f>
        <v>0</v>
      </c>
      <c r="AJ529" s="5">
        <f t="shared" si="159"/>
        <v>0</v>
      </c>
      <c r="AK529" s="5">
        <f t="shared" si="160"/>
        <v>0</v>
      </c>
      <c r="AL529" s="5">
        <f>AA529*Inputs!I533</f>
        <v>0</v>
      </c>
      <c r="AM529" s="5">
        <f t="shared" ca="1" si="161"/>
        <v>0</v>
      </c>
      <c r="AN529" s="5">
        <f t="shared" si="162"/>
        <v>0</v>
      </c>
      <c r="AO529" s="5">
        <f t="shared" ca="1" si="163"/>
        <v>0</v>
      </c>
      <c r="AP529" s="5"/>
      <c r="AQ529" s="5">
        <f>AA529*Inputs!I533</f>
        <v>0</v>
      </c>
      <c r="AR529" s="5">
        <f t="shared" si="164"/>
        <v>0</v>
      </c>
      <c r="AS529" s="5"/>
      <c r="AT529" s="5">
        <f t="shared" ca="1" si="165"/>
        <v>0</v>
      </c>
      <c r="BG529" s="20" t="str">
        <f>IF(Inputs!K529="","",YEAR(Inputs!K529))</f>
        <v/>
      </c>
      <c r="BH529" s="20" t="str">
        <f>IF(Inputs!K529="","",DAY(Inputs!K529))</f>
        <v/>
      </c>
      <c r="BI529" s="20" t="str">
        <f>IF(Inputs!K529="","",MONTH(Inputs!K529))</f>
        <v/>
      </c>
      <c r="BJ529" s="14" t="str">
        <f>IF(Inputs!K529="","",IF(Inputs!K529&gt;DATE(BG529,4,1),DATE(BG529,4,1),DATE(BG529-1,4,1)))</f>
        <v/>
      </c>
      <c r="BX529" s="27" t="e">
        <f t="shared" si="166"/>
        <v>#N/A</v>
      </c>
      <c r="BY529" t="e">
        <f t="shared" si="167"/>
        <v>#N/A</v>
      </c>
    </row>
    <row r="530" spans="20:77">
      <c r="T530" s="5">
        <f>IF(Inputs!F534="",0,IF(Inputs!G534="Purchase",Inputs!H534,IF(Inputs!G534="Redemption",-Inputs!H534,IF(Inputs!G534="Dividend",0,0)))/Inputs!I534)</f>
        <v>0</v>
      </c>
      <c r="U530" s="5">
        <f>IF(Inputs!F534="",0,(datecg-Inputs!F534))</f>
        <v>0</v>
      </c>
      <c r="V530" s="5">
        <f>IF(Inputs!F534="",0,SUM($T$5:T530))</f>
        <v>0</v>
      </c>
      <c r="W530" s="5">
        <f>SUM($X$5:X529)</f>
        <v>24499.276089799783</v>
      </c>
      <c r="X530" s="5">
        <f t="shared" si="150"/>
        <v>0</v>
      </c>
      <c r="Y530" s="5">
        <f t="shared" si="151"/>
        <v>0</v>
      </c>
      <c r="Z530" s="5">
        <f t="shared" si="152"/>
        <v>0</v>
      </c>
      <c r="AA530" s="5">
        <f t="shared" si="153"/>
        <v>0</v>
      </c>
      <c r="AB530" s="5">
        <f t="shared" si="154"/>
        <v>0</v>
      </c>
      <c r="AC530" s="5">
        <f t="shared" si="155"/>
        <v>0</v>
      </c>
      <c r="AD530" s="94">
        <f>IF(U530&lt;=IF(Inputs!$C$22="",lockin,Inputs!$C$22),Inputs!$D$22,IF(U530&lt;=IF(Inputs!$C$23="",lockin,Inputs!$C$23),Inputs!$D$23,IF(U530&lt;=IF(Inputs!$C$24="",lockin,Inputs!$C$24),Inputs!$D$24,IF(U530&lt;=IF(Inputs!$C$25="",lockin,Inputs!$C$25),Inputs!$D$25,IF(U530&lt;=IF(Inputs!$C$26="",lockin,Inputs!$C$26),Inputs!$D$26,IF(U530&lt;=IF(Inputs!$C$27="",lockin,Inputs!$C$27),Inputs!$D$27,IF(U530&lt;=IF(Inputs!$C$28="",lockin,Inputs!$C$28),Inputs!$D$28,IF(U530&lt;=IF(Inputs!$C$29="",lockin,Inputs!$C$29),Inputs!$D$29,IF(U530&lt;=IF(Inputs!$C$30="",lockin,Inputs!$C$30),Inputs!$D$30,IF(U530&lt;=IF(Inputs!$C$31="",lockin,Inputs!$C$31),Inputs!$D$31,0%))))))))))</f>
        <v>1.4999999999999999E-2</v>
      </c>
      <c r="AE530" s="5">
        <f t="shared" si="156"/>
        <v>0</v>
      </c>
      <c r="AF530" s="5">
        <f>AB530*Inputs!I534</f>
        <v>0</v>
      </c>
      <c r="AG530" s="5">
        <f t="shared" si="157"/>
        <v>0</v>
      </c>
      <c r="AH530" s="5">
        <f t="shared" si="158"/>
        <v>0</v>
      </c>
      <c r="AI530" s="5">
        <f>AA530*Inputs!I534</f>
        <v>0</v>
      </c>
      <c r="AJ530" s="5">
        <f t="shared" si="159"/>
        <v>0</v>
      </c>
      <c r="AK530" s="5">
        <f t="shared" si="160"/>
        <v>0</v>
      </c>
      <c r="AL530" s="5">
        <f>AA530*Inputs!I534</f>
        <v>0</v>
      </c>
      <c r="AM530" s="5">
        <f t="shared" ca="1" si="161"/>
        <v>0</v>
      </c>
      <c r="AN530" s="5">
        <f t="shared" si="162"/>
        <v>0</v>
      </c>
      <c r="AO530" s="5">
        <f t="shared" ca="1" si="163"/>
        <v>0</v>
      </c>
      <c r="AP530" s="5"/>
      <c r="AQ530" s="5">
        <f>AA530*Inputs!I534</f>
        <v>0</v>
      </c>
      <c r="AR530" s="5">
        <f t="shared" si="164"/>
        <v>0</v>
      </c>
      <c r="AS530" s="5"/>
      <c r="AT530" s="5">
        <f t="shared" ca="1" si="165"/>
        <v>0</v>
      </c>
      <c r="BG530" s="20" t="str">
        <f>IF(Inputs!K530="","",YEAR(Inputs!K530))</f>
        <v/>
      </c>
      <c r="BH530" s="20" t="str">
        <f>IF(Inputs!K530="","",DAY(Inputs!K530))</f>
        <v/>
      </c>
      <c r="BI530" s="20" t="str">
        <f>IF(Inputs!K530="","",MONTH(Inputs!K530))</f>
        <v/>
      </c>
      <c r="BJ530" s="14" t="str">
        <f>IF(Inputs!K530="","",IF(Inputs!K530&gt;DATE(BG530,4,1),DATE(BG530,4,1),DATE(BG530-1,4,1)))</f>
        <v/>
      </c>
      <c r="BX530" s="27" t="e">
        <f t="shared" si="166"/>
        <v>#N/A</v>
      </c>
      <c r="BY530" t="e">
        <f t="shared" si="167"/>
        <v>#N/A</v>
      </c>
    </row>
    <row r="531" spans="20:77">
      <c r="T531" s="5">
        <f>IF(Inputs!F535="",0,IF(Inputs!G535="Purchase",Inputs!H535,IF(Inputs!G535="Redemption",-Inputs!H535,IF(Inputs!G535="Dividend",0,0)))/Inputs!I535)</f>
        <v>0</v>
      </c>
      <c r="U531" s="5">
        <f>IF(Inputs!F535="",0,(datecg-Inputs!F535))</f>
        <v>0</v>
      </c>
      <c r="V531" s="5">
        <f>IF(Inputs!F535="",0,SUM($T$5:T531))</f>
        <v>0</v>
      </c>
      <c r="W531" s="5">
        <f>SUM($X$5:X530)</f>
        <v>24499.276089799783</v>
      </c>
      <c r="X531" s="5">
        <f t="shared" si="150"/>
        <v>0</v>
      </c>
      <c r="Y531" s="5">
        <f t="shared" si="151"/>
        <v>0</v>
      </c>
      <c r="Z531" s="5">
        <f t="shared" si="152"/>
        <v>0</v>
      </c>
      <c r="AA531" s="5">
        <f t="shared" si="153"/>
        <v>0</v>
      </c>
      <c r="AB531" s="5">
        <f t="shared" si="154"/>
        <v>0</v>
      </c>
      <c r="AC531" s="5">
        <f t="shared" si="155"/>
        <v>0</v>
      </c>
      <c r="AD531" s="94">
        <f>IF(U531&lt;=IF(Inputs!$C$22="",lockin,Inputs!$C$22),Inputs!$D$22,IF(U531&lt;=IF(Inputs!$C$23="",lockin,Inputs!$C$23),Inputs!$D$23,IF(U531&lt;=IF(Inputs!$C$24="",lockin,Inputs!$C$24),Inputs!$D$24,IF(U531&lt;=IF(Inputs!$C$25="",lockin,Inputs!$C$25),Inputs!$D$25,IF(U531&lt;=IF(Inputs!$C$26="",lockin,Inputs!$C$26),Inputs!$D$26,IF(U531&lt;=IF(Inputs!$C$27="",lockin,Inputs!$C$27),Inputs!$D$27,IF(U531&lt;=IF(Inputs!$C$28="",lockin,Inputs!$C$28),Inputs!$D$28,IF(U531&lt;=IF(Inputs!$C$29="",lockin,Inputs!$C$29),Inputs!$D$29,IF(U531&lt;=IF(Inputs!$C$30="",lockin,Inputs!$C$30),Inputs!$D$30,IF(U531&lt;=IF(Inputs!$C$31="",lockin,Inputs!$C$31),Inputs!$D$31,0%))))))))))</f>
        <v>1.4999999999999999E-2</v>
      </c>
      <c r="AE531" s="5">
        <f t="shared" si="156"/>
        <v>0</v>
      </c>
      <c r="AF531" s="5">
        <f>AB531*Inputs!I535</f>
        <v>0</v>
      </c>
      <c r="AG531" s="5">
        <f t="shared" si="157"/>
        <v>0</v>
      </c>
      <c r="AH531" s="5">
        <f t="shared" si="158"/>
        <v>0</v>
      </c>
      <c r="AI531" s="5">
        <f>AA531*Inputs!I535</f>
        <v>0</v>
      </c>
      <c r="AJ531" s="5">
        <f t="shared" si="159"/>
        <v>0</v>
      </c>
      <c r="AK531" s="5">
        <f t="shared" si="160"/>
        <v>0</v>
      </c>
      <c r="AL531" s="5">
        <f>AA531*Inputs!I535</f>
        <v>0</v>
      </c>
      <c r="AM531" s="5">
        <f t="shared" ca="1" si="161"/>
        <v>0</v>
      </c>
      <c r="AN531" s="5">
        <f t="shared" si="162"/>
        <v>0</v>
      </c>
      <c r="AO531" s="5">
        <f t="shared" ca="1" si="163"/>
        <v>0</v>
      </c>
      <c r="AP531" s="5"/>
      <c r="AQ531" s="5">
        <f>AA531*Inputs!I535</f>
        <v>0</v>
      </c>
      <c r="AR531" s="5">
        <f t="shared" si="164"/>
        <v>0</v>
      </c>
      <c r="AS531" s="5"/>
      <c r="AT531" s="5">
        <f t="shared" ca="1" si="165"/>
        <v>0</v>
      </c>
      <c r="BG531" s="20" t="str">
        <f>IF(Inputs!K531="","",YEAR(Inputs!K531))</f>
        <v/>
      </c>
      <c r="BH531" s="20" t="str">
        <f>IF(Inputs!K531="","",DAY(Inputs!K531))</f>
        <v/>
      </c>
      <c r="BI531" s="20" t="str">
        <f>IF(Inputs!K531="","",MONTH(Inputs!K531))</f>
        <v/>
      </c>
      <c r="BJ531" s="14" t="str">
        <f>IF(Inputs!K531="","",IF(Inputs!K531&gt;DATE(BG531,4,1),DATE(BG531,4,1),DATE(BG531-1,4,1)))</f>
        <v/>
      </c>
      <c r="BX531" s="27" t="e">
        <f t="shared" si="166"/>
        <v>#N/A</v>
      </c>
      <c r="BY531" t="e">
        <f t="shared" si="167"/>
        <v>#N/A</v>
      </c>
    </row>
    <row r="532" spans="20:77">
      <c r="T532" s="5">
        <f>IF(Inputs!F536="",0,IF(Inputs!G536="Purchase",Inputs!H536,IF(Inputs!G536="Redemption",-Inputs!H536,IF(Inputs!G536="Dividend",0,0)))/Inputs!I536)</f>
        <v>0</v>
      </c>
      <c r="U532" s="5">
        <f>IF(Inputs!F536="",0,(datecg-Inputs!F536))</f>
        <v>0</v>
      </c>
      <c r="V532" s="5">
        <f>IF(Inputs!F536="",0,SUM($T$5:T532))</f>
        <v>0</v>
      </c>
      <c r="W532" s="5">
        <f>SUM($X$5:X531)</f>
        <v>24499.276089799783</v>
      </c>
      <c r="X532" s="5">
        <f t="shared" si="150"/>
        <v>0</v>
      </c>
      <c r="Y532" s="5">
        <f t="shared" si="151"/>
        <v>0</v>
      </c>
      <c r="Z532" s="5">
        <f t="shared" si="152"/>
        <v>0</v>
      </c>
      <c r="AA532" s="5">
        <f t="shared" si="153"/>
        <v>0</v>
      </c>
      <c r="AB532" s="5">
        <f t="shared" si="154"/>
        <v>0</v>
      </c>
      <c r="AC532" s="5">
        <f t="shared" si="155"/>
        <v>0</v>
      </c>
      <c r="AD532" s="94">
        <f>IF(U532&lt;=IF(Inputs!$C$22="",lockin,Inputs!$C$22),Inputs!$D$22,IF(U532&lt;=IF(Inputs!$C$23="",lockin,Inputs!$C$23),Inputs!$D$23,IF(U532&lt;=IF(Inputs!$C$24="",lockin,Inputs!$C$24),Inputs!$D$24,IF(U532&lt;=IF(Inputs!$C$25="",lockin,Inputs!$C$25),Inputs!$D$25,IF(U532&lt;=IF(Inputs!$C$26="",lockin,Inputs!$C$26),Inputs!$D$26,IF(U532&lt;=IF(Inputs!$C$27="",lockin,Inputs!$C$27),Inputs!$D$27,IF(U532&lt;=IF(Inputs!$C$28="",lockin,Inputs!$C$28),Inputs!$D$28,IF(U532&lt;=IF(Inputs!$C$29="",lockin,Inputs!$C$29),Inputs!$D$29,IF(U532&lt;=IF(Inputs!$C$30="",lockin,Inputs!$C$30),Inputs!$D$30,IF(U532&lt;=IF(Inputs!$C$31="",lockin,Inputs!$C$31),Inputs!$D$31,0%))))))))))</f>
        <v>1.4999999999999999E-2</v>
      </c>
      <c r="AE532" s="5">
        <f t="shared" si="156"/>
        <v>0</v>
      </c>
      <c r="AF532" s="5">
        <f>AB532*Inputs!I536</f>
        <v>0</v>
      </c>
      <c r="AG532" s="5">
        <f t="shared" si="157"/>
        <v>0</v>
      </c>
      <c r="AH532" s="5">
        <f t="shared" si="158"/>
        <v>0</v>
      </c>
      <c r="AI532" s="5">
        <f>AA532*Inputs!I536</f>
        <v>0</v>
      </c>
      <c r="AJ532" s="5">
        <f t="shared" si="159"/>
        <v>0</v>
      </c>
      <c r="AK532" s="5">
        <f t="shared" si="160"/>
        <v>0</v>
      </c>
      <c r="AL532" s="5">
        <f>AA532*Inputs!I536</f>
        <v>0</v>
      </c>
      <c r="AM532" s="5">
        <f t="shared" ca="1" si="161"/>
        <v>0</v>
      </c>
      <c r="AN532" s="5">
        <f t="shared" si="162"/>
        <v>0</v>
      </c>
      <c r="AO532" s="5">
        <f t="shared" ca="1" si="163"/>
        <v>0</v>
      </c>
      <c r="AP532" s="5"/>
      <c r="AQ532" s="5">
        <f>AA532*Inputs!I536</f>
        <v>0</v>
      </c>
      <c r="AR532" s="5">
        <f t="shared" si="164"/>
        <v>0</v>
      </c>
      <c r="AS532" s="5"/>
      <c r="AT532" s="5">
        <f t="shared" ca="1" si="165"/>
        <v>0</v>
      </c>
      <c r="BG532" s="20" t="str">
        <f>IF(Inputs!K532="","",YEAR(Inputs!K532))</f>
        <v/>
      </c>
      <c r="BH532" s="20" t="str">
        <f>IF(Inputs!K532="","",DAY(Inputs!K532))</f>
        <v/>
      </c>
      <c r="BI532" s="20" t="str">
        <f>IF(Inputs!K532="","",MONTH(Inputs!K532))</f>
        <v/>
      </c>
      <c r="BJ532" s="14" t="str">
        <f>IF(Inputs!K532="","",IF(Inputs!K532&gt;DATE(BG532,4,1),DATE(BG532,4,1),DATE(BG532-1,4,1)))</f>
        <v/>
      </c>
      <c r="BX532" s="27" t="e">
        <f t="shared" si="166"/>
        <v>#N/A</v>
      </c>
      <c r="BY532" t="e">
        <f t="shared" si="167"/>
        <v>#N/A</v>
      </c>
    </row>
    <row r="533" spans="20:77">
      <c r="T533" s="5">
        <f>IF(Inputs!F537="",0,IF(Inputs!G537="Purchase",Inputs!H537,IF(Inputs!G537="Redemption",-Inputs!H537,IF(Inputs!G537="Dividend",0,0)))/Inputs!I537)</f>
        <v>0</v>
      </c>
      <c r="U533" s="5">
        <f>IF(Inputs!F537="",0,(datecg-Inputs!F537))</f>
        <v>0</v>
      </c>
      <c r="V533" s="5">
        <f>IF(Inputs!F537="",0,SUM($T$5:T533))</f>
        <v>0</v>
      </c>
      <c r="W533" s="5">
        <f>SUM($X$5:X532)</f>
        <v>24499.276089799783</v>
      </c>
      <c r="X533" s="5">
        <f t="shared" si="150"/>
        <v>0</v>
      </c>
      <c r="Y533" s="5">
        <f t="shared" si="151"/>
        <v>0</v>
      </c>
      <c r="Z533" s="5">
        <f t="shared" si="152"/>
        <v>0</v>
      </c>
      <c r="AA533" s="5">
        <f t="shared" si="153"/>
        <v>0</v>
      </c>
      <c r="AB533" s="5">
        <f t="shared" si="154"/>
        <v>0</v>
      </c>
      <c r="AC533" s="5">
        <f t="shared" si="155"/>
        <v>0</v>
      </c>
      <c r="AD533" s="94">
        <f>IF(U533&lt;=IF(Inputs!$C$22="",lockin,Inputs!$C$22),Inputs!$D$22,IF(U533&lt;=IF(Inputs!$C$23="",lockin,Inputs!$C$23),Inputs!$D$23,IF(U533&lt;=IF(Inputs!$C$24="",lockin,Inputs!$C$24),Inputs!$D$24,IF(U533&lt;=IF(Inputs!$C$25="",lockin,Inputs!$C$25),Inputs!$D$25,IF(U533&lt;=IF(Inputs!$C$26="",lockin,Inputs!$C$26),Inputs!$D$26,IF(U533&lt;=IF(Inputs!$C$27="",lockin,Inputs!$C$27),Inputs!$D$27,IF(U533&lt;=IF(Inputs!$C$28="",lockin,Inputs!$C$28),Inputs!$D$28,IF(U533&lt;=IF(Inputs!$C$29="",lockin,Inputs!$C$29),Inputs!$D$29,IF(U533&lt;=IF(Inputs!$C$30="",lockin,Inputs!$C$30),Inputs!$D$30,IF(U533&lt;=IF(Inputs!$C$31="",lockin,Inputs!$C$31),Inputs!$D$31,0%))))))))))</f>
        <v>1.4999999999999999E-2</v>
      </c>
      <c r="AE533" s="5">
        <f t="shared" si="156"/>
        <v>0</v>
      </c>
      <c r="AF533" s="5">
        <f>AB533*Inputs!I537</f>
        <v>0</v>
      </c>
      <c r="AG533" s="5">
        <f t="shared" si="157"/>
        <v>0</v>
      </c>
      <c r="AH533" s="5">
        <f t="shared" si="158"/>
        <v>0</v>
      </c>
      <c r="AI533" s="5">
        <f>AA533*Inputs!I537</f>
        <v>0</v>
      </c>
      <c r="AJ533" s="5">
        <f t="shared" si="159"/>
        <v>0</v>
      </c>
      <c r="AK533" s="5">
        <f t="shared" si="160"/>
        <v>0</v>
      </c>
      <c r="AL533" s="5">
        <f>AA533*Inputs!I537</f>
        <v>0</v>
      </c>
      <c r="AM533" s="5">
        <f t="shared" ca="1" si="161"/>
        <v>0</v>
      </c>
      <c r="AN533" s="5">
        <f t="shared" si="162"/>
        <v>0</v>
      </c>
      <c r="AO533" s="5">
        <f t="shared" ca="1" si="163"/>
        <v>0</v>
      </c>
      <c r="AP533" s="5"/>
      <c r="AQ533" s="5">
        <f>AA533*Inputs!I537</f>
        <v>0</v>
      </c>
      <c r="AR533" s="5">
        <f t="shared" si="164"/>
        <v>0</v>
      </c>
      <c r="AS533" s="5"/>
      <c r="AT533" s="5">
        <f t="shared" ca="1" si="165"/>
        <v>0</v>
      </c>
      <c r="BG533" s="20" t="str">
        <f>IF(Inputs!K533="","",YEAR(Inputs!K533))</f>
        <v/>
      </c>
      <c r="BH533" s="20" t="str">
        <f>IF(Inputs!K533="","",DAY(Inputs!K533))</f>
        <v/>
      </c>
      <c r="BI533" s="20" t="str">
        <f>IF(Inputs!K533="","",MONTH(Inputs!K533))</f>
        <v/>
      </c>
      <c r="BJ533" s="14" t="str">
        <f>IF(Inputs!K533="","",IF(Inputs!K533&gt;DATE(BG533,4,1),DATE(BG533,4,1),DATE(BG533-1,4,1)))</f>
        <v/>
      </c>
      <c r="BX533" s="27" t="e">
        <f t="shared" si="166"/>
        <v>#N/A</v>
      </c>
      <c r="BY533" t="e">
        <f t="shared" si="167"/>
        <v>#N/A</v>
      </c>
    </row>
    <row r="534" spans="20:77">
      <c r="T534" s="5">
        <f>IF(Inputs!F538="",0,IF(Inputs!G538="Purchase",Inputs!H538,IF(Inputs!G538="Redemption",-Inputs!H538,IF(Inputs!G538="Dividend",0,0)))/Inputs!I538)</f>
        <v>0</v>
      </c>
      <c r="U534" s="5">
        <f>IF(Inputs!F538="",0,(datecg-Inputs!F538))</f>
        <v>0</v>
      </c>
      <c r="V534" s="5">
        <f>IF(Inputs!F538="",0,SUM($T$5:T534))</f>
        <v>0</v>
      </c>
      <c r="W534" s="5">
        <f>SUM($X$5:X533)</f>
        <v>24499.276089799783</v>
      </c>
      <c r="X534" s="5">
        <f t="shared" si="150"/>
        <v>0</v>
      </c>
      <c r="Y534" s="5">
        <f t="shared" si="151"/>
        <v>0</v>
      </c>
      <c r="Z534" s="5">
        <f t="shared" si="152"/>
        <v>0</v>
      </c>
      <c r="AA534" s="5">
        <f t="shared" si="153"/>
        <v>0</v>
      </c>
      <c r="AB534" s="5">
        <f t="shared" si="154"/>
        <v>0</v>
      </c>
      <c r="AC534" s="5">
        <f t="shared" si="155"/>
        <v>0</v>
      </c>
      <c r="AD534" s="94">
        <f>IF(U534&lt;=IF(Inputs!$C$22="",lockin,Inputs!$C$22),Inputs!$D$22,IF(U534&lt;=IF(Inputs!$C$23="",lockin,Inputs!$C$23),Inputs!$D$23,IF(U534&lt;=IF(Inputs!$C$24="",lockin,Inputs!$C$24),Inputs!$D$24,IF(U534&lt;=IF(Inputs!$C$25="",lockin,Inputs!$C$25),Inputs!$D$25,IF(U534&lt;=IF(Inputs!$C$26="",lockin,Inputs!$C$26),Inputs!$D$26,IF(U534&lt;=IF(Inputs!$C$27="",lockin,Inputs!$C$27),Inputs!$D$27,IF(U534&lt;=IF(Inputs!$C$28="",lockin,Inputs!$C$28),Inputs!$D$28,IF(U534&lt;=IF(Inputs!$C$29="",lockin,Inputs!$C$29),Inputs!$D$29,IF(U534&lt;=IF(Inputs!$C$30="",lockin,Inputs!$C$30),Inputs!$D$30,IF(U534&lt;=IF(Inputs!$C$31="",lockin,Inputs!$C$31),Inputs!$D$31,0%))))))))))</f>
        <v>1.4999999999999999E-2</v>
      </c>
      <c r="AE534" s="5">
        <f t="shared" si="156"/>
        <v>0</v>
      </c>
      <c r="AF534" s="5">
        <f>AB534*Inputs!I538</f>
        <v>0</v>
      </c>
      <c r="AG534" s="5">
        <f t="shared" si="157"/>
        <v>0</v>
      </c>
      <c r="AH534" s="5">
        <f t="shared" si="158"/>
        <v>0</v>
      </c>
      <c r="AI534" s="5">
        <f>AA534*Inputs!I538</f>
        <v>0</v>
      </c>
      <c r="AJ534" s="5">
        <f t="shared" si="159"/>
        <v>0</v>
      </c>
      <c r="AK534" s="5">
        <f t="shared" si="160"/>
        <v>0</v>
      </c>
      <c r="AL534" s="5">
        <f>AA534*Inputs!I538</f>
        <v>0</v>
      </c>
      <c r="AM534" s="5">
        <f t="shared" ca="1" si="161"/>
        <v>0</v>
      </c>
      <c r="AN534" s="5">
        <f t="shared" si="162"/>
        <v>0</v>
      </c>
      <c r="AO534" s="5">
        <f t="shared" ca="1" si="163"/>
        <v>0</v>
      </c>
      <c r="AP534" s="5"/>
      <c r="AQ534" s="5">
        <f>AA534*Inputs!I538</f>
        <v>0</v>
      </c>
      <c r="AR534" s="5">
        <f t="shared" si="164"/>
        <v>0</v>
      </c>
      <c r="AS534" s="5"/>
      <c r="AT534" s="5">
        <f t="shared" ca="1" si="165"/>
        <v>0</v>
      </c>
      <c r="BG534" s="20" t="str">
        <f>IF(Inputs!K534="","",YEAR(Inputs!K534))</f>
        <v/>
      </c>
      <c r="BH534" s="20" t="str">
        <f>IF(Inputs!K534="","",DAY(Inputs!K534))</f>
        <v/>
      </c>
      <c r="BI534" s="20" t="str">
        <f>IF(Inputs!K534="","",MONTH(Inputs!K534))</f>
        <v/>
      </c>
      <c r="BJ534" s="14" t="str">
        <f>IF(Inputs!K534="","",IF(Inputs!K534&gt;DATE(BG534,4,1),DATE(BG534,4,1),DATE(BG534-1,4,1)))</f>
        <v/>
      </c>
      <c r="BX534" s="27" t="e">
        <f t="shared" si="166"/>
        <v>#N/A</v>
      </c>
      <c r="BY534" t="e">
        <f t="shared" si="167"/>
        <v>#N/A</v>
      </c>
    </row>
    <row r="535" spans="20:77">
      <c r="T535" s="5">
        <f>IF(Inputs!F539="",0,IF(Inputs!G539="Purchase",Inputs!H539,IF(Inputs!G539="Redemption",-Inputs!H539,IF(Inputs!G539="Dividend",0,0)))/Inputs!I539)</f>
        <v>0</v>
      </c>
      <c r="U535" s="5">
        <f>IF(Inputs!F539="",0,(datecg-Inputs!F539))</f>
        <v>0</v>
      </c>
      <c r="V535" s="5">
        <f>IF(Inputs!F539="",0,SUM($T$5:T535))</f>
        <v>0</v>
      </c>
      <c r="W535" s="5">
        <f>SUM($X$5:X534)</f>
        <v>24499.276089799783</v>
      </c>
      <c r="X535" s="5">
        <f t="shared" si="150"/>
        <v>0</v>
      </c>
      <c r="Y535" s="5">
        <f t="shared" si="151"/>
        <v>0</v>
      </c>
      <c r="Z535" s="5">
        <f t="shared" si="152"/>
        <v>0</v>
      </c>
      <c r="AA535" s="5">
        <f t="shared" si="153"/>
        <v>0</v>
      </c>
      <c r="AB535" s="5">
        <f t="shared" si="154"/>
        <v>0</v>
      </c>
      <c r="AC535" s="5">
        <f t="shared" si="155"/>
        <v>0</v>
      </c>
      <c r="AD535" s="94">
        <f>IF(U535&lt;=IF(Inputs!$C$22="",lockin,Inputs!$C$22),Inputs!$D$22,IF(U535&lt;=IF(Inputs!$C$23="",lockin,Inputs!$C$23),Inputs!$D$23,IF(U535&lt;=IF(Inputs!$C$24="",lockin,Inputs!$C$24),Inputs!$D$24,IF(U535&lt;=IF(Inputs!$C$25="",lockin,Inputs!$C$25),Inputs!$D$25,IF(U535&lt;=IF(Inputs!$C$26="",lockin,Inputs!$C$26),Inputs!$D$26,IF(U535&lt;=IF(Inputs!$C$27="",lockin,Inputs!$C$27),Inputs!$D$27,IF(U535&lt;=IF(Inputs!$C$28="",lockin,Inputs!$C$28),Inputs!$D$28,IF(U535&lt;=IF(Inputs!$C$29="",lockin,Inputs!$C$29),Inputs!$D$29,IF(U535&lt;=IF(Inputs!$C$30="",lockin,Inputs!$C$30),Inputs!$D$30,IF(U535&lt;=IF(Inputs!$C$31="",lockin,Inputs!$C$31),Inputs!$D$31,0%))))))))))</f>
        <v>1.4999999999999999E-2</v>
      </c>
      <c r="AE535" s="5">
        <f t="shared" si="156"/>
        <v>0</v>
      </c>
      <c r="AF535" s="5">
        <f>AB535*Inputs!I539</f>
        <v>0</v>
      </c>
      <c r="AG535" s="5">
        <f t="shared" si="157"/>
        <v>0</v>
      </c>
      <c r="AH535" s="5">
        <f t="shared" si="158"/>
        <v>0</v>
      </c>
      <c r="AI535" s="5">
        <f>AA535*Inputs!I539</f>
        <v>0</v>
      </c>
      <c r="AJ535" s="5">
        <f t="shared" si="159"/>
        <v>0</v>
      </c>
      <c r="AK535" s="5">
        <f t="shared" si="160"/>
        <v>0</v>
      </c>
      <c r="AL535" s="5">
        <f>AA535*Inputs!I539</f>
        <v>0</v>
      </c>
      <c r="AM535" s="5">
        <f t="shared" ca="1" si="161"/>
        <v>0</v>
      </c>
      <c r="AN535" s="5">
        <f t="shared" si="162"/>
        <v>0</v>
      </c>
      <c r="AO535" s="5">
        <f t="shared" ca="1" si="163"/>
        <v>0</v>
      </c>
      <c r="AP535" s="5"/>
      <c r="AQ535" s="5">
        <f>AA535*Inputs!I539</f>
        <v>0</v>
      </c>
      <c r="AR535" s="5">
        <f t="shared" si="164"/>
        <v>0</v>
      </c>
      <c r="AS535" s="5"/>
      <c r="AT535" s="5">
        <f t="shared" ca="1" si="165"/>
        <v>0</v>
      </c>
      <c r="BG535" s="20" t="str">
        <f>IF(Inputs!K535="","",YEAR(Inputs!K535))</f>
        <v/>
      </c>
      <c r="BH535" s="20" t="str">
        <f>IF(Inputs!K535="","",DAY(Inputs!K535))</f>
        <v/>
      </c>
      <c r="BI535" s="20" t="str">
        <f>IF(Inputs!K535="","",MONTH(Inputs!K535))</f>
        <v/>
      </c>
      <c r="BJ535" s="14" t="str">
        <f>IF(Inputs!K535="","",IF(Inputs!K535&gt;DATE(BG535,4,1),DATE(BG535,4,1),DATE(BG535-1,4,1)))</f>
        <v/>
      </c>
      <c r="BX535" s="27" t="e">
        <f t="shared" si="166"/>
        <v>#N/A</v>
      </c>
      <c r="BY535" t="e">
        <f t="shared" si="167"/>
        <v>#N/A</v>
      </c>
    </row>
    <row r="536" spans="20:77">
      <c r="T536" s="5">
        <f>IF(Inputs!F540="",0,IF(Inputs!G540="Purchase",Inputs!H540,IF(Inputs!G540="Redemption",-Inputs!H540,IF(Inputs!G540="Dividend",0,0)))/Inputs!I540)</f>
        <v>0</v>
      </c>
      <c r="U536" s="5">
        <f>IF(Inputs!F540="",0,(datecg-Inputs!F540))</f>
        <v>0</v>
      </c>
      <c r="V536" s="5">
        <f>IF(Inputs!F540="",0,SUM($T$5:T536))</f>
        <v>0</v>
      </c>
      <c r="W536" s="5">
        <f>SUM($X$5:X535)</f>
        <v>24499.276089799783</v>
      </c>
      <c r="X536" s="5">
        <f t="shared" si="150"/>
        <v>0</v>
      </c>
      <c r="Y536" s="5">
        <f t="shared" si="151"/>
        <v>0</v>
      </c>
      <c r="Z536" s="5">
        <f t="shared" si="152"/>
        <v>0</v>
      </c>
      <c r="AA536" s="5">
        <f t="shared" si="153"/>
        <v>0</v>
      </c>
      <c r="AB536" s="5">
        <f t="shared" si="154"/>
        <v>0</v>
      </c>
      <c r="AC536" s="5">
        <f t="shared" si="155"/>
        <v>0</v>
      </c>
      <c r="AD536" s="94">
        <f>IF(U536&lt;=IF(Inputs!$C$22="",lockin,Inputs!$C$22),Inputs!$D$22,IF(U536&lt;=IF(Inputs!$C$23="",lockin,Inputs!$C$23),Inputs!$D$23,IF(U536&lt;=IF(Inputs!$C$24="",lockin,Inputs!$C$24),Inputs!$D$24,IF(U536&lt;=IF(Inputs!$C$25="",lockin,Inputs!$C$25),Inputs!$D$25,IF(U536&lt;=IF(Inputs!$C$26="",lockin,Inputs!$C$26),Inputs!$D$26,IF(U536&lt;=IF(Inputs!$C$27="",lockin,Inputs!$C$27),Inputs!$D$27,IF(U536&lt;=IF(Inputs!$C$28="",lockin,Inputs!$C$28),Inputs!$D$28,IF(U536&lt;=IF(Inputs!$C$29="",lockin,Inputs!$C$29),Inputs!$D$29,IF(U536&lt;=IF(Inputs!$C$30="",lockin,Inputs!$C$30),Inputs!$D$30,IF(U536&lt;=IF(Inputs!$C$31="",lockin,Inputs!$C$31),Inputs!$D$31,0%))))))))))</f>
        <v>1.4999999999999999E-2</v>
      </c>
      <c r="AE536" s="5">
        <f t="shared" si="156"/>
        <v>0</v>
      </c>
      <c r="AF536" s="5">
        <f>AB536*Inputs!I540</f>
        <v>0</v>
      </c>
      <c r="AG536" s="5">
        <f t="shared" si="157"/>
        <v>0</v>
      </c>
      <c r="AH536" s="5">
        <f t="shared" si="158"/>
        <v>0</v>
      </c>
      <c r="AI536" s="5">
        <f>AA536*Inputs!I540</f>
        <v>0</v>
      </c>
      <c r="AJ536" s="5">
        <f t="shared" si="159"/>
        <v>0</v>
      </c>
      <c r="AK536" s="5">
        <f t="shared" si="160"/>
        <v>0</v>
      </c>
      <c r="AL536" s="5">
        <f>AA536*Inputs!I540</f>
        <v>0</v>
      </c>
      <c r="AM536" s="5">
        <f t="shared" ca="1" si="161"/>
        <v>0</v>
      </c>
      <c r="AN536" s="5">
        <f t="shared" si="162"/>
        <v>0</v>
      </c>
      <c r="AO536" s="5">
        <f t="shared" ca="1" si="163"/>
        <v>0</v>
      </c>
      <c r="AP536" s="5"/>
      <c r="AQ536" s="5">
        <f>AA536*Inputs!I540</f>
        <v>0</v>
      </c>
      <c r="AR536" s="5">
        <f t="shared" si="164"/>
        <v>0</v>
      </c>
      <c r="AS536" s="5"/>
      <c r="AT536" s="5">
        <f t="shared" ca="1" si="165"/>
        <v>0</v>
      </c>
      <c r="BG536" s="20" t="str">
        <f>IF(Inputs!K536="","",YEAR(Inputs!K536))</f>
        <v/>
      </c>
      <c r="BH536" s="20" t="str">
        <f>IF(Inputs!K536="","",DAY(Inputs!K536))</f>
        <v/>
      </c>
      <c r="BI536" s="20" t="str">
        <f>IF(Inputs!K536="","",MONTH(Inputs!K536))</f>
        <v/>
      </c>
      <c r="BJ536" s="14" t="str">
        <f>IF(Inputs!K536="","",IF(Inputs!K536&gt;DATE(BG536,4,1),DATE(BG536,4,1),DATE(BG536-1,4,1)))</f>
        <v/>
      </c>
      <c r="BX536" s="27" t="e">
        <f t="shared" si="166"/>
        <v>#N/A</v>
      </c>
      <c r="BY536" t="e">
        <f t="shared" si="167"/>
        <v>#N/A</v>
      </c>
    </row>
    <row r="537" spans="20:77">
      <c r="T537" s="5">
        <f>IF(Inputs!F541="",0,IF(Inputs!G541="Purchase",Inputs!H541,IF(Inputs!G541="Redemption",-Inputs!H541,IF(Inputs!G541="Dividend",0,0)))/Inputs!I541)</f>
        <v>0</v>
      </c>
      <c r="U537" s="5">
        <f>IF(Inputs!F541="",0,(datecg-Inputs!F541))</f>
        <v>0</v>
      </c>
      <c r="V537" s="5">
        <f>IF(Inputs!F541="",0,SUM($T$5:T537))</f>
        <v>0</v>
      </c>
      <c r="W537" s="5">
        <f>SUM($X$5:X536)</f>
        <v>24499.276089799783</v>
      </c>
      <c r="X537" s="5">
        <f t="shared" si="150"/>
        <v>0</v>
      </c>
      <c r="Y537" s="5">
        <f t="shared" si="151"/>
        <v>0</v>
      </c>
      <c r="Z537" s="5">
        <f t="shared" si="152"/>
        <v>0</v>
      </c>
      <c r="AA537" s="5">
        <f t="shared" si="153"/>
        <v>0</v>
      </c>
      <c r="AB537" s="5">
        <f t="shared" si="154"/>
        <v>0</v>
      </c>
      <c r="AC537" s="5">
        <f t="shared" si="155"/>
        <v>0</v>
      </c>
      <c r="AD537" s="94">
        <f>IF(U537&lt;=IF(Inputs!$C$22="",lockin,Inputs!$C$22),Inputs!$D$22,IF(U537&lt;=IF(Inputs!$C$23="",lockin,Inputs!$C$23),Inputs!$D$23,IF(U537&lt;=IF(Inputs!$C$24="",lockin,Inputs!$C$24),Inputs!$D$24,IF(U537&lt;=IF(Inputs!$C$25="",lockin,Inputs!$C$25),Inputs!$D$25,IF(U537&lt;=IF(Inputs!$C$26="",lockin,Inputs!$C$26),Inputs!$D$26,IF(U537&lt;=IF(Inputs!$C$27="",lockin,Inputs!$C$27),Inputs!$D$27,IF(U537&lt;=IF(Inputs!$C$28="",lockin,Inputs!$C$28),Inputs!$D$28,IF(U537&lt;=IF(Inputs!$C$29="",lockin,Inputs!$C$29),Inputs!$D$29,IF(U537&lt;=IF(Inputs!$C$30="",lockin,Inputs!$C$30),Inputs!$D$30,IF(U537&lt;=IF(Inputs!$C$31="",lockin,Inputs!$C$31),Inputs!$D$31,0%))))))))))</f>
        <v>1.4999999999999999E-2</v>
      </c>
      <c r="AE537" s="5">
        <f t="shared" si="156"/>
        <v>0</v>
      </c>
      <c r="AF537" s="5">
        <f>AB537*Inputs!I541</f>
        <v>0</v>
      </c>
      <c r="AG537" s="5">
        <f t="shared" si="157"/>
        <v>0</v>
      </c>
      <c r="AH537" s="5">
        <f t="shared" si="158"/>
        <v>0</v>
      </c>
      <c r="AI537" s="5">
        <f>AA537*Inputs!I541</f>
        <v>0</v>
      </c>
      <c r="AJ537" s="5">
        <f t="shared" si="159"/>
        <v>0</v>
      </c>
      <c r="AK537" s="5">
        <f t="shared" si="160"/>
        <v>0</v>
      </c>
      <c r="AL537" s="5">
        <f>AA537*Inputs!I541</f>
        <v>0</v>
      </c>
      <c r="AM537" s="5">
        <f t="shared" ca="1" si="161"/>
        <v>0</v>
      </c>
      <c r="AN537" s="5">
        <f t="shared" si="162"/>
        <v>0</v>
      </c>
      <c r="AO537" s="5">
        <f t="shared" ca="1" si="163"/>
        <v>0</v>
      </c>
      <c r="AP537" s="5"/>
      <c r="AQ537" s="5">
        <f>AA537*Inputs!I541</f>
        <v>0</v>
      </c>
      <c r="AR537" s="5">
        <f t="shared" si="164"/>
        <v>0</v>
      </c>
      <c r="AS537" s="5"/>
      <c r="AT537" s="5">
        <f t="shared" ca="1" si="165"/>
        <v>0</v>
      </c>
      <c r="BG537" s="20" t="str">
        <f>IF(Inputs!K537="","",YEAR(Inputs!K537))</f>
        <v/>
      </c>
      <c r="BH537" s="20" t="str">
        <f>IF(Inputs!K537="","",DAY(Inputs!K537))</f>
        <v/>
      </c>
      <c r="BI537" s="20" t="str">
        <f>IF(Inputs!K537="","",MONTH(Inputs!K537))</f>
        <v/>
      </c>
      <c r="BJ537" s="14" t="str">
        <f>IF(Inputs!K537="","",IF(Inputs!K537&gt;DATE(BG537,4,1),DATE(BG537,4,1),DATE(BG537-1,4,1)))</f>
        <v/>
      </c>
      <c r="BX537" s="27" t="e">
        <f t="shared" si="166"/>
        <v>#N/A</v>
      </c>
      <c r="BY537" t="e">
        <f t="shared" si="167"/>
        <v>#N/A</v>
      </c>
    </row>
    <row r="538" spans="20:77">
      <c r="T538" s="5">
        <f>IF(Inputs!F542="",0,IF(Inputs!G542="Purchase",Inputs!H542,IF(Inputs!G542="Redemption",-Inputs!H542,IF(Inputs!G542="Dividend",0,0)))/Inputs!I542)</f>
        <v>0</v>
      </c>
      <c r="U538" s="5">
        <f>IF(Inputs!F542="",0,(datecg-Inputs!F542))</f>
        <v>0</v>
      </c>
      <c r="V538" s="5">
        <f>IF(Inputs!F542="",0,SUM($T$5:T538))</f>
        <v>0</v>
      </c>
      <c r="W538" s="5">
        <f>SUM($X$5:X537)</f>
        <v>24499.276089799783</v>
      </c>
      <c r="X538" s="5">
        <f t="shared" si="150"/>
        <v>0</v>
      </c>
      <c r="Y538" s="5">
        <f t="shared" si="151"/>
        <v>0</v>
      </c>
      <c r="Z538" s="5">
        <f t="shared" si="152"/>
        <v>0</v>
      </c>
      <c r="AA538" s="5">
        <f t="shared" si="153"/>
        <v>0</v>
      </c>
      <c r="AB538" s="5">
        <f t="shared" si="154"/>
        <v>0</v>
      </c>
      <c r="AC538" s="5">
        <f t="shared" si="155"/>
        <v>0</v>
      </c>
      <c r="AD538" s="94">
        <f>IF(U538&lt;=IF(Inputs!$C$22="",lockin,Inputs!$C$22),Inputs!$D$22,IF(U538&lt;=IF(Inputs!$C$23="",lockin,Inputs!$C$23),Inputs!$D$23,IF(U538&lt;=IF(Inputs!$C$24="",lockin,Inputs!$C$24),Inputs!$D$24,IF(U538&lt;=IF(Inputs!$C$25="",lockin,Inputs!$C$25),Inputs!$D$25,IF(U538&lt;=IF(Inputs!$C$26="",lockin,Inputs!$C$26),Inputs!$D$26,IF(U538&lt;=IF(Inputs!$C$27="",lockin,Inputs!$C$27),Inputs!$D$27,IF(U538&lt;=IF(Inputs!$C$28="",lockin,Inputs!$C$28),Inputs!$D$28,IF(U538&lt;=IF(Inputs!$C$29="",lockin,Inputs!$C$29),Inputs!$D$29,IF(U538&lt;=IF(Inputs!$C$30="",lockin,Inputs!$C$30),Inputs!$D$30,IF(U538&lt;=IF(Inputs!$C$31="",lockin,Inputs!$C$31),Inputs!$D$31,0%))))))))))</f>
        <v>1.4999999999999999E-2</v>
      </c>
      <c r="AE538" s="5">
        <f t="shared" si="156"/>
        <v>0</v>
      </c>
      <c r="AF538" s="5">
        <f>AB538*Inputs!I542</f>
        <v>0</v>
      </c>
      <c r="AG538" s="5">
        <f t="shared" si="157"/>
        <v>0</v>
      </c>
      <c r="AH538" s="5">
        <f t="shared" si="158"/>
        <v>0</v>
      </c>
      <c r="AI538" s="5">
        <f>AA538*Inputs!I542</f>
        <v>0</v>
      </c>
      <c r="AJ538" s="5">
        <f t="shared" si="159"/>
        <v>0</v>
      </c>
      <c r="AK538" s="5">
        <f t="shared" si="160"/>
        <v>0</v>
      </c>
      <c r="AL538" s="5">
        <f>AA538*Inputs!I542</f>
        <v>0</v>
      </c>
      <c r="AM538" s="5">
        <f t="shared" ca="1" si="161"/>
        <v>0</v>
      </c>
      <c r="AN538" s="5">
        <f t="shared" si="162"/>
        <v>0</v>
      </c>
      <c r="AO538" s="5">
        <f t="shared" ca="1" si="163"/>
        <v>0</v>
      </c>
      <c r="AP538" s="5"/>
      <c r="AQ538" s="5">
        <f>AA538*Inputs!I542</f>
        <v>0</v>
      </c>
      <c r="AR538" s="5">
        <f t="shared" si="164"/>
        <v>0</v>
      </c>
      <c r="AS538" s="5"/>
      <c r="AT538" s="5">
        <f t="shared" ca="1" si="165"/>
        <v>0</v>
      </c>
      <c r="BG538" s="20" t="str">
        <f>IF(Inputs!K538="","",YEAR(Inputs!K538))</f>
        <v/>
      </c>
      <c r="BH538" s="20" t="str">
        <f>IF(Inputs!K538="","",DAY(Inputs!K538))</f>
        <v/>
      </c>
      <c r="BI538" s="20" t="str">
        <f>IF(Inputs!K538="","",MONTH(Inputs!K538))</f>
        <v/>
      </c>
      <c r="BJ538" s="14" t="str">
        <f>IF(Inputs!K538="","",IF(Inputs!K538&gt;DATE(BG538,4,1),DATE(BG538,4,1),DATE(BG538-1,4,1)))</f>
        <v/>
      </c>
      <c r="BX538" s="27" t="e">
        <f t="shared" si="166"/>
        <v>#N/A</v>
      </c>
      <c r="BY538" t="e">
        <f t="shared" si="167"/>
        <v>#N/A</v>
      </c>
    </row>
    <row r="539" spans="20:77">
      <c r="T539" s="5">
        <f>IF(Inputs!F543="",0,IF(Inputs!G543="Purchase",Inputs!H543,IF(Inputs!G543="Redemption",-Inputs!H543,IF(Inputs!G543="Dividend",0,0)))/Inputs!I543)</f>
        <v>0</v>
      </c>
      <c r="U539" s="5">
        <f>IF(Inputs!F543="",0,(datecg-Inputs!F543))</f>
        <v>0</v>
      </c>
      <c r="V539" s="5">
        <f>IF(Inputs!F543="",0,SUM($T$5:T539))</f>
        <v>0</v>
      </c>
      <c r="W539" s="5">
        <f>SUM($X$5:X538)</f>
        <v>24499.276089799783</v>
      </c>
      <c r="X539" s="5">
        <f t="shared" si="150"/>
        <v>0</v>
      </c>
      <c r="Y539" s="5">
        <f t="shared" si="151"/>
        <v>0</v>
      </c>
      <c r="Z539" s="5">
        <f t="shared" si="152"/>
        <v>0</v>
      </c>
      <c r="AA539" s="5">
        <f t="shared" si="153"/>
        <v>0</v>
      </c>
      <c r="AB539" s="5">
        <f t="shared" si="154"/>
        <v>0</v>
      </c>
      <c r="AC539" s="5">
        <f t="shared" si="155"/>
        <v>0</v>
      </c>
      <c r="AD539" s="94">
        <f>IF(U539&lt;=IF(Inputs!$C$22="",lockin,Inputs!$C$22),Inputs!$D$22,IF(U539&lt;=IF(Inputs!$C$23="",lockin,Inputs!$C$23),Inputs!$D$23,IF(U539&lt;=IF(Inputs!$C$24="",lockin,Inputs!$C$24),Inputs!$D$24,IF(U539&lt;=IF(Inputs!$C$25="",lockin,Inputs!$C$25),Inputs!$D$25,IF(U539&lt;=IF(Inputs!$C$26="",lockin,Inputs!$C$26),Inputs!$D$26,IF(U539&lt;=IF(Inputs!$C$27="",lockin,Inputs!$C$27),Inputs!$D$27,IF(U539&lt;=IF(Inputs!$C$28="",lockin,Inputs!$C$28),Inputs!$D$28,IF(U539&lt;=IF(Inputs!$C$29="",lockin,Inputs!$C$29),Inputs!$D$29,IF(U539&lt;=IF(Inputs!$C$30="",lockin,Inputs!$C$30),Inputs!$D$30,IF(U539&lt;=IF(Inputs!$C$31="",lockin,Inputs!$C$31),Inputs!$D$31,0%))))))))))</f>
        <v>1.4999999999999999E-2</v>
      </c>
      <c r="AE539" s="5">
        <f t="shared" si="156"/>
        <v>0</v>
      </c>
      <c r="AF539" s="5">
        <f>AB539*Inputs!I543</f>
        <v>0</v>
      </c>
      <c r="AG539" s="5">
        <f t="shared" si="157"/>
        <v>0</v>
      </c>
      <c r="AH539" s="5">
        <f t="shared" si="158"/>
        <v>0</v>
      </c>
      <c r="AI539" s="5">
        <f>AA539*Inputs!I543</f>
        <v>0</v>
      </c>
      <c r="AJ539" s="5">
        <f t="shared" si="159"/>
        <v>0</v>
      </c>
      <c r="AK539" s="5">
        <f t="shared" si="160"/>
        <v>0</v>
      </c>
      <c r="AL539" s="5">
        <f>AA539*Inputs!I543</f>
        <v>0</v>
      </c>
      <c r="AM539" s="5">
        <f t="shared" ca="1" si="161"/>
        <v>0</v>
      </c>
      <c r="AN539" s="5">
        <f t="shared" si="162"/>
        <v>0</v>
      </c>
      <c r="AO539" s="5">
        <f t="shared" ca="1" si="163"/>
        <v>0</v>
      </c>
      <c r="AP539" s="5"/>
      <c r="AQ539" s="5">
        <f>AA539*Inputs!I543</f>
        <v>0</v>
      </c>
      <c r="AR539" s="5">
        <f t="shared" si="164"/>
        <v>0</v>
      </c>
      <c r="AS539" s="5"/>
      <c r="AT539" s="5">
        <f t="shared" ca="1" si="165"/>
        <v>0</v>
      </c>
      <c r="BG539" s="20" t="str">
        <f>IF(Inputs!K539="","",YEAR(Inputs!K539))</f>
        <v/>
      </c>
      <c r="BH539" s="20" t="str">
        <f>IF(Inputs!K539="","",DAY(Inputs!K539))</f>
        <v/>
      </c>
      <c r="BI539" s="20" t="str">
        <f>IF(Inputs!K539="","",MONTH(Inputs!K539))</f>
        <v/>
      </c>
      <c r="BJ539" s="14" t="str">
        <f>IF(Inputs!K539="","",IF(Inputs!K539&gt;DATE(BG539,4,1),DATE(BG539,4,1),DATE(BG539-1,4,1)))</f>
        <v/>
      </c>
      <c r="BX539" s="27" t="e">
        <f t="shared" si="166"/>
        <v>#N/A</v>
      </c>
      <c r="BY539" t="e">
        <f t="shared" si="167"/>
        <v>#N/A</v>
      </c>
    </row>
    <row r="540" spans="20:77">
      <c r="T540" s="5">
        <f>IF(Inputs!F544="",0,IF(Inputs!G544="Purchase",Inputs!H544,IF(Inputs!G544="Redemption",-Inputs!H544,IF(Inputs!G544="Dividend",0,0)))/Inputs!I544)</f>
        <v>0</v>
      </c>
      <c r="U540" s="5">
        <f>IF(Inputs!F544="",0,(datecg-Inputs!F544))</f>
        <v>0</v>
      </c>
      <c r="V540" s="5">
        <f>IF(Inputs!F544="",0,SUM($T$5:T540))</f>
        <v>0</v>
      </c>
      <c r="W540" s="5">
        <f>SUM($X$5:X539)</f>
        <v>24499.276089799783</v>
      </c>
      <c r="X540" s="5">
        <f t="shared" si="150"/>
        <v>0</v>
      </c>
      <c r="Y540" s="5">
        <f t="shared" si="151"/>
        <v>0</v>
      </c>
      <c r="Z540" s="5">
        <f t="shared" si="152"/>
        <v>0</v>
      </c>
      <c r="AA540" s="5">
        <f t="shared" si="153"/>
        <v>0</v>
      </c>
      <c r="AB540" s="5">
        <f t="shared" si="154"/>
        <v>0</v>
      </c>
      <c r="AC540" s="5">
        <f t="shared" si="155"/>
        <v>0</v>
      </c>
      <c r="AD540" s="94">
        <f>IF(U540&lt;=IF(Inputs!$C$22="",lockin,Inputs!$C$22),Inputs!$D$22,IF(U540&lt;=IF(Inputs!$C$23="",lockin,Inputs!$C$23),Inputs!$D$23,IF(U540&lt;=IF(Inputs!$C$24="",lockin,Inputs!$C$24),Inputs!$D$24,IF(U540&lt;=IF(Inputs!$C$25="",lockin,Inputs!$C$25),Inputs!$D$25,IF(U540&lt;=IF(Inputs!$C$26="",lockin,Inputs!$C$26),Inputs!$D$26,IF(U540&lt;=IF(Inputs!$C$27="",lockin,Inputs!$C$27),Inputs!$D$27,IF(U540&lt;=IF(Inputs!$C$28="",lockin,Inputs!$C$28),Inputs!$D$28,IF(U540&lt;=IF(Inputs!$C$29="",lockin,Inputs!$C$29),Inputs!$D$29,IF(U540&lt;=IF(Inputs!$C$30="",lockin,Inputs!$C$30),Inputs!$D$30,IF(U540&lt;=IF(Inputs!$C$31="",lockin,Inputs!$C$31),Inputs!$D$31,0%))))))))))</f>
        <v>1.4999999999999999E-2</v>
      </c>
      <c r="AE540" s="5">
        <f t="shared" si="156"/>
        <v>0</v>
      </c>
      <c r="AF540" s="5">
        <f>AB540*Inputs!I544</f>
        <v>0</v>
      </c>
      <c r="AG540" s="5">
        <f t="shared" si="157"/>
        <v>0</v>
      </c>
      <c r="AH540" s="5">
        <f t="shared" si="158"/>
        <v>0</v>
      </c>
      <c r="AI540" s="5">
        <f>AA540*Inputs!I544</f>
        <v>0</v>
      </c>
      <c r="AJ540" s="5">
        <f t="shared" si="159"/>
        <v>0</v>
      </c>
      <c r="AK540" s="5">
        <f t="shared" si="160"/>
        <v>0</v>
      </c>
      <c r="AL540" s="5">
        <f>AA540*Inputs!I544</f>
        <v>0</v>
      </c>
      <c r="AM540" s="5">
        <f t="shared" ca="1" si="161"/>
        <v>0</v>
      </c>
      <c r="AN540" s="5">
        <f t="shared" si="162"/>
        <v>0</v>
      </c>
      <c r="AO540" s="5">
        <f t="shared" ca="1" si="163"/>
        <v>0</v>
      </c>
      <c r="AP540" s="5"/>
      <c r="AQ540" s="5">
        <f>AA540*Inputs!I544</f>
        <v>0</v>
      </c>
      <c r="AR540" s="5">
        <f t="shared" si="164"/>
        <v>0</v>
      </c>
      <c r="AS540" s="5"/>
      <c r="AT540" s="5">
        <f t="shared" ca="1" si="165"/>
        <v>0</v>
      </c>
      <c r="BG540" s="20" t="str">
        <f>IF(Inputs!K540="","",YEAR(Inputs!K540))</f>
        <v/>
      </c>
      <c r="BH540" s="20" t="str">
        <f>IF(Inputs!K540="","",DAY(Inputs!K540))</f>
        <v/>
      </c>
      <c r="BI540" s="20" t="str">
        <f>IF(Inputs!K540="","",MONTH(Inputs!K540))</f>
        <v/>
      </c>
      <c r="BJ540" s="14" t="str">
        <f>IF(Inputs!K540="","",IF(Inputs!K540&gt;DATE(BG540,4,1),DATE(BG540,4,1),DATE(BG540-1,4,1)))</f>
        <v/>
      </c>
      <c r="BX540" s="27" t="e">
        <f t="shared" si="166"/>
        <v>#N/A</v>
      </c>
      <c r="BY540" t="e">
        <f t="shared" si="167"/>
        <v>#N/A</v>
      </c>
    </row>
    <row r="541" spans="20:77">
      <c r="T541" s="5">
        <f>IF(Inputs!F545="",0,IF(Inputs!G545="Purchase",Inputs!H545,IF(Inputs!G545="Redemption",-Inputs!H545,IF(Inputs!G545="Dividend",0,0)))/Inputs!I545)</f>
        <v>0</v>
      </c>
      <c r="U541" s="5">
        <f>IF(Inputs!F545="",0,(datecg-Inputs!F545))</f>
        <v>0</v>
      </c>
      <c r="V541" s="5">
        <f>IF(Inputs!F545="",0,SUM($T$5:T541))</f>
        <v>0</v>
      </c>
      <c r="W541" s="5">
        <f>SUM($X$5:X540)</f>
        <v>24499.276089799783</v>
      </c>
      <c r="X541" s="5">
        <f t="shared" si="150"/>
        <v>0</v>
      </c>
      <c r="Y541" s="5">
        <f t="shared" si="151"/>
        <v>0</v>
      </c>
      <c r="Z541" s="5">
        <f t="shared" si="152"/>
        <v>0</v>
      </c>
      <c r="AA541" s="5">
        <f t="shared" si="153"/>
        <v>0</v>
      </c>
      <c r="AB541" s="5">
        <f t="shared" si="154"/>
        <v>0</v>
      </c>
      <c r="AC541" s="5">
        <f t="shared" si="155"/>
        <v>0</v>
      </c>
      <c r="AD541" s="94">
        <f>IF(U541&lt;=IF(Inputs!$C$22="",lockin,Inputs!$C$22),Inputs!$D$22,IF(U541&lt;=IF(Inputs!$C$23="",lockin,Inputs!$C$23),Inputs!$D$23,IF(U541&lt;=IF(Inputs!$C$24="",lockin,Inputs!$C$24),Inputs!$D$24,IF(U541&lt;=IF(Inputs!$C$25="",lockin,Inputs!$C$25),Inputs!$D$25,IF(U541&lt;=IF(Inputs!$C$26="",lockin,Inputs!$C$26),Inputs!$D$26,IF(U541&lt;=IF(Inputs!$C$27="",lockin,Inputs!$C$27),Inputs!$D$27,IF(U541&lt;=IF(Inputs!$C$28="",lockin,Inputs!$C$28),Inputs!$D$28,IF(U541&lt;=IF(Inputs!$C$29="",lockin,Inputs!$C$29),Inputs!$D$29,IF(U541&lt;=IF(Inputs!$C$30="",lockin,Inputs!$C$30),Inputs!$D$30,IF(U541&lt;=IF(Inputs!$C$31="",lockin,Inputs!$C$31),Inputs!$D$31,0%))))))))))</f>
        <v>1.4999999999999999E-2</v>
      </c>
      <c r="AE541" s="5">
        <f t="shared" si="156"/>
        <v>0</v>
      </c>
      <c r="AF541" s="5">
        <f>AB541*Inputs!I545</f>
        <v>0</v>
      </c>
      <c r="AG541" s="5">
        <f t="shared" si="157"/>
        <v>0</v>
      </c>
      <c r="AH541" s="5">
        <f t="shared" si="158"/>
        <v>0</v>
      </c>
      <c r="AI541" s="5">
        <f>AA541*Inputs!I545</f>
        <v>0</v>
      </c>
      <c r="AJ541" s="5">
        <f t="shared" si="159"/>
        <v>0</v>
      </c>
      <c r="AK541" s="5">
        <f t="shared" si="160"/>
        <v>0</v>
      </c>
      <c r="AL541" s="5">
        <f>AA541*Inputs!I545</f>
        <v>0</v>
      </c>
      <c r="AM541" s="5">
        <f t="shared" ca="1" si="161"/>
        <v>0</v>
      </c>
      <c r="AN541" s="5">
        <f t="shared" si="162"/>
        <v>0</v>
      </c>
      <c r="AO541" s="5">
        <f t="shared" ca="1" si="163"/>
        <v>0</v>
      </c>
      <c r="AP541" s="5"/>
      <c r="AQ541" s="5">
        <f>AA541*Inputs!I545</f>
        <v>0</v>
      </c>
      <c r="AR541" s="5">
        <f t="shared" si="164"/>
        <v>0</v>
      </c>
      <c r="AS541" s="5"/>
      <c r="AT541" s="5">
        <f t="shared" ca="1" si="165"/>
        <v>0</v>
      </c>
      <c r="BG541" s="20" t="str">
        <f>IF(Inputs!K541="","",YEAR(Inputs!K541))</f>
        <v/>
      </c>
      <c r="BH541" s="20" t="str">
        <f>IF(Inputs!K541="","",DAY(Inputs!K541))</f>
        <v/>
      </c>
      <c r="BI541" s="20" t="str">
        <f>IF(Inputs!K541="","",MONTH(Inputs!K541))</f>
        <v/>
      </c>
      <c r="BJ541" s="14" t="str">
        <f>IF(Inputs!K541="","",IF(Inputs!K541&gt;DATE(BG541,4,1),DATE(BG541,4,1),DATE(BG541-1,4,1)))</f>
        <v/>
      </c>
      <c r="BX541" s="27" t="e">
        <f t="shared" si="166"/>
        <v>#N/A</v>
      </c>
      <c r="BY541" t="e">
        <f t="shared" si="167"/>
        <v>#N/A</v>
      </c>
    </row>
    <row r="542" spans="20:77">
      <c r="T542" s="5">
        <f>IF(Inputs!F546="",0,IF(Inputs!G546="Purchase",Inputs!H546,IF(Inputs!G546="Redemption",-Inputs!H546,IF(Inputs!G546="Dividend",0,0)))/Inputs!I546)</f>
        <v>0</v>
      </c>
      <c r="U542" s="5">
        <f>IF(Inputs!F546="",0,(datecg-Inputs!F546))</f>
        <v>0</v>
      </c>
      <c r="V542" s="5">
        <f>IF(Inputs!F546="",0,SUM($T$5:T542))</f>
        <v>0</v>
      </c>
      <c r="W542" s="5">
        <f>SUM($X$5:X541)</f>
        <v>24499.276089799783</v>
      </c>
      <c r="X542" s="5">
        <f t="shared" si="150"/>
        <v>0</v>
      </c>
      <c r="Y542" s="5">
        <f t="shared" si="151"/>
        <v>0</v>
      </c>
      <c r="Z542" s="5">
        <f t="shared" si="152"/>
        <v>0</v>
      </c>
      <c r="AA542" s="5">
        <f t="shared" si="153"/>
        <v>0</v>
      </c>
      <c r="AB542" s="5">
        <f t="shared" si="154"/>
        <v>0</v>
      </c>
      <c r="AC542" s="5">
        <f t="shared" si="155"/>
        <v>0</v>
      </c>
      <c r="AD542" s="94">
        <f>IF(U542&lt;=IF(Inputs!$C$22="",lockin,Inputs!$C$22),Inputs!$D$22,IF(U542&lt;=IF(Inputs!$C$23="",lockin,Inputs!$C$23),Inputs!$D$23,IF(U542&lt;=IF(Inputs!$C$24="",lockin,Inputs!$C$24),Inputs!$D$24,IF(U542&lt;=IF(Inputs!$C$25="",lockin,Inputs!$C$25),Inputs!$D$25,IF(U542&lt;=IF(Inputs!$C$26="",lockin,Inputs!$C$26),Inputs!$D$26,IF(U542&lt;=IF(Inputs!$C$27="",lockin,Inputs!$C$27),Inputs!$D$27,IF(U542&lt;=IF(Inputs!$C$28="",lockin,Inputs!$C$28),Inputs!$D$28,IF(U542&lt;=IF(Inputs!$C$29="",lockin,Inputs!$C$29),Inputs!$D$29,IF(U542&lt;=IF(Inputs!$C$30="",lockin,Inputs!$C$30),Inputs!$D$30,IF(U542&lt;=IF(Inputs!$C$31="",lockin,Inputs!$C$31),Inputs!$D$31,0%))))))))))</f>
        <v>1.4999999999999999E-2</v>
      </c>
      <c r="AE542" s="5">
        <f t="shared" si="156"/>
        <v>0</v>
      </c>
      <c r="AF542" s="5">
        <f>AB542*Inputs!I546</f>
        <v>0</v>
      </c>
      <c r="AG542" s="5">
        <f t="shared" si="157"/>
        <v>0</v>
      </c>
      <c r="AH542" s="5">
        <f t="shared" si="158"/>
        <v>0</v>
      </c>
      <c r="AI542" s="5">
        <f>AA542*Inputs!I546</f>
        <v>0</v>
      </c>
      <c r="AJ542" s="5">
        <f t="shared" si="159"/>
        <v>0</v>
      </c>
      <c r="AK542" s="5">
        <f t="shared" si="160"/>
        <v>0</v>
      </c>
      <c r="AL542" s="5">
        <f>AA542*Inputs!I546</f>
        <v>0</v>
      </c>
      <c r="AM542" s="5">
        <f t="shared" ca="1" si="161"/>
        <v>0</v>
      </c>
      <c r="AN542" s="5">
        <f t="shared" si="162"/>
        <v>0</v>
      </c>
      <c r="AO542" s="5">
        <f t="shared" ca="1" si="163"/>
        <v>0</v>
      </c>
      <c r="AP542" s="5"/>
      <c r="AQ542" s="5">
        <f>AA542*Inputs!I546</f>
        <v>0</v>
      </c>
      <c r="AR542" s="5">
        <f t="shared" si="164"/>
        <v>0</v>
      </c>
      <c r="AS542" s="5"/>
      <c r="AT542" s="5">
        <f t="shared" ca="1" si="165"/>
        <v>0</v>
      </c>
      <c r="BG542" s="20" t="str">
        <f>IF(Inputs!K542="","",YEAR(Inputs!K542))</f>
        <v/>
      </c>
      <c r="BH542" s="20" t="str">
        <f>IF(Inputs!K542="","",DAY(Inputs!K542))</f>
        <v/>
      </c>
      <c r="BI542" s="20" t="str">
        <f>IF(Inputs!K542="","",MONTH(Inputs!K542))</f>
        <v/>
      </c>
      <c r="BJ542" s="14" t="str">
        <f>IF(Inputs!K542="","",IF(Inputs!K542&gt;DATE(BG542,4,1),DATE(BG542,4,1),DATE(BG542-1,4,1)))</f>
        <v/>
      </c>
      <c r="BX542" s="27" t="e">
        <f t="shared" si="166"/>
        <v>#N/A</v>
      </c>
      <c r="BY542" t="e">
        <f t="shared" si="167"/>
        <v>#N/A</v>
      </c>
    </row>
    <row r="543" spans="20:77">
      <c r="T543" s="5">
        <f>IF(Inputs!F547="",0,IF(Inputs!G547="Purchase",Inputs!H547,IF(Inputs!G547="Redemption",-Inputs!H547,IF(Inputs!G547="Dividend",0,0)))/Inputs!I547)</f>
        <v>0</v>
      </c>
      <c r="U543" s="5">
        <f>IF(Inputs!F547="",0,(datecg-Inputs!F547))</f>
        <v>0</v>
      </c>
      <c r="V543" s="5">
        <f>IF(Inputs!F547="",0,SUM($T$5:T543))</f>
        <v>0</v>
      </c>
      <c r="W543" s="5">
        <f>SUM($X$5:X542)</f>
        <v>24499.276089799783</v>
      </c>
      <c r="X543" s="5">
        <f t="shared" si="150"/>
        <v>0</v>
      </c>
      <c r="Y543" s="5">
        <f t="shared" si="151"/>
        <v>0</v>
      </c>
      <c r="Z543" s="5">
        <f t="shared" si="152"/>
        <v>0</v>
      </c>
      <c r="AA543" s="5">
        <f t="shared" si="153"/>
        <v>0</v>
      </c>
      <c r="AB543" s="5">
        <f t="shared" si="154"/>
        <v>0</v>
      </c>
      <c r="AC543" s="5">
        <f t="shared" si="155"/>
        <v>0</v>
      </c>
      <c r="AD543" s="94">
        <f>IF(U543&lt;=IF(Inputs!$C$22="",lockin,Inputs!$C$22),Inputs!$D$22,IF(U543&lt;=IF(Inputs!$C$23="",lockin,Inputs!$C$23),Inputs!$D$23,IF(U543&lt;=IF(Inputs!$C$24="",lockin,Inputs!$C$24),Inputs!$D$24,IF(U543&lt;=IF(Inputs!$C$25="",lockin,Inputs!$C$25),Inputs!$D$25,IF(U543&lt;=IF(Inputs!$C$26="",lockin,Inputs!$C$26),Inputs!$D$26,IF(U543&lt;=IF(Inputs!$C$27="",lockin,Inputs!$C$27),Inputs!$D$27,IF(U543&lt;=IF(Inputs!$C$28="",lockin,Inputs!$C$28),Inputs!$D$28,IF(U543&lt;=IF(Inputs!$C$29="",lockin,Inputs!$C$29),Inputs!$D$29,IF(U543&lt;=IF(Inputs!$C$30="",lockin,Inputs!$C$30),Inputs!$D$30,IF(U543&lt;=IF(Inputs!$C$31="",lockin,Inputs!$C$31),Inputs!$D$31,0%))))))))))</f>
        <v>1.4999999999999999E-2</v>
      </c>
      <c r="AE543" s="5">
        <f t="shared" si="156"/>
        <v>0</v>
      </c>
      <c r="AF543" s="5">
        <f>AB543*Inputs!I547</f>
        <v>0</v>
      </c>
      <c r="AG543" s="5">
        <f t="shared" si="157"/>
        <v>0</v>
      </c>
      <c r="AH543" s="5">
        <f t="shared" si="158"/>
        <v>0</v>
      </c>
      <c r="AI543" s="5">
        <f>AA543*Inputs!I547</f>
        <v>0</v>
      </c>
      <c r="AJ543" s="5">
        <f t="shared" si="159"/>
        <v>0</v>
      </c>
      <c r="AK543" s="5">
        <f t="shared" si="160"/>
        <v>0</v>
      </c>
      <c r="AL543" s="5">
        <f>AA543*Inputs!I547</f>
        <v>0</v>
      </c>
      <c r="AM543" s="5">
        <f t="shared" ca="1" si="161"/>
        <v>0</v>
      </c>
      <c r="AN543" s="5">
        <f t="shared" si="162"/>
        <v>0</v>
      </c>
      <c r="AO543" s="5">
        <f t="shared" ca="1" si="163"/>
        <v>0</v>
      </c>
      <c r="AP543" s="5"/>
      <c r="AQ543" s="5">
        <f>AA543*Inputs!I547</f>
        <v>0</v>
      </c>
      <c r="AR543" s="5">
        <f t="shared" si="164"/>
        <v>0</v>
      </c>
      <c r="AS543" s="5"/>
      <c r="AT543" s="5">
        <f t="shared" ca="1" si="165"/>
        <v>0</v>
      </c>
      <c r="BG543" s="20" t="str">
        <f>IF(Inputs!K543="","",YEAR(Inputs!K543))</f>
        <v/>
      </c>
      <c r="BH543" s="20" t="str">
        <f>IF(Inputs!K543="","",DAY(Inputs!K543))</f>
        <v/>
      </c>
      <c r="BI543" s="20" t="str">
        <f>IF(Inputs!K543="","",MONTH(Inputs!K543))</f>
        <v/>
      </c>
      <c r="BJ543" s="14" t="str">
        <f>IF(Inputs!K543="","",IF(Inputs!K543&gt;DATE(BG543,4,1),DATE(BG543,4,1),DATE(BG543-1,4,1)))</f>
        <v/>
      </c>
      <c r="BX543" s="27" t="e">
        <f t="shared" si="166"/>
        <v>#N/A</v>
      </c>
      <c r="BY543" t="e">
        <f t="shared" si="167"/>
        <v>#N/A</v>
      </c>
    </row>
    <row r="544" spans="20:77">
      <c r="T544" s="5">
        <f>IF(Inputs!F548="",0,IF(Inputs!G548="Purchase",Inputs!H548,IF(Inputs!G548="Redemption",-Inputs!H548,IF(Inputs!G548="Dividend",0,0)))/Inputs!I548)</f>
        <v>0</v>
      </c>
      <c r="U544" s="5">
        <f>IF(Inputs!F548="",0,(datecg-Inputs!F548))</f>
        <v>0</v>
      </c>
      <c r="V544" s="5">
        <f>IF(Inputs!F548="",0,SUM($T$5:T544))</f>
        <v>0</v>
      </c>
      <c r="W544" s="5">
        <f>SUM($X$5:X543)</f>
        <v>24499.276089799783</v>
      </c>
      <c r="X544" s="5">
        <f t="shared" si="150"/>
        <v>0</v>
      </c>
      <c r="Y544" s="5">
        <f t="shared" si="151"/>
        <v>0</v>
      </c>
      <c r="Z544" s="5">
        <f t="shared" si="152"/>
        <v>0</v>
      </c>
      <c r="AA544" s="5">
        <f t="shared" si="153"/>
        <v>0</v>
      </c>
      <c r="AB544" s="5">
        <f t="shared" si="154"/>
        <v>0</v>
      </c>
      <c r="AC544" s="5">
        <f t="shared" si="155"/>
        <v>0</v>
      </c>
      <c r="AD544" s="94">
        <f>IF(U544&lt;=IF(Inputs!$C$22="",lockin,Inputs!$C$22),Inputs!$D$22,IF(U544&lt;=IF(Inputs!$C$23="",lockin,Inputs!$C$23),Inputs!$D$23,IF(U544&lt;=IF(Inputs!$C$24="",lockin,Inputs!$C$24),Inputs!$D$24,IF(U544&lt;=IF(Inputs!$C$25="",lockin,Inputs!$C$25),Inputs!$D$25,IF(U544&lt;=IF(Inputs!$C$26="",lockin,Inputs!$C$26),Inputs!$D$26,IF(U544&lt;=IF(Inputs!$C$27="",lockin,Inputs!$C$27),Inputs!$D$27,IF(U544&lt;=IF(Inputs!$C$28="",lockin,Inputs!$C$28),Inputs!$D$28,IF(U544&lt;=IF(Inputs!$C$29="",lockin,Inputs!$C$29),Inputs!$D$29,IF(U544&lt;=IF(Inputs!$C$30="",lockin,Inputs!$C$30),Inputs!$D$30,IF(U544&lt;=IF(Inputs!$C$31="",lockin,Inputs!$C$31),Inputs!$D$31,0%))))))))))</f>
        <v>1.4999999999999999E-2</v>
      </c>
      <c r="AE544" s="5">
        <f t="shared" si="156"/>
        <v>0</v>
      </c>
      <c r="AF544" s="5">
        <f>AB544*Inputs!I548</f>
        <v>0</v>
      </c>
      <c r="AG544" s="5">
        <f t="shared" si="157"/>
        <v>0</v>
      </c>
      <c r="AH544" s="5">
        <f t="shared" si="158"/>
        <v>0</v>
      </c>
      <c r="AI544" s="5">
        <f>AA544*Inputs!I548</f>
        <v>0</v>
      </c>
      <c r="AJ544" s="5">
        <f t="shared" si="159"/>
        <v>0</v>
      </c>
      <c r="AK544" s="5">
        <f t="shared" si="160"/>
        <v>0</v>
      </c>
      <c r="AL544" s="5">
        <f>AA544*Inputs!I548</f>
        <v>0</v>
      </c>
      <c r="AM544" s="5">
        <f t="shared" ca="1" si="161"/>
        <v>0</v>
      </c>
      <c r="AN544" s="5">
        <f t="shared" si="162"/>
        <v>0</v>
      </c>
      <c r="AO544" s="5">
        <f t="shared" ca="1" si="163"/>
        <v>0</v>
      </c>
      <c r="AP544" s="5"/>
      <c r="AQ544" s="5">
        <f>AA544*Inputs!I548</f>
        <v>0</v>
      </c>
      <c r="AR544" s="5">
        <f t="shared" si="164"/>
        <v>0</v>
      </c>
      <c r="AS544" s="5"/>
      <c r="AT544" s="5">
        <f t="shared" ca="1" si="165"/>
        <v>0</v>
      </c>
      <c r="BG544" s="20" t="str">
        <f>IF(Inputs!K544="","",YEAR(Inputs!K544))</f>
        <v/>
      </c>
      <c r="BH544" s="20" t="str">
        <f>IF(Inputs!K544="","",DAY(Inputs!K544))</f>
        <v/>
      </c>
      <c r="BI544" s="20" t="str">
        <f>IF(Inputs!K544="","",MONTH(Inputs!K544))</f>
        <v/>
      </c>
      <c r="BJ544" s="14" t="str">
        <f>IF(Inputs!K544="","",IF(Inputs!K544&gt;DATE(BG544,4,1),DATE(BG544,4,1),DATE(BG544-1,4,1)))</f>
        <v/>
      </c>
      <c r="BX544" s="27" t="e">
        <f t="shared" si="166"/>
        <v>#N/A</v>
      </c>
      <c r="BY544" t="e">
        <f t="shared" si="167"/>
        <v>#N/A</v>
      </c>
    </row>
    <row r="545" spans="20:77">
      <c r="T545" s="5">
        <f>IF(Inputs!F549="",0,IF(Inputs!G549="Purchase",Inputs!H549,IF(Inputs!G549="Redemption",-Inputs!H549,IF(Inputs!G549="Dividend",0,0)))/Inputs!I549)</f>
        <v>0</v>
      </c>
      <c r="U545" s="5">
        <f>IF(Inputs!F549="",0,(datecg-Inputs!F549))</f>
        <v>0</v>
      </c>
      <c r="V545" s="5">
        <f>IF(Inputs!F549="",0,SUM($T$5:T545))</f>
        <v>0</v>
      </c>
      <c r="W545" s="5">
        <f>SUM($X$5:X544)</f>
        <v>24499.276089799783</v>
      </c>
      <c r="X545" s="5">
        <f t="shared" si="150"/>
        <v>0</v>
      </c>
      <c r="Y545" s="5">
        <f t="shared" si="151"/>
        <v>0</v>
      </c>
      <c r="Z545" s="5">
        <f t="shared" si="152"/>
        <v>0</v>
      </c>
      <c r="AA545" s="5">
        <f t="shared" si="153"/>
        <v>0</v>
      </c>
      <c r="AB545" s="5">
        <f t="shared" si="154"/>
        <v>0</v>
      </c>
      <c r="AC545" s="5">
        <f t="shared" si="155"/>
        <v>0</v>
      </c>
      <c r="AD545" s="94">
        <f>IF(U545&lt;=IF(Inputs!$C$22="",lockin,Inputs!$C$22),Inputs!$D$22,IF(U545&lt;=IF(Inputs!$C$23="",lockin,Inputs!$C$23),Inputs!$D$23,IF(U545&lt;=IF(Inputs!$C$24="",lockin,Inputs!$C$24),Inputs!$D$24,IF(U545&lt;=IF(Inputs!$C$25="",lockin,Inputs!$C$25),Inputs!$D$25,IF(U545&lt;=IF(Inputs!$C$26="",lockin,Inputs!$C$26),Inputs!$D$26,IF(U545&lt;=IF(Inputs!$C$27="",lockin,Inputs!$C$27),Inputs!$D$27,IF(U545&lt;=IF(Inputs!$C$28="",lockin,Inputs!$C$28),Inputs!$D$28,IF(U545&lt;=IF(Inputs!$C$29="",lockin,Inputs!$C$29),Inputs!$D$29,IF(U545&lt;=IF(Inputs!$C$30="",lockin,Inputs!$C$30),Inputs!$D$30,IF(U545&lt;=IF(Inputs!$C$31="",lockin,Inputs!$C$31),Inputs!$D$31,0%))))))))))</f>
        <v>1.4999999999999999E-2</v>
      </c>
      <c r="AE545" s="5">
        <f t="shared" si="156"/>
        <v>0</v>
      </c>
      <c r="AF545" s="5">
        <f>AB545*Inputs!I549</f>
        <v>0</v>
      </c>
      <c r="AG545" s="5">
        <f t="shared" si="157"/>
        <v>0</v>
      </c>
      <c r="AH545" s="5">
        <f t="shared" si="158"/>
        <v>0</v>
      </c>
      <c r="AI545" s="5">
        <f>AA545*Inputs!I549</f>
        <v>0</v>
      </c>
      <c r="AJ545" s="5">
        <f t="shared" si="159"/>
        <v>0</v>
      </c>
      <c r="AK545" s="5">
        <f t="shared" si="160"/>
        <v>0</v>
      </c>
      <c r="AL545" s="5">
        <f>AA545*Inputs!I549</f>
        <v>0</v>
      </c>
      <c r="AM545" s="5">
        <f t="shared" ca="1" si="161"/>
        <v>0</v>
      </c>
      <c r="AN545" s="5">
        <f t="shared" si="162"/>
        <v>0</v>
      </c>
      <c r="AO545" s="5">
        <f t="shared" ca="1" si="163"/>
        <v>0</v>
      </c>
      <c r="AP545" s="5"/>
      <c r="AQ545" s="5">
        <f>AA545*Inputs!I549</f>
        <v>0</v>
      </c>
      <c r="AR545" s="5">
        <f t="shared" si="164"/>
        <v>0</v>
      </c>
      <c r="AS545" s="5"/>
      <c r="AT545" s="5">
        <f t="shared" ca="1" si="165"/>
        <v>0</v>
      </c>
      <c r="BG545" s="20" t="str">
        <f>IF(Inputs!K545="","",YEAR(Inputs!K545))</f>
        <v/>
      </c>
      <c r="BH545" s="20" t="str">
        <f>IF(Inputs!K545="","",DAY(Inputs!K545))</f>
        <v/>
      </c>
      <c r="BI545" s="20" t="str">
        <f>IF(Inputs!K545="","",MONTH(Inputs!K545))</f>
        <v/>
      </c>
      <c r="BJ545" s="14" t="str">
        <f>IF(Inputs!K545="","",IF(Inputs!K545&gt;DATE(BG545,4,1),DATE(BG545,4,1),DATE(BG545-1,4,1)))</f>
        <v/>
      </c>
      <c r="BX545" s="27" t="e">
        <f t="shared" si="166"/>
        <v>#N/A</v>
      </c>
      <c r="BY545" t="e">
        <f t="shared" si="167"/>
        <v>#N/A</v>
      </c>
    </row>
    <row r="546" spans="20:77">
      <c r="T546" s="5">
        <f>IF(Inputs!F550="",0,IF(Inputs!G550="Purchase",Inputs!H550,IF(Inputs!G550="Redemption",-Inputs!H550,IF(Inputs!G550="Dividend",0,0)))/Inputs!I550)</f>
        <v>0</v>
      </c>
      <c r="U546" s="5">
        <f>IF(Inputs!F550="",0,(datecg-Inputs!F550))</f>
        <v>0</v>
      </c>
      <c r="V546" s="5">
        <f>IF(Inputs!F550="",0,SUM($T$5:T546))</f>
        <v>0</v>
      </c>
      <c r="W546" s="5">
        <f>SUM($X$5:X545)</f>
        <v>24499.276089799783</v>
      </c>
      <c r="X546" s="5">
        <f t="shared" si="150"/>
        <v>0</v>
      </c>
      <c r="Y546" s="5">
        <f t="shared" si="151"/>
        <v>0</v>
      </c>
      <c r="Z546" s="5">
        <f t="shared" si="152"/>
        <v>0</v>
      </c>
      <c r="AA546" s="5">
        <f t="shared" si="153"/>
        <v>0</v>
      </c>
      <c r="AB546" s="5">
        <f t="shared" si="154"/>
        <v>0</v>
      </c>
      <c r="AC546" s="5">
        <f t="shared" si="155"/>
        <v>0</v>
      </c>
      <c r="AD546" s="94">
        <f>IF(U546&lt;=IF(Inputs!$C$22="",lockin,Inputs!$C$22),Inputs!$D$22,IF(U546&lt;=IF(Inputs!$C$23="",lockin,Inputs!$C$23),Inputs!$D$23,IF(U546&lt;=IF(Inputs!$C$24="",lockin,Inputs!$C$24),Inputs!$D$24,IF(U546&lt;=IF(Inputs!$C$25="",lockin,Inputs!$C$25),Inputs!$D$25,IF(U546&lt;=IF(Inputs!$C$26="",lockin,Inputs!$C$26),Inputs!$D$26,IF(U546&lt;=IF(Inputs!$C$27="",lockin,Inputs!$C$27),Inputs!$D$27,IF(U546&lt;=IF(Inputs!$C$28="",lockin,Inputs!$C$28),Inputs!$D$28,IF(U546&lt;=IF(Inputs!$C$29="",lockin,Inputs!$C$29),Inputs!$D$29,IF(U546&lt;=IF(Inputs!$C$30="",lockin,Inputs!$C$30),Inputs!$D$30,IF(U546&lt;=IF(Inputs!$C$31="",lockin,Inputs!$C$31),Inputs!$D$31,0%))))))))))</f>
        <v>1.4999999999999999E-2</v>
      </c>
      <c r="AE546" s="5">
        <f t="shared" si="156"/>
        <v>0</v>
      </c>
      <c r="AF546" s="5">
        <f>AB546*Inputs!I550</f>
        <v>0</v>
      </c>
      <c r="AG546" s="5">
        <f t="shared" si="157"/>
        <v>0</v>
      </c>
      <c r="AH546" s="5">
        <f t="shared" si="158"/>
        <v>0</v>
      </c>
      <c r="AI546" s="5">
        <f>AA546*Inputs!I550</f>
        <v>0</v>
      </c>
      <c r="AJ546" s="5">
        <f t="shared" si="159"/>
        <v>0</v>
      </c>
      <c r="AK546" s="5">
        <f t="shared" si="160"/>
        <v>0</v>
      </c>
      <c r="AL546" s="5">
        <f>AA546*Inputs!I550</f>
        <v>0</v>
      </c>
      <c r="AM546" s="5">
        <f t="shared" ca="1" si="161"/>
        <v>0</v>
      </c>
      <c r="AN546" s="5">
        <f t="shared" si="162"/>
        <v>0</v>
      </c>
      <c r="AO546" s="5">
        <f t="shared" ca="1" si="163"/>
        <v>0</v>
      </c>
      <c r="AP546" s="5"/>
      <c r="AQ546" s="5">
        <f>AA546*Inputs!I550</f>
        <v>0</v>
      </c>
      <c r="AR546" s="5">
        <f t="shared" si="164"/>
        <v>0</v>
      </c>
      <c r="AS546" s="5"/>
      <c r="AT546" s="5">
        <f t="shared" ca="1" si="165"/>
        <v>0</v>
      </c>
      <c r="BG546" s="20" t="str">
        <f>IF(Inputs!K546="","",YEAR(Inputs!K546))</f>
        <v/>
      </c>
      <c r="BH546" s="20" t="str">
        <f>IF(Inputs!K546="","",DAY(Inputs!K546))</f>
        <v/>
      </c>
      <c r="BI546" s="20" t="str">
        <f>IF(Inputs!K546="","",MONTH(Inputs!K546))</f>
        <v/>
      </c>
      <c r="BJ546" s="14" t="str">
        <f>IF(Inputs!K546="","",IF(Inputs!K546&gt;DATE(BG546,4,1),DATE(BG546,4,1),DATE(BG546-1,4,1)))</f>
        <v/>
      </c>
      <c r="BX546" s="27" t="e">
        <f t="shared" si="166"/>
        <v>#N/A</v>
      </c>
      <c r="BY546" t="e">
        <f t="shared" si="167"/>
        <v>#N/A</v>
      </c>
    </row>
    <row r="547" spans="20:77">
      <c r="T547" s="5">
        <f>IF(Inputs!F551="",0,IF(Inputs!G551="Purchase",Inputs!H551,IF(Inputs!G551="Redemption",-Inputs!H551,IF(Inputs!G551="Dividend",0,0)))/Inputs!I551)</f>
        <v>0</v>
      </c>
      <c r="U547" s="5">
        <f>IF(Inputs!F551="",0,(datecg-Inputs!F551))</f>
        <v>0</v>
      </c>
      <c r="V547" s="5">
        <f>IF(Inputs!F551="",0,SUM($T$5:T547))</f>
        <v>0</v>
      </c>
      <c r="W547" s="5">
        <f>SUM($X$5:X546)</f>
        <v>24499.276089799783</v>
      </c>
      <c r="X547" s="5">
        <f t="shared" si="150"/>
        <v>0</v>
      </c>
      <c r="Y547" s="5">
        <f t="shared" si="151"/>
        <v>0</v>
      </c>
      <c r="Z547" s="5">
        <f t="shared" si="152"/>
        <v>0</v>
      </c>
      <c r="AA547" s="5">
        <f t="shared" si="153"/>
        <v>0</v>
      </c>
      <c r="AB547" s="5">
        <f t="shared" si="154"/>
        <v>0</v>
      </c>
      <c r="AC547" s="5">
        <f t="shared" si="155"/>
        <v>0</v>
      </c>
      <c r="AD547" s="94">
        <f>IF(U547&lt;=IF(Inputs!$C$22="",lockin,Inputs!$C$22),Inputs!$D$22,IF(U547&lt;=IF(Inputs!$C$23="",lockin,Inputs!$C$23),Inputs!$D$23,IF(U547&lt;=IF(Inputs!$C$24="",lockin,Inputs!$C$24),Inputs!$D$24,IF(U547&lt;=IF(Inputs!$C$25="",lockin,Inputs!$C$25),Inputs!$D$25,IF(U547&lt;=IF(Inputs!$C$26="",lockin,Inputs!$C$26),Inputs!$D$26,IF(U547&lt;=IF(Inputs!$C$27="",lockin,Inputs!$C$27),Inputs!$D$27,IF(U547&lt;=IF(Inputs!$C$28="",lockin,Inputs!$C$28),Inputs!$D$28,IF(U547&lt;=IF(Inputs!$C$29="",lockin,Inputs!$C$29),Inputs!$D$29,IF(U547&lt;=IF(Inputs!$C$30="",lockin,Inputs!$C$30),Inputs!$D$30,IF(U547&lt;=IF(Inputs!$C$31="",lockin,Inputs!$C$31),Inputs!$D$31,0%))))))))))</f>
        <v>1.4999999999999999E-2</v>
      </c>
      <c r="AE547" s="5">
        <f t="shared" si="156"/>
        <v>0</v>
      </c>
      <c r="AF547" s="5">
        <f>AB547*Inputs!I551</f>
        <v>0</v>
      </c>
      <c r="AG547" s="5">
        <f t="shared" si="157"/>
        <v>0</v>
      </c>
      <c r="AH547" s="5">
        <f t="shared" si="158"/>
        <v>0</v>
      </c>
      <c r="AI547" s="5">
        <f>AA547*Inputs!I551</f>
        <v>0</v>
      </c>
      <c r="AJ547" s="5">
        <f t="shared" si="159"/>
        <v>0</v>
      </c>
      <c r="AK547" s="5">
        <f t="shared" si="160"/>
        <v>0</v>
      </c>
      <c r="AL547" s="5">
        <f>AA547*Inputs!I551</f>
        <v>0</v>
      </c>
      <c r="AM547" s="5">
        <f t="shared" ca="1" si="161"/>
        <v>0</v>
      </c>
      <c r="AN547" s="5">
        <f t="shared" si="162"/>
        <v>0</v>
      </c>
      <c r="AO547" s="5">
        <f t="shared" ca="1" si="163"/>
        <v>0</v>
      </c>
      <c r="AP547" s="5"/>
      <c r="AQ547" s="5">
        <f>AA547*Inputs!I551</f>
        <v>0</v>
      </c>
      <c r="AR547" s="5">
        <f t="shared" si="164"/>
        <v>0</v>
      </c>
      <c r="AS547" s="5"/>
      <c r="AT547" s="5">
        <f t="shared" ca="1" si="165"/>
        <v>0</v>
      </c>
      <c r="BG547" s="20" t="str">
        <f>IF(Inputs!K547="","",YEAR(Inputs!K547))</f>
        <v/>
      </c>
      <c r="BH547" s="20" t="str">
        <f>IF(Inputs!K547="","",DAY(Inputs!K547))</f>
        <v/>
      </c>
      <c r="BI547" s="20" t="str">
        <f>IF(Inputs!K547="","",MONTH(Inputs!K547))</f>
        <v/>
      </c>
      <c r="BJ547" s="14" t="str">
        <f>IF(Inputs!K547="","",IF(Inputs!K547&gt;DATE(BG547,4,1),DATE(BG547,4,1),DATE(BG547-1,4,1)))</f>
        <v/>
      </c>
      <c r="BX547" s="27" t="e">
        <f t="shared" si="166"/>
        <v>#N/A</v>
      </c>
      <c r="BY547" t="e">
        <f t="shared" si="167"/>
        <v>#N/A</v>
      </c>
    </row>
    <row r="548" spans="20:77">
      <c r="T548" s="5">
        <f>IF(Inputs!F552="",0,IF(Inputs!G552="Purchase",Inputs!H552,IF(Inputs!G552="Redemption",-Inputs!H552,IF(Inputs!G552="Dividend",0,0)))/Inputs!I552)</f>
        <v>0</v>
      </c>
      <c r="U548" s="5">
        <f>IF(Inputs!F552="",0,(datecg-Inputs!F552))</f>
        <v>0</v>
      </c>
      <c r="V548" s="5">
        <f>IF(Inputs!F552="",0,SUM($T$5:T548))</f>
        <v>0</v>
      </c>
      <c r="W548" s="5">
        <f>SUM($X$5:X547)</f>
        <v>24499.276089799783</v>
      </c>
      <c r="X548" s="5">
        <f t="shared" si="150"/>
        <v>0</v>
      </c>
      <c r="Y548" s="5">
        <f t="shared" si="151"/>
        <v>0</v>
      </c>
      <c r="Z548" s="5">
        <f t="shared" si="152"/>
        <v>0</v>
      </c>
      <c r="AA548" s="5">
        <f t="shared" si="153"/>
        <v>0</v>
      </c>
      <c r="AB548" s="5">
        <f t="shared" si="154"/>
        <v>0</v>
      </c>
      <c r="AC548" s="5">
        <f t="shared" si="155"/>
        <v>0</v>
      </c>
      <c r="AD548" s="94">
        <f>IF(U548&lt;=IF(Inputs!$C$22="",lockin,Inputs!$C$22),Inputs!$D$22,IF(U548&lt;=IF(Inputs!$C$23="",lockin,Inputs!$C$23),Inputs!$D$23,IF(U548&lt;=IF(Inputs!$C$24="",lockin,Inputs!$C$24),Inputs!$D$24,IF(U548&lt;=IF(Inputs!$C$25="",lockin,Inputs!$C$25),Inputs!$D$25,IF(U548&lt;=IF(Inputs!$C$26="",lockin,Inputs!$C$26),Inputs!$D$26,IF(U548&lt;=IF(Inputs!$C$27="",lockin,Inputs!$C$27),Inputs!$D$27,IF(U548&lt;=IF(Inputs!$C$28="",lockin,Inputs!$C$28),Inputs!$D$28,IF(U548&lt;=IF(Inputs!$C$29="",lockin,Inputs!$C$29),Inputs!$D$29,IF(U548&lt;=IF(Inputs!$C$30="",lockin,Inputs!$C$30),Inputs!$D$30,IF(U548&lt;=IF(Inputs!$C$31="",lockin,Inputs!$C$31),Inputs!$D$31,0%))))))))))</f>
        <v>1.4999999999999999E-2</v>
      </c>
      <c r="AE548" s="5">
        <f t="shared" si="156"/>
        <v>0</v>
      </c>
      <c r="AF548" s="5">
        <f>AB548*Inputs!I552</f>
        <v>0</v>
      </c>
      <c r="AG548" s="5">
        <f t="shared" si="157"/>
        <v>0</v>
      </c>
      <c r="AH548" s="5">
        <f t="shared" si="158"/>
        <v>0</v>
      </c>
      <c r="AI548" s="5">
        <f>AA548*Inputs!I552</f>
        <v>0</v>
      </c>
      <c r="AJ548" s="5">
        <f t="shared" si="159"/>
        <v>0</v>
      </c>
      <c r="AK548" s="5">
        <f t="shared" si="160"/>
        <v>0</v>
      </c>
      <c r="AL548" s="5">
        <f>AA548*Inputs!I552</f>
        <v>0</v>
      </c>
      <c r="AM548" s="5">
        <f t="shared" ca="1" si="161"/>
        <v>0</v>
      </c>
      <c r="AN548" s="5">
        <f t="shared" si="162"/>
        <v>0</v>
      </c>
      <c r="AO548" s="5">
        <f t="shared" ca="1" si="163"/>
        <v>0</v>
      </c>
      <c r="AP548" s="5"/>
      <c r="AQ548" s="5">
        <f>AA548*Inputs!I552</f>
        <v>0</v>
      </c>
      <c r="AR548" s="5">
        <f t="shared" si="164"/>
        <v>0</v>
      </c>
      <c r="AS548" s="5"/>
      <c r="AT548" s="5">
        <f t="shared" ca="1" si="165"/>
        <v>0</v>
      </c>
      <c r="BG548" s="20" t="str">
        <f>IF(Inputs!K548="","",YEAR(Inputs!K548))</f>
        <v/>
      </c>
      <c r="BH548" s="20" t="str">
        <f>IF(Inputs!K548="","",DAY(Inputs!K548))</f>
        <v/>
      </c>
      <c r="BI548" s="20" t="str">
        <f>IF(Inputs!K548="","",MONTH(Inputs!K548))</f>
        <v/>
      </c>
      <c r="BJ548" s="14" t="str">
        <f>IF(Inputs!K548="","",IF(Inputs!K548&gt;DATE(BG548,4,1),DATE(BG548,4,1),DATE(BG548-1,4,1)))</f>
        <v/>
      </c>
      <c r="BX548" s="27" t="e">
        <f t="shared" si="166"/>
        <v>#N/A</v>
      </c>
      <c r="BY548" t="e">
        <f t="shared" si="167"/>
        <v>#N/A</v>
      </c>
    </row>
    <row r="549" spans="20:77">
      <c r="T549" s="5">
        <f>IF(Inputs!F553="",0,IF(Inputs!G553="Purchase",Inputs!H553,IF(Inputs!G553="Redemption",-Inputs!H553,IF(Inputs!G553="Dividend",0,0)))/Inputs!I553)</f>
        <v>0</v>
      </c>
      <c r="U549" s="5">
        <f>IF(Inputs!F553="",0,(datecg-Inputs!F553))</f>
        <v>0</v>
      </c>
      <c r="V549" s="5">
        <f>IF(Inputs!F553="",0,SUM($T$5:T549))</f>
        <v>0</v>
      </c>
      <c r="W549" s="5">
        <f>SUM($X$5:X548)</f>
        <v>24499.276089799783</v>
      </c>
      <c r="X549" s="5">
        <f t="shared" si="150"/>
        <v>0</v>
      </c>
      <c r="Y549" s="5">
        <f t="shared" si="151"/>
        <v>0</v>
      </c>
      <c r="Z549" s="5">
        <f t="shared" si="152"/>
        <v>0</v>
      </c>
      <c r="AA549" s="5">
        <f t="shared" si="153"/>
        <v>0</v>
      </c>
      <c r="AB549" s="5">
        <f t="shared" si="154"/>
        <v>0</v>
      </c>
      <c r="AC549" s="5">
        <f t="shared" si="155"/>
        <v>0</v>
      </c>
      <c r="AD549" s="94">
        <f>IF(U549&lt;=IF(Inputs!$C$22="",lockin,Inputs!$C$22),Inputs!$D$22,IF(U549&lt;=IF(Inputs!$C$23="",lockin,Inputs!$C$23),Inputs!$D$23,IF(U549&lt;=IF(Inputs!$C$24="",lockin,Inputs!$C$24),Inputs!$D$24,IF(U549&lt;=IF(Inputs!$C$25="",lockin,Inputs!$C$25),Inputs!$D$25,IF(U549&lt;=IF(Inputs!$C$26="",lockin,Inputs!$C$26),Inputs!$D$26,IF(U549&lt;=IF(Inputs!$C$27="",lockin,Inputs!$C$27),Inputs!$D$27,IF(U549&lt;=IF(Inputs!$C$28="",lockin,Inputs!$C$28),Inputs!$D$28,IF(U549&lt;=IF(Inputs!$C$29="",lockin,Inputs!$C$29),Inputs!$D$29,IF(U549&lt;=IF(Inputs!$C$30="",lockin,Inputs!$C$30),Inputs!$D$30,IF(U549&lt;=IF(Inputs!$C$31="",lockin,Inputs!$C$31),Inputs!$D$31,0%))))))))))</f>
        <v>1.4999999999999999E-2</v>
      </c>
      <c r="AE549" s="5">
        <f t="shared" si="156"/>
        <v>0</v>
      </c>
      <c r="AF549" s="5">
        <f>AB549*Inputs!I553</f>
        <v>0</v>
      </c>
      <c r="AG549" s="5">
        <f t="shared" si="157"/>
        <v>0</v>
      </c>
      <c r="AH549" s="5">
        <f t="shared" si="158"/>
        <v>0</v>
      </c>
      <c r="AI549" s="5">
        <f>AA549*Inputs!I553</f>
        <v>0</v>
      </c>
      <c r="AJ549" s="5">
        <f t="shared" si="159"/>
        <v>0</v>
      </c>
      <c r="AK549" s="5">
        <f t="shared" si="160"/>
        <v>0</v>
      </c>
      <c r="AL549" s="5">
        <f>AA549*Inputs!I553</f>
        <v>0</v>
      </c>
      <c r="AM549" s="5">
        <f t="shared" ca="1" si="161"/>
        <v>0</v>
      </c>
      <c r="AN549" s="5">
        <f t="shared" si="162"/>
        <v>0</v>
      </c>
      <c r="AO549" s="5">
        <f t="shared" ca="1" si="163"/>
        <v>0</v>
      </c>
      <c r="AP549" s="5"/>
      <c r="AQ549" s="5">
        <f>AA549*Inputs!I553</f>
        <v>0</v>
      </c>
      <c r="AR549" s="5">
        <f t="shared" si="164"/>
        <v>0</v>
      </c>
      <c r="AS549" s="5"/>
      <c r="AT549" s="5">
        <f t="shared" ca="1" si="165"/>
        <v>0</v>
      </c>
      <c r="BG549" s="20" t="str">
        <f>IF(Inputs!K549="","",YEAR(Inputs!K549))</f>
        <v/>
      </c>
      <c r="BH549" s="20" t="str">
        <f>IF(Inputs!K549="","",DAY(Inputs!K549))</f>
        <v/>
      </c>
      <c r="BI549" s="20" t="str">
        <f>IF(Inputs!K549="","",MONTH(Inputs!K549))</f>
        <v/>
      </c>
      <c r="BJ549" s="14" t="str">
        <f>IF(Inputs!K549="","",IF(Inputs!K549&gt;DATE(BG549,4,1),DATE(BG549,4,1),DATE(BG549-1,4,1)))</f>
        <v/>
      </c>
      <c r="BX549" s="27" t="e">
        <f t="shared" si="166"/>
        <v>#N/A</v>
      </c>
      <c r="BY549" t="e">
        <f t="shared" si="167"/>
        <v>#N/A</v>
      </c>
    </row>
    <row r="550" spans="20:77">
      <c r="T550" s="5">
        <f>IF(Inputs!F554="",0,IF(Inputs!G554="Purchase",Inputs!H554,IF(Inputs!G554="Redemption",-Inputs!H554,IF(Inputs!G554="Dividend",0,0)))/Inputs!I554)</f>
        <v>0</v>
      </c>
      <c r="U550" s="5">
        <f>IF(Inputs!F554="",0,(datecg-Inputs!F554))</f>
        <v>0</v>
      </c>
      <c r="V550" s="5">
        <f>IF(Inputs!F554="",0,SUM($T$5:T550))</f>
        <v>0</v>
      </c>
      <c r="W550" s="5">
        <f>SUM($X$5:X549)</f>
        <v>24499.276089799783</v>
      </c>
      <c r="X550" s="5">
        <f t="shared" si="150"/>
        <v>0</v>
      </c>
      <c r="Y550" s="5">
        <f t="shared" si="151"/>
        <v>0</v>
      </c>
      <c r="Z550" s="5">
        <f t="shared" si="152"/>
        <v>0</v>
      </c>
      <c r="AA550" s="5">
        <f t="shared" si="153"/>
        <v>0</v>
      </c>
      <c r="AB550" s="5">
        <f t="shared" si="154"/>
        <v>0</v>
      </c>
      <c r="AC550" s="5">
        <f t="shared" si="155"/>
        <v>0</v>
      </c>
      <c r="AD550" s="94">
        <f>IF(U550&lt;=IF(Inputs!$C$22="",lockin,Inputs!$C$22),Inputs!$D$22,IF(U550&lt;=IF(Inputs!$C$23="",lockin,Inputs!$C$23),Inputs!$D$23,IF(U550&lt;=IF(Inputs!$C$24="",lockin,Inputs!$C$24),Inputs!$D$24,IF(U550&lt;=IF(Inputs!$C$25="",lockin,Inputs!$C$25),Inputs!$D$25,IF(U550&lt;=IF(Inputs!$C$26="",lockin,Inputs!$C$26),Inputs!$D$26,IF(U550&lt;=IF(Inputs!$C$27="",lockin,Inputs!$C$27),Inputs!$D$27,IF(U550&lt;=IF(Inputs!$C$28="",lockin,Inputs!$C$28),Inputs!$D$28,IF(U550&lt;=IF(Inputs!$C$29="",lockin,Inputs!$C$29),Inputs!$D$29,IF(U550&lt;=IF(Inputs!$C$30="",lockin,Inputs!$C$30),Inputs!$D$30,IF(U550&lt;=IF(Inputs!$C$31="",lockin,Inputs!$C$31),Inputs!$D$31,0%))))))))))</f>
        <v>1.4999999999999999E-2</v>
      </c>
      <c r="AE550" s="5">
        <f t="shared" si="156"/>
        <v>0</v>
      </c>
      <c r="AF550" s="5">
        <f>AB550*Inputs!I554</f>
        <v>0</v>
      </c>
      <c r="AG550" s="5">
        <f t="shared" si="157"/>
        <v>0</v>
      </c>
      <c r="AH550" s="5">
        <f t="shared" si="158"/>
        <v>0</v>
      </c>
      <c r="AI550" s="5">
        <f>AA550*Inputs!I554</f>
        <v>0</v>
      </c>
      <c r="AJ550" s="5">
        <f t="shared" si="159"/>
        <v>0</v>
      </c>
      <c r="AK550" s="5">
        <f t="shared" si="160"/>
        <v>0</v>
      </c>
      <c r="AL550" s="5">
        <f>AA550*Inputs!I554</f>
        <v>0</v>
      </c>
      <c r="AM550" s="5">
        <f t="shared" ca="1" si="161"/>
        <v>0</v>
      </c>
      <c r="AN550" s="5">
        <f t="shared" si="162"/>
        <v>0</v>
      </c>
      <c r="AO550" s="5">
        <f t="shared" ca="1" si="163"/>
        <v>0</v>
      </c>
      <c r="AP550" s="5"/>
      <c r="AQ550" s="5">
        <f>AA550*Inputs!I554</f>
        <v>0</v>
      </c>
      <c r="AR550" s="5">
        <f t="shared" si="164"/>
        <v>0</v>
      </c>
      <c r="AS550" s="5"/>
      <c r="AT550" s="5">
        <f t="shared" ca="1" si="165"/>
        <v>0</v>
      </c>
      <c r="BG550" s="20" t="str">
        <f>IF(Inputs!K550="","",YEAR(Inputs!K550))</f>
        <v/>
      </c>
      <c r="BH550" s="20" t="str">
        <f>IF(Inputs!K550="","",DAY(Inputs!K550))</f>
        <v/>
      </c>
      <c r="BI550" s="20" t="str">
        <f>IF(Inputs!K550="","",MONTH(Inputs!K550))</f>
        <v/>
      </c>
      <c r="BJ550" s="14" t="str">
        <f>IF(Inputs!K550="","",IF(Inputs!K550&gt;DATE(BG550,4,1),DATE(BG550,4,1),DATE(BG550-1,4,1)))</f>
        <v/>
      </c>
      <c r="BX550" s="27" t="e">
        <f t="shared" si="166"/>
        <v>#N/A</v>
      </c>
      <c r="BY550" t="e">
        <f t="shared" si="167"/>
        <v>#N/A</v>
      </c>
    </row>
    <row r="551" spans="20:77">
      <c r="T551" s="5">
        <f>IF(Inputs!F555="",0,IF(Inputs!G555="Purchase",Inputs!H555,IF(Inputs!G555="Redemption",-Inputs!H555,IF(Inputs!G555="Dividend",0,0)))/Inputs!I555)</f>
        <v>0</v>
      </c>
      <c r="U551" s="5">
        <f>IF(Inputs!F555="",0,(datecg-Inputs!F555))</f>
        <v>0</v>
      </c>
      <c r="V551" s="5">
        <f>IF(Inputs!F555="",0,SUM($T$5:T551))</f>
        <v>0</v>
      </c>
      <c r="W551" s="5">
        <f>SUM($X$5:X550)</f>
        <v>24499.276089799783</v>
      </c>
      <c r="X551" s="5">
        <f t="shared" si="150"/>
        <v>0</v>
      </c>
      <c r="Y551" s="5">
        <f t="shared" si="151"/>
        <v>0</v>
      </c>
      <c r="Z551" s="5">
        <f t="shared" si="152"/>
        <v>0</v>
      </c>
      <c r="AA551" s="5">
        <f t="shared" si="153"/>
        <v>0</v>
      </c>
      <c r="AB551" s="5">
        <f t="shared" si="154"/>
        <v>0</v>
      </c>
      <c r="AC551" s="5">
        <f t="shared" si="155"/>
        <v>0</v>
      </c>
      <c r="AD551" s="94">
        <f>IF(U551&lt;=IF(Inputs!$C$22="",lockin,Inputs!$C$22),Inputs!$D$22,IF(U551&lt;=IF(Inputs!$C$23="",lockin,Inputs!$C$23),Inputs!$D$23,IF(U551&lt;=IF(Inputs!$C$24="",lockin,Inputs!$C$24),Inputs!$D$24,IF(U551&lt;=IF(Inputs!$C$25="",lockin,Inputs!$C$25),Inputs!$D$25,IF(U551&lt;=IF(Inputs!$C$26="",lockin,Inputs!$C$26),Inputs!$D$26,IF(U551&lt;=IF(Inputs!$C$27="",lockin,Inputs!$C$27),Inputs!$D$27,IF(U551&lt;=IF(Inputs!$C$28="",lockin,Inputs!$C$28),Inputs!$D$28,IF(U551&lt;=IF(Inputs!$C$29="",lockin,Inputs!$C$29),Inputs!$D$29,IF(U551&lt;=IF(Inputs!$C$30="",lockin,Inputs!$C$30),Inputs!$D$30,IF(U551&lt;=IF(Inputs!$C$31="",lockin,Inputs!$C$31),Inputs!$D$31,0%))))))))))</f>
        <v>1.4999999999999999E-2</v>
      </c>
      <c r="AE551" s="5">
        <f t="shared" si="156"/>
        <v>0</v>
      </c>
      <c r="AF551" s="5">
        <f>AB551*Inputs!I555</f>
        <v>0</v>
      </c>
      <c r="AG551" s="5">
        <f t="shared" si="157"/>
        <v>0</v>
      </c>
      <c r="AH551" s="5">
        <f t="shared" si="158"/>
        <v>0</v>
      </c>
      <c r="AI551" s="5">
        <f>AA551*Inputs!I555</f>
        <v>0</v>
      </c>
      <c r="AJ551" s="5">
        <f t="shared" si="159"/>
        <v>0</v>
      </c>
      <c r="AK551" s="5">
        <f t="shared" si="160"/>
        <v>0</v>
      </c>
      <c r="AL551" s="5">
        <f>AA551*Inputs!I555</f>
        <v>0</v>
      </c>
      <c r="AM551" s="5">
        <f t="shared" ca="1" si="161"/>
        <v>0</v>
      </c>
      <c r="AN551" s="5">
        <f t="shared" si="162"/>
        <v>0</v>
      </c>
      <c r="AO551" s="5">
        <f t="shared" ca="1" si="163"/>
        <v>0</v>
      </c>
      <c r="AP551" s="5"/>
      <c r="AQ551" s="5">
        <f>AA551*Inputs!I555</f>
        <v>0</v>
      </c>
      <c r="AR551" s="5">
        <f t="shared" si="164"/>
        <v>0</v>
      </c>
      <c r="AS551" s="5"/>
      <c r="AT551" s="5">
        <f t="shared" ca="1" si="165"/>
        <v>0</v>
      </c>
      <c r="BG551" s="20" t="str">
        <f>IF(Inputs!K551="","",YEAR(Inputs!K551))</f>
        <v/>
      </c>
      <c r="BH551" s="20" t="str">
        <f>IF(Inputs!K551="","",DAY(Inputs!K551))</f>
        <v/>
      </c>
      <c r="BI551" s="20" t="str">
        <f>IF(Inputs!K551="","",MONTH(Inputs!K551))</f>
        <v/>
      </c>
      <c r="BJ551" s="14" t="str">
        <f>IF(Inputs!K551="","",IF(Inputs!K551&gt;DATE(BG551,4,1),DATE(BG551,4,1),DATE(BG551-1,4,1)))</f>
        <v/>
      </c>
      <c r="BX551" s="27" t="e">
        <f t="shared" si="166"/>
        <v>#N/A</v>
      </c>
      <c r="BY551" t="e">
        <f t="shared" si="167"/>
        <v>#N/A</v>
      </c>
    </row>
    <row r="552" spans="20:77">
      <c r="T552" s="5">
        <f>IF(Inputs!F556="",0,IF(Inputs!G556="Purchase",Inputs!H556,IF(Inputs!G556="Redemption",-Inputs!H556,IF(Inputs!G556="Dividend",0,0)))/Inputs!I556)</f>
        <v>0</v>
      </c>
      <c r="U552" s="5">
        <f>IF(Inputs!F556="",0,(datecg-Inputs!F556))</f>
        <v>0</v>
      </c>
      <c r="V552" s="5">
        <f>IF(Inputs!F556="",0,SUM($T$5:T552))</f>
        <v>0</v>
      </c>
      <c r="W552" s="5">
        <f>SUM($X$5:X551)</f>
        <v>24499.276089799783</v>
      </c>
      <c r="X552" s="5">
        <f t="shared" si="150"/>
        <v>0</v>
      </c>
      <c r="Y552" s="5">
        <f t="shared" si="151"/>
        <v>0</v>
      </c>
      <c r="Z552" s="5">
        <f t="shared" si="152"/>
        <v>0</v>
      </c>
      <c r="AA552" s="5">
        <f t="shared" si="153"/>
        <v>0</v>
      </c>
      <c r="AB552" s="5">
        <f t="shared" si="154"/>
        <v>0</v>
      </c>
      <c r="AC552" s="5">
        <f t="shared" si="155"/>
        <v>0</v>
      </c>
      <c r="AD552" s="94">
        <f>IF(U552&lt;=IF(Inputs!$C$22="",lockin,Inputs!$C$22),Inputs!$D$22,IF(U552&lt;=IF(Inputs!$C$23="",lockin,Inputs!$C$23),Inputs!$D$23,IF(U552&lt;=IF(Inputs!$C$24="",lockin,Inputs!$C$24),Inputs!$D$24,IF(U552&lt;=IF(Inputs!$C$25="",lockin,Inputs!$C$25),Inputs!$D$25,IF(U552&lt;=IF(Inputs!$C$26="",lockin,Inputs!$C$26),Inputs!$D$26,IF(U552&lt;=IF(Inputs!$C$27="",lockin,Inputs!$C$27),Inputs!$D$27,IF(U552&lt;=IF(Inputs!$C$28="",lockin,Inputs!$C$28),Inputs!$D$28,IF(U552&lt;=IF(Inputs!$C$29="",lockin,Inputs!$C$29),Inputs!$D$29,IF(U552&lt;=IF(Inputs!$C$30="",lockin,Inputs!$C$30),Inputs!$D$30,IF(U552&lt;=IF(Inputs!$C$31="",lockin,Inputs!$C$31),Inputs!$D$31,0%))))))))))</f>
        <v>1.4999999999999999E-2</v>
      </c>
      <c r="AE552" s="5">
        <f t="shared" si="156"/>
        <v>0</v>
      </c>
      <c r="AF552" s="5">
        <f>AB552*Inputs!I556</f>
        <v>0</v>
      </c>
      <c r="AG552" s="5">
        <f t="shared" si="157"/>
        <v>0</v>
      </c>
      <c r="AH552" s="5">
        <f t="shared" si="158"/>
        <v>0</v>
      </c>
      <c r="AI552" s="5">
        <f>AA552*Inputs!I556</f>
        <v>0</v>
      </c>
      <c r="AJ552" s="5">
        <f t="shared" si="159"/>
        <v>0</v>
      </c>
      <c r="AK552" s="5">
        <f t="shared" si="160"/>
        <v>0</v>
      </c>
      <c r="AL552" s="5">
        <f>AA552*Inputs!I556</f>
        <v>0</v>
      </c>
      <c r="AM552" s="5">
        <f t="shared" ca="1" si="161"/>
        <v>0</v>
      </c>
      <c r="AN552" s="5">
        <f t="shared" si="162"/>
        <v>0</v>
      </c>
      <c r="AO552" s="5">
        <f t="shared" ca="1" si="163"/>
        <v>0</v>
      </c>
      <c r="AP552" s="5"/>
      <c r="AQ552" s="5">
        <f>AA552*Inputs!I556</f>
        <v>0</v>
      </c>
      <c r="AR552" s="5">
        <f t="shared" si="164"/>
        <v>0</v>
      </c>
      <c r="AS552" s="5"/>
      <c r="AT552" s="5">
        <f t="shared" ca="1" si="165"/>
        <v>0</v>
      </c>
      <c r="BG552" s="20" t="str">
        <f>IF(Inputs!K552="","",YEAR(Inputs!K552))</f>
        <v/>
      </c>
      <c r="BH552" s="20" t="str">
        <f>IF(Inputs!K552="","",DAY(Inputs!K552))</f>
        <v/>
      </c>
      <c r="BI552" s="20" t="str">
        <f>IF(Inputs!K552="","",MONTH(Inputs!K552))</f>
        <v/>
      </c>
      <c r="BJ552" s="14" t="str">
        <f>IF(Inputs!K552="","",IF(Inputs!K552&gt;DATE(BG552,4,1),DATE(BG552,4,1),DATE(BG552-1,4,1)))</f>
        <v/>
      </c>
      <c r="BX552" s="27" t="e">
        <f t="shared" si="166"/>
        <v>#N/A</v>
      </c>
      <c r="BY552" t="e">
        <f t="shared" si="167"/>
        <v>#N/A</v>
      </c>
    </row>
    <row r="553" spans="20:77">
      <c r="T553" s="5">
        <f>IF(Inputs!F557="",0,IF(Inputs!G557="Purchase",Inputs!H557,IF(Inputs!G557="Redemption",-Inputs!H557,IF(Inputs!G557="Dividend",0,0)))/Inputs!I557)</f>
        <v>0</v>
      </c>
      <c r="U553" s="5">
        <f>IF(Inputs!F557="",0,(datecg-Inputs!F557))</f>
        <v>0</v>
      </c>
      <c r="V553" s="5">
        <f>IF(Inputs!F557="",0,SUM($T$5:T553))</f>
        <v>0</v>
      </c>
      <c r="W553" s="5">
        <f>SUM($X$5:X552)</f>
        <v>24499.276089799783</v>
      </c>
      <c r="X553" s="5">
        <f t="shared" si="150"/>
        <v>0</v>
      </c>
      <c r="Y553" s="5">
        <f t="shared" si="151"/>
        <v>0</v>
      </c>
      <c r="Z553" s="5">
        <f t="shared" si="152"/>
        <v>0</v>
      </c>
      <c r="AA553" s="5">
        <f t="shared" si="153"/>
        <v>0</v>
      </c>
      <c r="AB553" s="5">
        <f t="shared" si="154"/>
        <v>0</v>
      </c>
      <c r="AC553" s="5">
        <f t="shared" si="155"/>
        <v>0</v>
      </c>
      <c r="AD553" s="94">
        <f>IF(U553&lt;=IF(Inputs!$C$22="",lockin,Inputs!$C$22),Inputs!$D$22,IF(U553&lt;=IF(Inputs!$C$23="",lockin,Inputs!$C$23),Inputs!$D$23,IF(U553&lt;=IF(Inputs!$C$24="",lockin,Inputs!$C$24),Inputs!$D$24,IF(U553&lt;=IF(Inputs!$C$25="",lockin,Inputs!$C$25),Inputs!$D$25,IF(U553&lt;=IF(Inputs!$C$26="",lockin,Inputs!$C$26),Inputs!$D$26,IF(U553&lt;=IF(Inputs!$C$27="",lockin,Inputs!$C$27),Inputs!$D$27,IF(U553&lt;=IF(Inputs!$C$28="",lockin,Inputs!$C$28),Inputs!$D$28,IF(U553&lt;=IF(Inputs!$C$29="",lockin,Inputs!$C$29),Inputs!$D$29,IF(U553&lt;=IF(Inputs!$C$30="",lockin,Inputs!$C$30),Inputs!$D$30,IF(U553&lt;=IF(Inputs!$C$31="",lockin,Inputs!$C$31),Inputs!$D$31,0%))))))))))</f>
        <v>1.4999999999999999E-2</v>
      </c>
      <c r="AE553" s="5">
        <f t="shared" si="156"/>
        <v>0</v>
      </c>
      <c r="AF553" s="5">
        <f>AB553*Inputs!I557</f>
        <v>0</v>
      </c>
      <c r="AG553" s="5">
        <f t="shared" si="157"/>
        <v>0</v>
      </c>
      <c r="AH553" s="5">
        <f t="shared" si="158"/>
        <v>0</v>
      </c>
      <c r="AI553" s="5">
        <f>AA553*Inputs!I557</f>
        <v>0</v>
      </c>
      <c r="AJ553" s="5">
        <f t="shared" si="159"/>
        <v>0</v>
      </c>
      <c r="AK553" s="5">
        <f t="shared" si="160"/>
        <v>0</v>
      </c>
      <c r="AL553" s="5">
        <f>AA553*Inputs!I557</f>
        <v>0</v>
      </c>
      <c r="AM553" s="5">
        <f t="shared" ca="1" si="161"/>
        <v>0</v>
      </c>
      <c r="AN553" s="5">
        <f t="shared" si="162"/>
        <v>0</v>
      </c>
      <c r="AO553" s="5">
        <f t="shared" ca="1" si="163"/>
        <v>0</v>
      </c>
      <c r="AP553" s="5"/>
      <c r="AQ553" s="5">
        <f>AA553*Inputs!I557</f>
        <v>0</v>
      </c>
      <c r="AR553" s="5">
        <f t="shared" si="164"/>
        <v>0</v>
      </c>
      <c r="AS553" s="5"/>
      <c r="AT553" s="5">
        <f t="shared" ca="1" si="165"/>
        <v>0</v>
      </c>
      <c r="BG553" s="20" t="str">
        <f>IF(Inputs!K553="","",YEAR(Inputs!K553))</f>
        <v/>
      </c>
      <c r="BH553" s="20" t="str">
        <f>IF(Inputs!K553="","",DAY(Inputs!K553))</f>
        <v/>
      </c>
      <c r="BI553" s="20" t="str">
        <f>IF(Inputs!K553="","",MONTH(Inputs!K553))</f>
        <v/>
      </c>
      <c r="BJ553" s="14" t="str">
        <f>IF(Inputs!K553="","",IF(Inputs!K553&gt;DATE(BG553,4,1),DATE(BG553,4,1),DATE(BG553-1,4,1)))</f>
        <v/>
      </c>
      <c r="BX553" s="27" t="e">
        <f t="shared" si="166"/>
        <v>#N/A</v>
      </c>
      <c r="BY553" t="e">
        <f t="shared" si="167"/>
        <v>#N/A</v>
      </c>
    </row>
    <row r="554" spans="20:77">
      <c r="T554" s="5">
        <f>IF(Inputs!F558="",0,IF(Inputs!G558="Purchase",Inputs!H558,IF(Inputs!G558="Redemption",-Inputs!H558,IF(Inputs!G558="Dividend",0,0)))/Inputs!I558)</f>
        <v>0</v>
      </c>
      <c r="U554" s="5">
        <f>IF(Inputs!F558="",0,(datecg-Inputs!F558))</f>
        <v>0</v>
      </c>
      <c r="V554" s="5">
        <f>IF(Inputs!F558="",0,SUM($T$5:T554))</f>
        <v>0</v>
      </c>
      <c r="W554" s="5">
        <f>SUM($X$5:X553)</f>
        <v>24499.276089799783</v>
      </c>
      <c r="X554" s="5">
        <f t="shared" si="150"/>
        <v>0</v>
      </c>
      <c r="Y554" s="5">
        <f t="shared" si="151"/>
        <v>0</v>
      </c>
      <c r="Z554" s="5">
        <f t="shared" si="152"/>
        <v>0</v>
      </c>
      <c r="AA554" s="5">
        <f t="shared" si="153"/>
        <v>0</v>
      </c>
      <c r="AB554" s="5">
        <f t="shared" si="154"/>
        <v>0</v>
      </c>
      <c r="AC554" s="5">
        <f t="shared" si="155"/>
        <v>0</v>
      </c>
      <c r="AD554" s="94">
        <f>IF(U554&lt;=IF(Inputs!$C$22="",lockin,Inputs!$C$22),Inputs!$D$22,IF(U554&lt;=IF(Inputs!$C$23="",lockin,Inputs!$C$23),Inputs!$D$23,IF(U554&lt;=IF(Inputs!$C$24="",lockin,Inputs!$C$24),Inputs!$D$24,IF(U554&lt;=IF(Inputs!$C$25="",lockin,Inputs!$C$25),Inputs!$D$25,IF(U554&lt;=IF(Inputs!$C$26="",lockin,Inputs!$C$26),Inputs!$D$26,IF(U554&lt;=IF(Inputs!$C$27="",lockin,Inputs!$C$27),Inputs!$D$27,IF(U554&lt;=IF(Inputs!$C$28="",lockin,Inputs!$C$28),Inputs!$D$28,IF(U554&lt;=IF(Inputs!$C$29="",lockin,Inputs!$C$29),Inputs!$D$29,IF(U554&lt;=IF(Inputs!$C$30="",lockin,Inputs!$C$30),Inputs!$D$30,IF(U554&lt;=IF(Inputs!$C$31="",lockin,Inputs!$C$31),Inputs!$D$31,0%))))))))))</f>
        <v>1.4999999999999999E-2</v>
      </c>
      <c r="AE554" s="5">
        <f t="shared" si="156"/>
        <v>0</v>
      </c>
      <c r="AF554" s="5">
        <f>AB554*Inputs!I558</f>
        <v>0</v>
      </c>
      <c r="AG554" s="5">
        <f t="shared" si="157"/>
        <v>0</v>
      </c>
      <c r="AH554" s="5">
        <f t="shared" si="158"/>
        <v>0</v>
      </c>
      <c r="AI554" s="5">
        <f>AA554*Inputs!I558</f>
        <v>0</v>
      </c>
      <c r="AJ554" s="5">
        <f t="shared" si="159"/>
        <v>0</v>
      </c>
      <c r="AK554" s="5">
        <f t="shared" si="160"/>
        <v>0</v>
      </c>
      <c r="AL554" s="5">
        <f>AA554*Inputs!I558</f>
        <v>0</v>
      </c>
      <c r="AM554" s="5">
        <f t="shared" ca="1" si="161"/>
        <v>0</v>
      </c>
      <c r="AN554" s="5">
        <f t="shared" si="162"/>
        <v>0</v>
      </c>
      <c r="AO554" s="5">
        <f t="shared" ca="1" si="163"/>
        <v>0</v>
      </c>
      <c r="AP554" s="5"/>
      <c r="AQ554" s="5">
        <f>AA554*Inputs!I558</f>
        <v>0</v>
      </c>
      <c r="AR554" s="5">
        <f t="shared" si="164"/>
        <v>0</v>
      </c>
      <c r="AS554" s="5"/>
      <c r="AT554" s="5">
        <f t="shared" ca="1" si="165"/>
        <v>0</v>
      </c>
      <c r="BG554" s="20" t="str">
        <f>IF(Inputs!K554="","",YEAR(Inputs!K554))</f>
        <v/>
      </c>
      <c r="BH554" s="20" t="str">
        <f>IF(Inputs!K554="","",DAY(Inputs!K554))</f>
        <v/>
      </c>
      <c r="BI554" s="20" t="str">
        <f>IF(Inputs!K554="","",MONTH(Inputs!K554))</f>
        <v/>
      </c>
      <c r="BJ554" s="14" t="str">
        <f>IF(Inputs!K554="","",IF(Inputs!K554&gt;DATE(BG554,4,1),DATE(BG554,4,1),DATE(BG554-1,4,1)))</f>
        <v/>
      </c>
      <c r="BX554" s="27" t="e">
        <f t="shared" si="166"/>
        <v>#N/A</v>
      </c>
      <c r="BY554" t="e">
        <f t="shared" si="167"/>
        <v>#N/A</v>
      </c>
    </row>
    <row r="555" spans="20:77">
      <c r="T555" s="5">
        <f>IF(Inputs!F559="",0,IF(Inputs!G559="Purchase",Inputs!H559,IF(Inputs!G559="Redemption",-Inputs!H559,IF(Inputs!G559="Dividend",0,0)))/Inputs!I559)</f>
        <v>0</v>
      </c>
      <c r="U555" s="5">
        <f>IF(Inputs!F559="",0,(datecg-Inputs!F559))</f>
        <v>0</v>
      </c>
      <c r="V555" s="5">
        <f>IF(Inputs!F559="",0,SUM($T$5:T555))</f>
        <v>0</v>
      </c>
      <c r="W555" s="5">
        <f>SUM($X$5:X554)</f>
        <v>24499.276089799783</v>
      </c>
      <c r="X555" s="5">
        <f t="shared" si="150"/>
        <v>0</v>
      </c>
      <c r="Y555" s="5">
        <f t="shared" si="151"/>
        <v>0</v>
      </c>
      <c r="Z555" s="5">
        <f t="shared" si="152"/>
        <v>0</v>
      </c>
      <c r="AA555" s="5">
        <f t="shared" si="153"/>
        <v>0</v>
      </c>
      <c r="AB555" s="5">
        <f t="shared" si="154"/>
        <v>0</v>
      </c>
      <c r="AC555" s="5">
        <f t="shared" si="155"/>
        <v>0</v>
      </c>
      <c r="AD555" s="94">
        <f>IF(U555&lt;=IF(Inputs!$C$22="",lockin,Inputs!$C$22),Inputs!$D$22,IF(U555&lt;=IF(Inputs!$C$23="",lockin,Inputs!$C$23),Inputs!$D$23,IF(U555&lt;=IF(Inputs!$C$24="",lockin,Inputs!$C$24),Inputs!$D$24,IF(U555&lt;=IF(Inputs!$C$25="",lockin,Inputs!$C$25),Inputs!$D$25,IF(U555&lt;=IF(Inputs!$C$26="",lockin,Inputs!$C$26),Inputs!$D$26,IF(U555&lt;=IF(Inputs!$C$27="",lockin,Inputs!$C$27),Inputs!$D$27,IF(U555&lt;=IF(Inputs!$C$28="",lockin,Inputs!$C$28),Inputs!$D$28,IF(U555&lt;=IF(Inputs!$C$29="",lockin,Inputs!$C$29),Inputs!$D$29,IF(U555&lt;=IF(Inputs!$C$30="",lockin,Inputs!$C$30),Inputs!$D$30,IF(U555&lt;=IF(Inputs!$C$31="",lockin,Inputs!$C$31),Inputs!$D$31,0%))))))))))</f>
        <v>1.4999999999999999E-2</v>
      </c>
      <c r="AE555" s="5">
        <f t="shared" si="156"/>
        <v>0</v>
      </c>
      <c r="AF555" s="5">
        <f>AB555*Inputs!I559</f>
        <v>0</v>
      </c>
      <c r="AG555" s="5">
        <f t="shared" si="157"/>
        <v>0</v>
      </c>
      <c r="AH555" s="5">
        <f t="shared" si="158"/>
        <v>0</v>
      </c>
      <c r="AI555" s="5">
        <f>AA555*Inputs!I559</f>
        <v>0</v>
      </c>
      <c r="AJ555" s="5">
        <f t="shared" si="159"/>
        <v>0</v>
      </c>
      <c r="AK555" s="5">
        <f t="shared" si="160"/>
        <v>0</v>
      </c>
      <c r="AL555" s="5">
        <f>AA555*Inputs!I559</f>
        <v>0</v>
      </c>
      <c r="AM555" s="5">
        <f t="shared" ca="1" si="161"/>
        <v>0</v>
      </c>
      <c r="AN555" s="5">
        <f t="shared" si="162"/>
        <v>0</v>
      </c>
      <c r="AO555" s="5">
        <f t="shared" ca="1" si="163"/>
        <v>0</v>
      </c>
      <c r="AP555" s="5"/>
      <c r="AQ555" s="5">
        <f>AA555*Inputs!I559</f>
        <v>0</v>
      </c>
      <c r="AR555" s="5">
        <f t="shared" si="164"/>
        <v>0</v>
      </c>
      <c r="AS555" s="5"/>
      <c r="AT555" s="5">
        <f t="shared" ca="1" si="165"/>
        <v>0</v>
      </c>
      <c r="BG555" s="20" t="str">
        <f>IF(Inputs!K555="","",YEAR(Inputs!K555))</f>
        <v/>
      </c>
      <c r="BH555" s="20" t="str">
        <f>IF(Inputs!K555="","",DAY(Inputs!K555))</f>
        <v/>
      </c>
      <c r="BI555" s="20" t="str">
        <f>IF(Inputs!K555="","",MONTH(Inputs!K555))</f>
        <v/>
      </c>
      <c r="BJ555" s="14" t="str">
        <f>IF(Inputs!K555="","",IF(Inputs!K555&gt;DATE(BG555,4,1),DATE(BG555,4,1),DATE(BG555-1,4,1)))</f>
        <v/>
      </c>
      <c r="BX555" s="27" t="e">
        <f t="shared" si="166"/>
        <v>#N/A</v>
      </c>
      <c r="BY555" t="e">
        <f t="shared" si="167"/>
        <v>#N/A</v>
      </c>
    </row>
    <row r="556" spans="20:77">
      <c r="T556" s="5">
        <f>IF(Inputs!F560="",0,IF(Inputs!G560="Purchase",Inputs!H560,IF(Inputs!G560="Redemption",-Inputs!H560,IF(Inputs!G560="Dividend",0,0)))/Inputs!I560)</f>
        <v>0</v>
      </c>
      <c r="U556" s="5">
        <f>IF(Inputs!F560="",0,(datecg-Inputs!F560))</f>
        <v>0</v>
      </c>
      <c r="V556" s="5">
        <f>IF(Inputs!F560="",0,SUM($T$5:T556))</f>
        <v>0</v>
      </c>
      <c r="W556" s="5">
        <f>SUM($X$5:X555)</f>
        <v>24499.276089799783</v>
      </c>
      <c r="X556" s="5">
        <f t="shared" si="150"/>
        <v>0</v>
      </c>
      <c r="Y556" s="5">
        <f t="shared" si="151"/>
        <v>0</v>
      </c>
      <c r="Z556" s="5">
        <f t="shared" si="152"/>
        <v>0</v>
      </c>
      <c r="AA556" s="5">
        <f t="shared" si="153"/>
        <v>0</v>
      </c>
      <c r="AB556" s="5">
        <f t="shared" si="154"/>
        <v>0</v>
      </c>
      <c r="AC556" s="5">
        <f t="shared" si="155"/>
        <v>0</v>
      </c>
      <c r="AD556" s="94">
        <f>IF(U556&lt;=IF(Inputs!$C$22="",lockin,Inputs!$C$22),Inputs!$D$22,IF(U556&lt;=IF(Inputs!$C$23="",lockin,Inputs!$C$23),Inputs!$D$23,IF(U556&lt;=IF(Inputs!$C$24="",lockin,Inputs!$C$24),Inputs!$D$24,IF(U556&lt;=IF(Inputs!$C$25="",lockin,Inputs!$C$25),Inputs!$D$25,IF(U556&lt;=IF(Inputs!$C$26="",lockin,Inputs!$C$26),Inputs!$D$26,IF(U556&lt;=IF(Inputs!$C$27="",lockin,Inputs!$C$27),Inputs!$D$27,IF(U556&lt;=IF(Inputs!$C$28="",lockin,Inputs!$C$28),Inputs!$D$28,IF(U556&lt;=IF(Inputs!$C$29="",lockin,Inputs!$C$29),Inputs!$D$29,IF(U556&lt;=IF(Inputs!$C$30="",lockin,Inputs!$C$30),Inputs!$D$30,IF(U556&lt;=IF(Inputs!$C$31="",lockin,Inputs!$C$31),Inputs!$D$31,0%))))))))))</f>
        <v>1.4999999999999999E-2</v>
      </c>
      <c r="AE556" s="5">
        <f t="shared" si="156"/>
        <v>0</v>
      </c>
      <c r="AF556" s="5">
        <f>AB556*Inputs!I560</f>
        <v>0</v>
      </c>
      <c r="AG556" s="5">
        <f t="shared" si="157"/>
        <v>0</v>
      </c>
      <c r="AH556" s="5">
        <f t="shared" si="158"/>
        <v>0</v>
      </c>
      <c r="AI556" s="5">
        <f>AA556*Inputs!I560</f>
        <v>0</v>
      </c>
      <c r="AJ556" s="5">
        <f t="shared" si="159"/>
        <v>0</v>
      </c>
      <c r="AK556" s="5">
        <f t="shared" si="160"/>
        <v>0</v>
      </c>
      <c r="AL556" s="5">
        <f>AA556*Inputs!I560</f>
        <v>0</v>
      </c>
      <c r="AM556" s="5">
        <f t="shared" ca="1" si="161"/>
        <v>0</v>
      </c>
      <c r="AN556" s="5">
        <f t="shared" si="162"/>
        <v>0</v>
      </c>
      <c r="AO556" s="5">
        <f t="shared" ca="1" si="163"/>
        <v>0</v>
      </c>
      <c r="AP556" s="5"/>
      <c r="AQ556" s="5">
        <f>AA556*Inputs!I560</f>
        <v>0</v>
      </c>
      <c r="AR556" s="5">
        <f t="shared" si="164"/>
        <v>0</v>
      </c>
      <c r="AS556" s="5"/>
      <c r="AT556" s="5">
        <f t="shared" ca="1" si="165"/>
        <v>0</v>
      </c>
      <c r="BG556" s="20" t="str">
        <f>IF(Inputs!K556="","",YEAR(Inputs!K556))</f>
        <v/>
      </c>
      <c r="BH556" s="20" t="str">
        <f>IF(Inputs!K556="","",DAY(Inputs!K556))</f>
        <v/>
      </c>
      <c r="BI556" s="20" t="str">
        <f>IF(Inputs!K556="","",MONTH(Inputs!K556))</f>
        <v/>
      </c>
      <c r="BJ556" s="14" t="str">
        <f>IF(Inputs!K556="","",IF(Inputs!K556&gt;DATE(BG556,4,1),DATE(BG556,4,1),DATE(BG556-1,4,1)))</f>
        <v/>
      </c>
      <c r="BX556" s="27" t="e">
        <f t="shared" si="166"/>
        <v>#N/A</v>
      </c>
      <c r="BY556" t="e">
        <f t="shared" si="167"/>
        <v>#N/A</v>
      </c>
    </row>
    <row r="557" spans="20:77">
      <c r="T557" s="5">
        <f>IF(Inputs!F561="",0,IF(Inputs!G561="Purchase",Inputs!H561,IF(Inputs!G561="Redemption",-Inputs!H561,IF(Inputs!G561="Dividend",0,0)))/Inputs!I561)</f>
        <v>0</v>
      </c>
      <c r="U557" s="5">
        <f>IF(Inputs!F561="",0,(datecg-Inputs!F561))</f>
        <v>0</v>
      </c>
      <c r="V557" s="5">
        <f>IF(Inputs!F561="",0,SUM($T$5:T557))</f>
        <v>0</v>
      </c>
      <c r="W557" s="5">
        <f>SUM($X$5:X556)</f>
        <v>24499.276089799783</v>
      </c>
      <c r="X557" s="5">
        <f t="shared" si="150"/>
        <v>0</v>
      </c>
      <c r="Y557" s="5">
        <f t="shared" si="151"/>
        <v>0</v>
      </c>
      <c r="Z557" s="5">
        <f t="shared" si="152"/>
        <v>0</v>
      </c>
      <c r="AA557" s="5">
        <f t="shared" si="153"/>
        <v>0</v>
      </c>
      <c r="AB557" s="5">
        <f t="shared" si="154"/>
        <v>0</v>
      </c>
      <c r="AC557" s="5">
        <f t="shared" si="155"/>
        <v>0</v>
      </c>
      <c r="AD557" s="94">
        <f>IF(U557&lt;=IF(Inputs!$C$22="",lockin,Inputs!$C$22),Inputs!$D$22,IF(U557&lt;=IF(Inputs!$C$23="",lockin,Inputs!$C$23),Inputs!$D$23,IF(U557&lt;=IF(Inputs!$C$24="",lockin,Inputs!$C$24),Inputs!$D$24,IF(U557&lt;=IF(Inputs!$C$25="",lockin,Inputs!$C$25),Inputs!$D$25,IF(U557&lt;=IF(Inputs!$C$26="",lockin,Inputs!$C$26),Inputs!$D$26,IF(U557&lt;=IF(Inputs!$C$27="",lockin,Inputs!$C$27),Inputs!$D$27,IF(U557&lt;=IF(Inputs!$C$28="",lockin,Inputs!$C$28),Inputs!$D$28,IF(U557&lt;=IF(Inputs!$C$29="",lockin,Inputs!$C$29),Inputs!$D$29,IF(U557&lt;=IF(Inputs!$C$30="",lockin,Inputs!$C$30),Inputs!$D$30,IF(U557&lt;=IF(Inputs!$C$31="",lockin,Inputs!$C$31),Inputs!$D$31,0%))))))))))</f>
        <v>1.4999999999999999E-2</v>
      </c>
      <c r="AE557" s="5">
        <f t="shared" si="156"/>
        <v>0</v>
      </c>
      <c r="AF557" s="5">
        <f>AB557*Inputs!I561</f>
        <v>0</v>
      </c>
      <c r="AG557" s="5">
        <f t="shared" si="157"/>
        <v>0</v>
      </c>
      <c r="AH557" s="5">
        <f t="shared" si="158"/>
        <v>0</v>
      </c>
      <c r="AI557" s="5">
        <f>AA557*Inputs!I561</f>
        <v>0</v>
      </c>
      <c r="AJ557" s="5">
        <f t="shared" si="159"/>
        <v>0</v>
      </c>
      <c r="AK557" s="5">
        <f t="shared" si="160"/>
        <v>0</v>
      </c>
      <c r="AL557" s="5">
        <f>AA557*Inputs!I561</f>
        <v>0</v>
      </c>
      <c r="AM557" s="5">
        <f t="shared" ca="1" si="161"/>
        <v>0</v>
      </c>
      <c r="AN557" s="5">
        <f t="shared" si="162"/>
        <v>0</v>
      </c>
      <c r="AO557" s="5">
        <f t="shared" ca="1" si="163"/>
        <v>0</v>
      </c>
      <c r="AP557" s="5"/>
      <c r="AQ557" s="5">
        <f>AA557*Inputs!I561</f>
        <v>0</v>
      </c>
      <c r="AR557" s="5">
        <f t="shared" si="164"/>
        <v>0</v>
      </c>
      <c r="AS557" s="5"/>
      <c r="AT557" s="5">
        <f t="shared" ca="1" si="165"/>
        <v>0</v>
      </c>
      <c r="BG557" s="20" t="str">
        <f>IF(Inputs!K557="","",YEAR(Inputs!K557))</f>
        <v/>
      </c>
      <c r="BH557" s="20" t="str">
        <f>IF(Inputs!K557="","",DAY(Inputs!K557))</f>
        <v/>
      </c>
      <c r="BI557" s="20" t="str">
        <f>IF(Inputs!K557="","",MONTH(Inputs!K557))</f>
        <v/>
      </c>
      <c r="BJ557" s="14" t="str">
        <f>IF(Inputs!K557="","",IF(Inputs!K557&gt;DATE(BG557,4,1),DATE(BG557,4,1),DATE(BG557-1,4,1)))</f>
        <v/>
      </c>
      <c r="BX557" s="27" t="e">
        <f t="shared" si="166"/>
        <v>#N/A</v>
      </c>
      <c r="BY557" t="e">
        <f t="shared" si="167"/>
        <v>#N/A</v>
      </c>
    </row>
    <row r="558" spans="20:77">
      <c r="T558" s="5">
        <f>IF(Inputs!F562="",0,IF(Inputs!G562="Purchase",Inputs!H562,IF(Inputs!G562="Redemption",-Inputs!H562,IF(Inputs!G562="Dividend",0,0)))/Inputs!I562)</f>
        <v>0</v>
      </c>
      <c r="U558" s="5">
        <f>IF(Inputs!F562="",0,(datecg-Inputs!F562))</f>
        <v>0</v>
      </c>
      <c r="V558" s="5">
        <f>IF(Inputs!F562="",0,SUM($T$5:T558))</f>
        <v>0</v>
      </c>
      <c r="W558" s="5">
        <f>SUM($X$5:X557)</f>
        <v>24499.276089799783</v>
      </c>
      <c r="X558" s="5">
        <f t="shared" si="150"/>
        <v>0</v>
      </c>
      <c r="Y558" s="5">
        <f t="shared" si="151"/>
        <v>0</v>
      </c>
      <c r="Z558" s="5">
        <f t="shared" si="152"/>
        <v>0</v>
      </c>
      <c r="AA558" s="5">
        <f t="shared" si="153"/>
        <v>0</v>
      </c>
      <c r="AB558" s="5">
        <f t="shared" si="154"/>
        <v>0</v>
      </c>
      <c r="AC558" s="5">
        <f t="shared" si="155"/>
        <v>0</v>
      </c>
      <c r="AD558" s="94">
        <f>IF(U558&lt;=IF(Inputs!$C$22="",lockin,Inputs!$C$22),Inputs!$D$22,IF(U558&lt;=IF(Inputs!$C$23="",lockin,Inputs!$C$23),Inputs!$D$23,IF(U558&lt;=IF(Inputs!$C$24="",lockin,Inputs!$C$24),Inputs!$D$24,IF(U558&lt;=IF(Inputs!$C$25="",lockin,Inputs!$C$25),Inputs!$D$25,IF(U558&lt;=IF(Inputs!$C$26="",lockin,Inputs!$C$26),Inputs!$D$26,IF(U558&lt;=IF(Inputs!$C$27="",lockin,Inputs!$C$27),Inputs!$D$27,IF(U558&lt;=IF(Inputs!$C$28="",lockin,Inputs!$C$28),Inputs!$D$28,IF(U558&lt;=IF(Inputs!$C$29="",lockin,Inputs!$C$29),Inputs!$D$29,IF(U558&lt;=IF(Inputs!$C$30="",lockin,Inputs!$C$30),Inputs!$D$30,IF(U558&lt;=IF(Inputs!$C$31="",lockin,Inputs!$C$31),Inputs!$D$31,0%))))))))))</f>
        <v>1.4999999999999999E-2</v>
      </c>
      <c r="AE558" s="5">
        <f t="shared" si="156"/>
        <v>0</v>
      </c>
      <c r="AF558" s="5">
        <f>AB558*Inputs!I562</f>
        <v>0</v>
      </c>
      <c r="AG558" s="5">
        <f t="shared" si="157"/>
        <v>0</v>
      </c>
      <c r="AH558" s="5">
        <f t="shared" si="158"/>
        <v>0</v>
      </c>
      <c r="AI558" s="5">
        <f>AA558*Inputs!I562</f>
        <v>0</v>
      </c>
      <c r="AJ558" s="5">
        <f t="shared" si="159"/>
        <v>0</v>
      </c>
      <c r="AK558" s="5">
        <f t="shared" si="160"/>
        <v>0</v>
      </c>
      <c r="AL558" s="5">
        <f>AA558*Inputs!I562</f>
        <v>0</v>
      </c>
      <c r="AM558" s="5">
        <f t="shared" ca="1" si="161"/>
        <v>0</v>
      </c>
      <c r="AN558" s="5">
        <f t="shared" si="162"/>
        <v>0</v>
      </c>
      <c r="AO558" s="5">
        <f t="shared" ca="1" si="163"/>
        <v>0</v>
      </c>
      <c r="AP558" s="5"/>
      <c r="AQ558" s="5">
        <f>AA558*Inputs!I562</f>
        <v>0</v>
      </c>
      <c r="AR558" s="5">
        <f t="shared" si="164"/>
        <v>0</v>
      </c>
      <c r="AS558" s="5"/>
      <c r="AT558" s="5">
        <f t="shared" ca="1" si="165"/>
        <v>0</v>
      </c>
      <c r="BG558" s="20" t="str">
        <f>IF(Inputs!K558="","",YEAR(Inputs!K558))</f>
        <v/>
      </c>
      <c r="BH558" s="20" t="str">
        <f>IF(Inputs!K558="","",DAY(Inputs!K558))</f>
        <v/>
      </c>
      <c r="BI558" s="20" t="str">
        <f>IF(Inputs!K558="","",MONTH(Inputs!K558))</f>
        <v/>
      </c>
      <c r="BJ558" s="14" t="str">
        <f>IF(Inputs!K558="","",IF(Inputs!K558&gt;DATE(BG558,4,1),DATE(BG558,4,1),DATE(BG558-1,4,1)))</f>
        <v/>
      </c>
      <c r="BX558" s="27" t="e">
        <f t="shared" si="166"/>
        <v>#N/A</v>
      </c>
      <c r="BY558" t="e">
        <f t="shared" si="167"/>
        <v>#N/A</v>
      </c>
    </row>
    <row r="559" spans="20:77">
      <c r="T559" s="5">
        <f>IF(Inputs!F563="",0,IF(Inputs!G563="Purchase",Inputs!H563,IF(Inputs!G563="Redemption",-Inputs!H563,IF(Inputs!G563="Dividend",0,0)))/Inputs!I563)</f>
        <v>0</v>
      </c>
      <c r="U559" s="5">
        <f>IF(Inputs!F563="",0,(datecg-Inputs!F563))</f>
        <v>0</v>
      </c>
      <c r="V559" s="5">
        <f>IF(Inputs!F563="",0,SUM($T$5:T559))</f>
        <v>0</v>
      </c>
      <c r="W559" s="5">
        <f>SUM($X$5:X558)</f>
        <v>24499.276089799783</v>
      </c>
      <c r="X559" s="5">
        <f t="shared" si="150"/>
        <v>0</v>
      </c>
      <c r="Y559" s="5">
        <f t="shared" si="151"/>
        <v>0</v>
      </c>
      <c r="Z559" s="5">
        <f t="shared" si="152"/>
        <v>0</v>
      </c>
      <c r="AA559" s="5">
        <f t="shared" si="153"/>
        <v>0</v>
      </c>
      <c r="AB559" s="5">
        <f t="shared" si="154"/>
        <v>0</v>
      </c>
      <c r="AC559" s="5">
        <f t="shared" si="155"/>
        <v>0</v>
      </c>
      <c r="AD559" s="94">
        <f>IF(U559&lt;=IF(Inputs!$C$22="",lockin,Inputs!$C$22),Inputs!$D$22,IF(U559&lt;=IF(Inputs!$C$23="",lockin,Inputs!$C$23),Inputs!$D$23,IF(U559&lt;=IF(Inputs!$C$24="",lockin,Inputs!$C$24),Inputs!$D$24,IF(U559&lt;=IF(Inputs!$C$25="",lockin,Inputs!$C$25),Inputs!$D$25,IF(U559&lt;=IF(Inputs!$C$26="",lockin,Inputs!$C$26),Inputs!$D$26,IF(U559&lt;=IF(Inputs!$C$27="",lockin,Inputs!$C$27),Inputs!$D$27,IF(U559&lt;=IF(Inputs!$C$28="",lockin,Inputs!$C$28),Inputs!$D$28,IF(U559&lt;=IF(Inputs!$C$29="",lockin,Inputs!$C$29),Inputs!$D$29,IF(U559&lt;=IF(Inputs!$C$30="",lockin,Inputs!$C$30),Inputs!$D$30,IF(U559&lt;=IF(Inputs!$C$31="",lockin,Inputs!$C$31),Inputs!$D$31,0%))))))))))</f>
        <v>1.4999999999999999E-2</v>
      </c>
      <c r="AE559" s="5">
        <f t="shared" si="156"/>
        <v>0</v>
      </c>
      <c r="AF559" s="5">
        <f>AB559*Inputs!I563</f>
        <v>0</v>
      </c>
      <c r="AG559" s="5">
        <f t="shared" si="157"/>
        <v>0</v>
      </c>
      <c r="AH559" s="5">
        <f t="shared" si="158"/>
        <v>0</v>
      </c>
      <c r="AI559" s="5">
        <f>AA559*Inputs!I563</f>
        <v>0</v>
      </c>
      <c r="AJ559" s="5">
        <f t="shared" si="159"/>
        <v>0</v>
      </c>
      <c r="AK559" s="5">
        <f t="shared" si="160"/>
        <v>0</v>
      </c>
      <c r="AL559" s="5">
        <f>AA559*Inputs!I563</f>
        <v>0</v>
      </c>
      <c r="AM559" s="5">
        <f t="shared" ca="1" si="161"/>
        <v>0</v>
      </c>
      <c r="AN559" s="5">
        <f t="shared" si="162"/>
        <v>0</v>
      </c>
      <c r="AO559" s="5">
        <f t="shared" ca="1" si="163"/>
        <v>0</v>
      </c>
      <c r="AP559" s="5"/>
      <c r="AQ559" s="5">
        <f>AA559*Inputs!I563</f>
        <v>0</v>
      </c>
      <c r="AR559" s="5">
        <f t="shared" si="164"/>
        <v>0</v>
      </c>
      <c r="AS559" s="5"/>
      <c r="AT559" s="5">
        <f t="shared" ca="1" si="165"/>
        <v>0</v>
      </c>
      <c r="BG559" s="20" t="str">
        <f>IF(Inputs!K559="","",YEAR(Inputs!K559))</f>
        <v/>
      </c>
      <c r="BH559" s="20" t="str">
        <f>IF(Inputs!K559="","",DAY(Inputs!K559))</f>
        <v/>
      </c>
      <c r="BI559" s="20" t="str">
        <f>IF(Inputs!K559="","",MONTH(Inputs!K559))</f>
        <v/>
      </c>
      <c r="BJ559" s="14" t="str">
        <f>IF(Inputs!K559="","",IF(Inputs!K559&gt;DATE(BG559,4,1),DATE(BG559,4,1),DATE(BG559-1,4,1)))</f>
        <v/>
      </c>
      <c r="BX559" s="27" t="e">
        <f t="shared" si="166"/>
        <v>#N/A</v>
      </c>
      <c r="BY559" t="e">
        <f t="shared" si="167"/>
        <v>#N/A</v>
      </c>
    </row>
    <row r="560" spans="20:77">
      <c r="T560" s="5">
        <f>IF(Inputs!F564="",0,IF(Inputs!G564="Purchase",Inputs!H564,IF(Inputs!G564="Redemption",-Inputs!H564,IF(Inputs!G564="Dividend",0,0)))/Inputs!I564)</f>
        <v>0</v>
      </c>
      <c r="U560" s="5">
        <f>IF(Inputs!F564="",0,(datecg-Inputs!F564))</f>
        <v>0</v>
      </c>
      <c r="V560" s="5">
        <f>IF(Inputs!F564="",0,SUM($T$5:T560))</f>
        <v>0</v>
      </c>
      <c r="W560" s="5">
        <f>SUM($X$5:X559)</f>
        <v>24499.276089799783</v>
      </c>
      <c r="X560" s="5">
        <f t="shared" si="150"/>
        <v>0</v>
      </c>
      <c r="Y560" s="5">
        <f t="shared" si="151"/>
        <v>0</v>
      </c>
      <c r="Z560" s="5">
        <f t="shared" si="152"/>
        <v>0</v>
      </c>
      <c r="AA560" s="5">
        <f t="shared" si="153"/>
        <v>0</v>
      </c>
      <c r="AB560" s="5">
        <f t="shared" si="154"/>
        <v>0</v>
      </c>
      <c r="AC560" s="5">
        <f t="shared" si="155"/>
        <v>0</v>
      </c>
      <c r="AD560" s="94">
        <f>IF(U560&lt;=IF(Inputs!$C$22="",lockin,Inputs!$C$22),Inputs!$D$22,IF(U560&lt;=IF(Inputs!$C$23="",lockin,Inputs!$C$23),Inputs!$D$23,IF(U560&lt;=IF(Inputs!$C$24="",lockin,Inputs!$C$24),Inputs!$D$24,IF(U560&lt;=IF(Inputs!$C$25="",lockin,Inputs!$C$25),Inputs!$D$25,IF(U560&lt;=IF(Inputs!$C$26="",lockin,Inputs!$C$26),Inputs!$D$26,IF(U560&lt;=IF(Inputs!$C$27="",lockin,Inputs!$C$27),Inputs!$D$27,IF(U560&lt;=IF(Inputs!$C$28="",lockin,Inputs!$C$28),Inputs!$D$28,IF(U560&lt;=IF(Inputs!$C$29="",lockin,Inputs!$C$29),Inputs!$D$29,IF(U560&lt;=IF(Inputs!$C$30="",lockin,Inputs!$C$30),Inputs!$D$30,IF(U560&lt;=IF(Inputs!$C$31="",lockin,Inputs!$C$31),Inputs!$D$31,0%))))))))))</f>
        <v>1.4999999999999999E-2</v>
      </c>
      <c r="AE560" s="5">
        <f t="shared" si="156"/>
        <v>0</v>
      </c>
      <c r="AF560" s="5">
        <f>AB560*Inputs!I564</f>
        <v>0</v>
      </c>
      <c r="AG560" s="5">
        <f t="shared" si="157"/>
        <v>0</v>
      </c>
      <c r="AH560" s="5">
        <f t="shared" si="158"/>
        <v>0</v>
      </c>
      <c r="AI560" s="5">
        <f>AA560*Inputs!I564</f>
        <v>0</v>
      </c>
      <c r="AJ560" s="5">
        <f t="shared" si="159"/>
        <v>0</v>
      </c>
      <c r="AK560" s="5">
        <f t="shared" si="160"/>
        <v>0</v>
      </c>
      <c r="AL560" s="5">
        <f>AA560*Inputs!I564</f>
        <v>0</v>
      </c>
      <c r="AM560" s="5">
        <f t="shared" ca="1" si="161"/>
        <v>0</v>
      </c>
      <c r="AN560" s="5">
        <f t="shared" si="162"/>
        <v>0</v>
      </c>
      <c r="AO560" s="5">
        <f t="shared" ca="1" si="163"/>
        <v>0</v>
      </c>
      <c r="AP560" s="5"/>
      <c r="AQ560" s="5">
        <f>AA560*Inputs!I564</f>
        <v>0</v>
      </c>
      <c r="AR560" s="5">
        <f t="shared" si="164"/>
        <v>0</v>
      </c>
      <c r="AS560" s="5"/>
      <c r="AT560" s="5">
        <f t="shared" ca="1" si="165"/>
        <v>0</v>
      </c>
      <c r="BG560" s="20" t="str">
        <f>IF(Inputs!K560="","",YEAR(Inputs!K560))</f>
        <v/>
      </c>
      <c r="BH560" s="20" t="str">
        <f>IF(Inputs!K560="","",DAY(Inputs!K560))</f>
        <v/>
      </c>
      <c r="BI560" s="20" t="str">
        <f>IF(Inputs!K560="","",MONTH(Inputs!K560))</f>
        <v/>
      </c>
      <c r="BJ560" s="14" t="str">
        <f>IF(Inputs!K560="","",IF(Inputs!K560&gt;DATE(BG560,4,1),DATE(BG560,4,1),DATE(BG560-1,4,1)))</f>
        <v/>
      </c>
      <c r="BX560" s="27" t="e">
        <f t="shared" si="166"/>
        <v>#N/A</v>
      </c>
      <c r="BY560" t="e">
        <f t="shared" si="167"/>
        <v>#N/A</v>
      </c>
    </row>
    <row r="561" spans="20:77">
      <c r="T561" s="5">
        <f>IF(Inputs!F565="",0,IF(Inputs!G565="Purchase",Inputs!H565,IF(Inputs!G565="Redemption",-Inputs!H565,IF(Inputs!G565="Dividend",0,0)))/Inputs!I565)</f>
        <v>0</v>
      </c>
      <c r="U561" s="5">
        <f>IF(Inputs!F565="",0,(datecg-Inputs!F565))</f>
        <v>0</v>
      </c>
      <c r="V561" s="5">
        <f>IF(Inputs!F565="",0,SUM($T$5:T561))</f>
        <v>0</v>
      </c>
      <c r="W561" s="5">
        <f>SUM($X$5:X560)</f>
        <v>24499.276089799783</v>
      </c>
      <c r="X561" s="5">
        <f t="shared" si="150"/>
        <v>0</v>
      </c>
      <c r="Y561" s="5">
        <f t="shared" si="151"/>
        <v>0</v>
      </c>
      <c r="Z561" s="5">
        <f t="shared" si="152"/>
        <v>0</v>
      </c>
      <c r="AA561" s="5">
        <f t="shared" si="153"/>
        <v>0</v>
      </c>
      <c r="AB561" s="5">
        <f t="shared" si="154"/>
        <v>0</v>
      </c>
      <c r="AC561" s="5">
        <f t="shared" si="155"/>
        <v>0</v>
      </c>
      <c r="AD561" s="94">
        <f>IF(U561&lt;=IF(Inputs!$C$22="",lockin,Inputs!$C$22),Inputs!$D$22,IF(U561&lt;=IF(Inputs!$C$23="",lockin,Inputs!$C$23),Inputs!$D$23,IF(U561&lt;=IF(Inputs!$C$24="",lockin,Inputs!$C$24),Inputs!$D$24,IF(U561&lt;=IF(Inputs!$C$25="",lockin,Inputs!$C$25),Inputs!$D$25,IF(U561&lt;=IF(Inputs!$C$26="",lockin,Inputs!$C$26),Inputs!$D$26,IF(U561&lt;=IF(Inputs!$C$27="",lockin,Inputs!$C$27),Inputs!$D$27,IF(U561&lt;=IF(Inputs!$C$28="",lockin,Inputs!$C$28),Inputs!$D$28,IF(U561&lt;=IF(Inputs!$C$29="",lockin,Inputs!$C$29),Inputs!$D$29,IF(U561&lt;=IF(Inputs!$C$30="",lockin,Inputs!$C$30),Inputs!$D$30,IF(U561&lt;=IF(Inputs!$C$31="",lockin,Inputs!$C$31),Inputs!$D$31,0%))))))))))</f>
        <v>1.4999999999999999E-2</v>
      </c>
      <c r="AE561" s="5">
        <f t="shared" si="156"/>
        <v>0</v>
      </c>
      <c r="AF561" s="5">
        <f>AB561*Inputs!I565</f>
        <v>0</v>
      </c>
      <c r="AG561" s="5">
        <f t="shared" si="157"/>
        <v>0</v>
      </c>
      <c r="AH561" s="5">
        <f t="shared" si="158"/>
        <v>0</v>
      </c>
      <c r="AI561" s="5">
        <f>AA561*Inputs!I565</f>
        <v>0</v>
      </c>
      <c r="AJ561" s="5">
        <f t="shared" si="159"/>
        <v>0</v>
      </c>
      <c r="AK561" s="5">
        <f t="shared" si="160"/>
        <v>0</v>
      </c>
      <c r="AL561" s="5">
        <f>AA561*Inputs!I565</f>
        <v>0</v>
      </c>
      <c r="AM561" s="5">
        <f t="shared" ca="1" si="161"/>
        <v>0</v>
      </c>
      <c r="AN561" s="5">
        <f t="shared" si="162"/>
        <v>0</v>
      </c>
      <c r="AO561" s="5">
        <f t="shared" ca="1" si="163"/>
        <v>0</v>
      </c>
      <c r="AP561" s="5"/>
      <c r="AQ561" s="5">
        <f>AA561*Inputs!I565</f>
        <v>0</v>
      </c>
      <c r="AR561" s="5">
        <f t="shared" si="164"/>
        <v>0</v>
      </c>
      <c r="AS561" s="5"/>
      <c r="AT561" s="5">
        <f t="shared" ca="1" si="165"/>
        <v>0</v>
      </c>
      <c r="BG561" s="20" t="str">
        <f>IF(Inputs!K561="","",YEAR(Inputs!K561))</f>
        <v/>
      </c>
      <c r="BH561" s="20" t="str">
        <f>IF(Inputs!K561="","",DAY(Inputs!K561))</f>
        <v/>
      </c>
      <c r="BI561" s="20" t="str">
        <f>IF(Inputs!K561="","",MONTH(Inputs!K561))</f>
        <v/>
      </c>
      <c r="BJ561" s="14" t="str">
        <f>IF(Inputs!K561="","",IF(Inputs!K561&gt;DATE(BG561,4,1),DATE(BG561,4,1),DATE(BG561-1,4,1)))</f>
        <v/>
      </c>
      <c r="BX561" s="27" t="e">
        <f t="shared" si="166"/>
        <v>#N/A</v>
      </c>
      <c r="BY561" t="e">
        <f t="shared" si="167"/>
        <v>#N/A</v>
      </c>
    </row>
    <row r="562" spans="20:77">
      <c r="T562" s="5">
        <f>IF(Inputs!F566="",0,IF(Inputs!G566="Purchase",Inputs!H566,IF(Inputs!G566="Redemption",-Inputs!H566,IF(Inputs!G566="Dividend",0,0)))/Inputs!I566)</f>
        <v>0</v>
      </c>
      <c r="U562" s="5">
        <f>IF(Inputs!F566="",0,(datecg-Inputs!F566))</f>
        <v>0</v>
      </c>
      <c r="V562" s="5">
        <f>IF(Inputs!F566="",0,SUM($T$5:T562))</f>
        <v>0</v>
      </c>
      <c r="W562" s="5">
        <f>SUM($X$5:X561)</f>
        <v>24499.276089799783</v>
      </c>
      <c r="X562" s="5">
        <f t="shared" si="150"/>
        <v>0</v>
      </c>
      <c r="Y562" s="5">
        <f t="shared" si="151"/>
        <v>0</v>
      </c>
      <c r="Z562" s="5">
        <f t="shared" si="152"/>
        <v>0</v>
      </c>
      <c r="AA562" s="5">
        <f t="shared" si="153"/>
        <v>0</v>
      </c>
      <c r="AB562" s="5">
        <f t="shared" si="154"/>
        <v>0</v>
      </c>
      <c r="AC562" s="5">
        <f t="shared" si="155"/>
        <v>0</v>
      </c>
      <c r="AD562" s="94">
        <f>IF(U562&lt;=IF(Inputs!$C$22="",lockin,Inputs!$C$22),Inputs!$D$22,IF(U562&lt;=IF(Inputs!$C$23="",lockin,Inputs!$C$23),Inputs!$D$23,IF(U562&lt;=IF(Inputs!$C$24="",lockin,Inputs!$C$24),Inputs!$D$24,IF(U562&lt;=IF(Inputs!$C$25="",lockin,Inputs!$C$25),Inputs!$D$25,IF(U562&lt;=IF(Inputs!$C$26="",lockin,Inputs!$C$26),Inputs!$D$26,IF(U562&lt;=IF(Inputs!$C$27="",lockin,Inputs!$C$27),Inputs!$D$27,IF(U562&lt;=IF(Inputs!$C$28="",lockin,Inputs!$C$28),Inputs!$D$28,IF(U562&lt;=IF(Inputs!$C$29="",lockin,Inputs!$C$29),Inputs!$D$29,IF(U562&lt;=IF(Inputs!$C$30="",lockin,Inputs!$C$30),Inputs!$D$30,IF(U562&lt;=IF(Inputs!$C$31="",lockin,Inputs!$C$31),Inputs!$D$31,0%))))))))))</f>
        <v>1.4999999999999999E-2</v>
      </c>
      <c r="AE562" s="5">
        <f t="shared" si="156"/>
        <v>0</v>
      </c>
      <c r="AF562" s="5">
        <f>AB562*Inputs!I566</f>
        <v>0</v>
      </c>
      <c r="AG562" s="5">
        <f t="shared" si="157"/>
        <v>0</v>
      </c>
      <c r="AH562" s="5">
        <f t="shared" si="158"/>
        <v>0</v>
      </c>
      <c r="AI562" s="5">
        <f>AA562*Inputs!I566</f>
        <v>0</v>
      </c>
      <c r="AJ562" s="5">
        <f t="shared" si="159"/>
        <v>0</v>
      </c>
      <c r="AK562" s="5">
        <f t="shared" si="160"/>
        <v>0</v>
      </c>
      <c r="AL562" s="5">
        <f>AA562*Inputs!I566</f>
        <v>0</v>
      </c>
      <c r="AM562" s="5">
        <f t="shared" ca="1" si="161"/>
        <v>0</v>
      </c>
      <c r="AN562" s="5">
        <f t="shared" si="162"/>
        <v>0</v>
      </c>
      <c r="AO562" s="5">
        <f t="shared" ca="1" si="163"/>
        <v>0</v>
      </c>
      <c r="AP562" s="5"/>
      <c r="AQ562" s="5">
        <f>AA562*Inputs!I566</f>
        <v>0</v>
      </c>
      <c r="AR562" s="5">
        <f t="shared" si="164"/>
        <v>0</v>
      </c>
      <c r="AS562" s="5"/>
      <c r="AT562" s="5">
        <f t="shared" ca="1" si="165"/>
        <v>0</v>
      </c>
      <c r="BG562" s="20" t="str">
        <f>IF(Inputs!K562="","",YEAR(Inputs!K562))</f>
        <v/>
      </c>
      <c r="BH562" s="20" t="str">
        <f>IF(Inputs!K562="","",DAY(Inputs!K562))</f>
        <v/>
      </c>
      <c r="BI562" s="20" t="str">
        <f>IF(Inputs!K562="","",MONTH(Inputs!K562))</f>
        <v/>
      </c>
      <c r="BJ562" s="14" t="str">
        <f>IF(Inputs!K562="","",IF(Inputs!K562&gt;DATE(BG562,4,1),DATE(BG562,4,1),DATE(BG562-1,4,1)))</f>
        <v/>
      </c>
      <c r="BX562" s="27" t="e">
        <f t="shared" si="166"/>
        <v>#N/A</v>
      </c>
      <c r="BY562" t="e">
        <f t="shared" si="167"/>
        <v>#N/A</v>
      </c>
    </row>
    <row r="563" spans="20:77">
      <c r="T563" s="5">
        <f>IF(Inputs!F567="",0,IF(Inputs!G567="Purchase",Inputs!H567,IF(Inputs!G567="Redemption",-Inputs!H567,IF(Inputs!G567="Dividend",0,0)))/Inputs!I567)</f>
        <v>0</v>
      </c>
      <c r="U563" s="5">
        <f>IF(Inputs!F567="",0,(datecg-Inputs!F567))</f>
        <v>0</v>
      </c>
      <c r="V563" s="5">
        <f>IF(Inputs!F567="",0,SUM($T$5:T563))</f>
        <v>0</v>
      </c>
      <c r="W563" s="5">
        <f>SUM($X$5:X562)</f>
        <v>24499.276089799783</v>
      </c>
      <c r="X563" s="5">
        <f t="shared" si="150"/>
        <v>0</v>
      </c>
      <c r="Y563" s="5">
        <f t="shared" si="151"/>
        <v>0</v>
      </c>
      <c r="Z563" s="5">
        <f t="shared" si="152"/>
        <v>0</v>
      </c>
      <c r="AA563" s="5">
        <f t="shared" si="153"/>
        <v>0</v>
      </c>
      <c r="AB563" s="5">
        <f t="shared" si="154"/>
        <v>0</v>
      </c>
      <c r="AC563" s="5">
        <f t="shared" si="155"/>
        <v>0</v>
      </c>
      <c r="AD563" s="94">
        <f>IF(U563&lt;=IF(Inputs!$C$22="",lockin,Inputs!$C$22),Inputs!$D$22,IF(U563&lt;=IF(Inputs!$C$23="",lockin,Inputs!$C$23),Inputs!$D$23,IF(U563&lt;=IF(Inputs!$C$24="",lockin,Inputs!$C$24),Inputs!$D$24,IF(U563&lt;=IF(Inputs!$C$25="",lockin,Inputs!$C$25),Inputs!$D$25,IF(U563&lt;=IF(Inputs!$C$26="",lockin,Inputs!$C$26),Inputs!$D$26,IF(U563&lt;=IF(Inputs!$C$27="",lockin,Inputs!$C$27),Inputs!$D$27,IF(U563&lt;=IF(Inputs!$C$28="",lockin,Inputs!$C$28),Inputs!$D$28,IF(U563&lt;=IF(Inputs!$C$29="",lockin,Inputs!$C$29),Inputs!$D$29,IF(U563&lt;=IF(Inputs!$C$30="",lockin,Inputs!$C$30),Inputs!$D$30,IF(U563&lt;=IF(Inputs!$C$31="",lockin,Inputs!$C$31),Inputs!$D$31,0%))))))))))</f>
        <v>1.4999999999999999E-2</v>
      </c>
      <c r="AE563" s="5">
        <f t="shared" si="156"/>
        <v>0</v>
      </c>
      <c r="AF563" s="5">
        <f>AB563*Inputs!I567</f>
        <v>0</v>
      </c>
      <c r="AG563" s="5">
        <f t="shared" si="157"/>
        <v>0</v>
      </c>
      <c r="AH563" s="5">
        <f t="shared" si="158"/>
        <v>0</v>
      </c>
      <c r="AI563" s="5">
        <f>AA563*Inputs!I567</f>
        <v>0</v>
      </c>
      <c r="AJ563" s="5">
        <f t="shared" si="159"/>
        <v>0</v>
      </c>
      <c r="AK563" s="5">
        <f t="shared" si="160"/>
        <v>0</v>
      </c>
      <c r="AL563" s="5">
        <f>AA563*Inputs!I567</f>
        <v>0</v>
      </c>
      <c r="AM563" s="5">
        <f t="shared" ca="1" si="161"/>
        <v>0</v>
      </c>
      <c r="AN563" s="5">
        <f t="shared" si="162"/>
        <v>0</v>
      </c>
      <c r="AO563" s="5">
        <f t="shared" ca="1" si="163"/>
        <v>0</v>
      </c>
      <c r="AP563" s="5"/>
      <c r="AQ563" s="5">
        <f>AA563*Inputs!I567</f>
        <v>0</v>
      </c>
      <c r="AR563" s="5">
        <f t="shared" si="164"/>
        <v>0</v>
      </c>
      <c r="AS563" s="5"/>
      <c r="AT563" s="5">
        <f t="shared" ca="1" si="165"/>
        <v>0</v>
      </c>
      <c r="BG563" s="20" t="str">
        <f>IF(Inputs!K563="","",YEAR(Inputs!K563))</f>
        <v/>
      </c>
      <c r="BH563" s="20" t="str">
        <f>IF(Inputs!K563="","",DAY(Inputs!K563))</f>
        <v/>
      </c>
      <c r="BI563" s="20" t="str">
        <f>IF(Inputs!K563="","",MONTH(Inputs!K563))</f>
        <v/>
      </c>
      <c r="BJ563" s="14" t="str">
        <f>IF(Inputs!K563="","",IF(Inputs!K563&gt;DATE(BG563,4,1),DATE(BG563,4,1),DATE(BG563-1,4,1)))</f>
        <v/>
      </c>
      <c r="BX563" s="27" t="e">
        <f t="shared" si="166"/>
        <v>#N/A</v>
      </c>
      <c r="BY563" t="e">
        <f t="shared" si="167"/>
        <v>#N/A</v>
      </c>
    </row>
    <row r="564" spans="20:77">
      <c r="T564" s="5">
        <f>IF(Inputs!F568="",0,IF(Inputs!G568="Purchase",Inputs!H568,IF(Inputs!G568="Redemption",-Inputs!H568,IF(Inputs!G568="Dividend",0,0)))/Inputs!I568)</f>
        <v>0</v>
      </c>
      <c r="U564" s="5">
        <f>IF(Inputs!F568="",0,(datecg-Inputs!F568))</f>
        <v>0</v>
      </c>
      <c r="V564" s="5">
        <f>IF(Inputs!F568="",0,SUM($T$5:T564))</f>
        <v>0</v>
      </c>
      <c r="W564" s="5">
        <f>SUM($X$5:X563)</f>
        <v>24499.276089799783</v>
      </c>
      <c r="X564" s="5">
        <f t="shared" si="150"/>
        <v>0</v>
      </c>
      <c r="Y564" s="5">
        <f t="shared" si="151"/>
        <v>0</v>
      </c>
      <c r="Z564" s="5">
        <f t="shared" si="152"/>
        <v>0</v>
      </c>
      <c r="AA564" s="5">
        <f t="shared" si="153"/>
        <v>0</v>
      </c>
      <c r="AB564" s="5">
        <f t="shared" si="154"/>
        <v>0</v>
      </c>
      <c r="AC564" s="5">
        <f t="shared" si="155"/>
        <v>0</v>
      </c>
      <c r="AD564" s="94">
        <f>IF(U564&lt;=IF(Inputs!$C$22="",lockin,Inputs!$C$22),Inputs!$D$22,IF(U564&lt;=IF(Inputs!$C$23="",lockin,Inputs!$C$23),Inputs!$D$23,IF(U564&lt;=IF(Inputs!$C$24="",lockin,Inputs!$C$24),Inputs!$D$24,IF(U564&lt;=IF(Inputs!$C$25="",lockin,Inputs!$C$25),Inputs!$D$25,IF(U564&lt;=IF(Inputs!$C$26="",lockin,Inputs!$C$26),Inputs!$D$26,IF(U564&lt;=IF(Inputs!$C$27="",lockin,Inputs!$C$27),Inputs!$D$27,IF(U564&lt;=IF(Inputs!$C$28="",lockin,Inputs!$C$28),Inputs!$D$28,IF(U564&lt;=IF(Inputs!$C$29="",lockin,Inputs!$C$29),Inputs!$D$29,IF(U564&lt;=IF(Inputs!$C$30="",lockin,Inputs!$C$30),Inputs!$D$30,IF(U564&lt;=IF(Inputs!$C$31="",lockin,Inputs!$C$31),Inputs!$D$31,0%))))))))))</f>
        <v>1.4999999999999999E-2</v>
      </c>
      <c r="AE564" s="5">
        <f t="shared" si="156"/>
        <v>0</v>
      </c>
      <c r="AF564" s="5">
        <f>AB564*Inputs!I568</f>
        <v>0</v>
      </c>
      <c r="AG564" s="5">
        <f t="shared" si="157"/>
        <v>0</v>
      </c>
      <c r="AH564" s="5">
        <f t="shared" si="158"/>
        <v>0</v>
      </c>
      <c r="AI564" s="5">
        <f>AA564*Inputs!I568</f>
        <v>0</v>
      </c>
      <c r="AJ564" s="5">
        <f t="shared" si="159"/>
        <v>0</v>
      </c>
      <c r="AK564" s="5">
        <f t="shared" si="160"/>
        <v>0</v>
      </c>
      <c r="AL564" s="5">
        <f>AA564*Inputs!I568</f>
        <v>0</v>
      </c>
      <c r="AM564" s="5">
        <f t="shared" ca="1" si="161"/>
        <v>0</v>
      </c>
      <c r="AN564" s="5">
        <f t="shared" si="162"/>
        <v>0</v>
      </c>
      <c r="AO564" s="5">
        <f t="shared" ca="1" si="163"/>
        <v>0</v>
      </c>
      <c r="AP564" s="5"/>
      <c r="AQ564" s="5">
        <f>AA564*Inputs!I568</f>
        <v>0</v>
      </c>
      <c r="AR564" s="5">
        <f t="shared" si="164"/>
        <v>0</v>
      </c>
      <c r="AS564" s="5"/>
      <c r="AT564" s="5">
        <f t="shared" ca="1" si="165"/>
        <v>0</v>
      </c>
      <c r="BG564" s="20" t="str">
        <f>IF(Inputs!K564="","",YEAR(Inputs!K564))</f>
        <v/>
      </c>
      <c r="BH564" s="20" t="str">
        <f>IF(Inputs!K564="","",DAY(Inputs!K564))</f>
        <v/>
      </c>
      <c r="BI564" s="20" t="str">
        <f>IF(Inputs!K564="","",MONTH(Inputs!K564))</f>
        <v/>
      </c>
      <c r="BJ564" s="14" t="str">
        <f>IF(Inputs!K564="","",IF(Inputs!K564&gt;DATE(BG564,4,1),DATE(BG564,4,1),DATE(BG564-1,4,1)))</f>
        <v/>
      </c>
      <c r="BX564" s="27" t="e">
        <f t="shared" si="166"/>
        <v>#N/A</v>
      </c>
      <c r="BY564" t="e">
        <f t="shared" si="167"/>
        <v>#N/A</v>
      </c>
    </row>
    <row r="565" spans="20:77">
      <c r="T565" s="5">
        <f>IF(Inputs!F569="",0,IF(Inputs!G569="Purchase",Inputs!H569,IF(Inputs!G569="Redemption",-Inputs!H569,IF(Inputs!G569="Dividend",0,0)))/Inputs!I569)</f>
        <v>0</v>
      </c>
      <c r="U565" s="5">
        <f>IF(Inputs!F569="",0,(datecg-Inputs!F569))</f>
        <v>0</v>
      </c>
      <c r="V565" s="5">
        <f>IF(Inputs!F569="",0,SUM($T$5:T565))</f>
        <v>0</v>
      </c>
      <c r="W565" s="5">
        <f>SUM($X$5:X564)</f>
        <v>24499.276089799783</v>
      </c>
      <c r="X565" s="5">
        <f t="shared" si="150"/>
        <v>0</v>
      </c>
      <c r="Y565" s="5">
        <f t="shared" si="151"/>
        <v>0</v>
      </c>
      <c r="Z565" s="5">
        <f t="shared" si="152"/>
        <v>0</v>
      </c>
      <c r="AA565" s="5">
        <f t="shared" si="153"/>
        <v>0</v>
      </c>
      <c r="AB565" s="5">
        <f t="shared" si="154"/>
        <v>0</v>
      </c>
      <c r="AC565" s="5">
        <f t="shared" si="155"/>
        <v>0</v>
      </c>
      <c r="AD565" s="94">
        <f>IF(U565&lt;=IF(Inputs!$C$22="",lockin,Inputs!$C$22),Inputs!$D$22,IF(U565&lt;=IF(Inputs!$C$23="",lockin,Inputs!$C$23),Inputs!$D$23,IF(U565&lt;=IF(Inputs!$C$24="",lockin,Inputs!$C$24),Inputs!$D$24,IF(U565&lt;=IF(Inputs!$C$25="",lockin,Inputs!$C$25),Inputs!$D$25,IF(U565&lt;=IF(Inputs!$C$26="",lockin,Inputs!$C$26),Inputs!$D$26,IF(U565&lt;=IF(Inputs!$C$27="",lockin,Inputs!$C$27),Inputs!$D$27,IF(U565&lt;=IF(Inputs!$C$28="",lockin,Inputs!$C$28),Inputs!$D$28,IF(U565&lt;=IF(Inputs!$C$29="",lockin,Inputs!$C$29),Inputs!$D$29,IF(U565&lt;=IF(Inputs!$C$30="",lockin,Inputs!$C$30),Inputs!$D$30,IF(U565&lt;=IF(Inputs!$C$31="",lockin,Inputs!$C$31),Inputs!$D$31,0%))))))))))</f>
        <v>1.4999999999999999E-2</v>
      </c>
      <c r="AE565" s="5">
        <f t="shared" si="156"/>
        <v>0</v>
      </c>
      <c r="AF565" s="5">
        <f>AB565*Inputs!I569</f>
        <v>0</v>
      </c>
      <c r="AG565" s="5">
        <f t="shared" si="157"/>
        <v>0</v>
      </c>
      <c r="AH565" s="5">
        <f t="shared" si="158"/>
        <v>0</v>
      </c>
      <c r="AI565" s="5">
        <f>AA565*Inputs!I569</f>
        <v>0</v>
      </c>
      <c r="AJ565" s="5">
        <f t="shared" si="159"/>
        <v>0</v>
      </c>
      <c r="AK565" s="5">
        <f t="shared" si="160"/>
        <v>0</v>
      </c>
      <c r="AL565" s="5">
        <f>AA565*Inputs!I569</f>
        <v>0</v>
      </c>
      <c r="AM565" s="5">
        <f t="shared" ca="1" si="161"/>
        <v>0</v>
      </c>
      <c r="AN565" s="5">
        <f t="shared" si="162"/>
        <v>0</v>
      </c>
      <c r="AO565" s="5">
        <f t="shared" ca="1" si="163"/>
        <v>0</v>
      </c>
      <c r="AP565" s="5"/>
      <c r="AQ565" s="5">
        <f>AA565*Inputs!I569</f>
        <v>0</v>
      </c>
      <c r="AR565" s="5">
        <f t="shared" si="164"/>
        <v>0</v>
      </c>
      <c r="AS565" s="5"/>
      <c r="AT565" s="5">
        <f t="shared" ca="1" si="165"/>
        <v>0</v>
      </c>
      <c r="BG565" s="20" t="str">
        <f>IF(Inputs!K565="","",YEAR(Inputs!K565))</f>
        <v/>
      </c>
      <c r="BH565" s="20" t="str">
        <f>IF(Inputs!K565="","",DAY(Inputs!K565))</f>
        <v/>
      </c>
      <c r="BI565" s="20" t="str">
        <f>IF(Inputs!K565="","",MONTH(Inputs!K565))</f>
        <v/>
      </c>
      <c r="BJ565" s="14" t="str">
        <f>IF(Inputs!K565="","",IF(Inputs!K565&gt;DATE(BG565,4,1),DATE(BG565,4,1),DATE(BG565-1,4,1)))</f>
        <v/>
      </c>
      <c r="BX565" s="27" t="e">
        <f t="shared" si="166"/>
        <v>#N/A</v>
      </c>
      <c r="BY565" t="e">
        <f t="shared" si="167"/>
        <v>#N/A</v>
      </c>
    </row>
    <row r="566" spans="20:77">
      <c r="T566" s="5">
        <f>IF(Inputs!F570="",0,IF(Inputs!G570="Purchase",Inputs!H570,IF(Inputs!G570="Redemption",-Inputs!H570,IF(Inputs!G570="Dividend",0,0)))/Inputs!I570)</f>
        <v>0</v>
      </c>
      <c r="U566" s="5">
        <f>IF(Inputs!F570="",0,(datecg-Inputs!F570))</f>
        <v>0</v>
      </c>
      <c r="V566" s="5">
        <f>IF(Inputs!F570="",0,SUM($T$5:T566))</f>
        <v>0</v>
      </c>
      <c r="W566" s="5">
        <f>SUM($X$5:X565)</f>
        <v>24499.276089799783</v>
      </c>
      <c r="X566" s="5">
        <f t="shared" si="150"/>
        <v>0</v>
      </c>
      <c r="Y566" s="5">
        <f t="shared" si="151"/>
        <v>0</v>
      </c>
      <c r="Z566" s="5">
        <f t="shared" si="152"/>
        <v>0</v>
      </c>
      <c r="AA566" s="5">
        <f t="shared" si="153"/>
        <v>0</v>
      </c>
      <c r="AB566" s="5">
        <f t="shared" si="154"/>
        <v>0</v>
      </c>
      <c r="AC566" s="5">
        <f t="shared" si="155"/>
        <v>0</v>
      </c>
      <c r="AD566" s="94">
        <f>IF(U566&lt;=IF(Inputs!$C$22="",lockin,Inputs!$C$22),Inputs!$D$22,IF(U566&lt;=IF(Inputs!$C$23="",lockin,Inputs!$C$23),Inputs!$D$23,IF(U566&lt;=IF(Inputs!$C$24="",lockin,Inputs!$C$24),Inputs!$D$24,IF(U566&lt;=IF(Inputs!$C$25="",lockin,Inputs!$C$25),Inputs!$D$25,IF(U566&lt;=IF(Inputs!$C$26="",lockin,Inputs!$C$26),Inputs!$D$26,IF(U566&lt;=IF(Inputs!$C$27="",lockin,Inputs!$C$27),Inputs!$D$27,IF(U566&lt;=IF(Inputs!$C$28="",lockin,Inputs!$C$28),Inputs!$D$28,IF(U566&lt;=IF(Inputs!$C$29="",lockin,Inputs!$C$29),Inputs!$D$29,IF(U566&lt;=IF(Inputs!$C$30="",lockin,Inputs!$C$30),Inputs!$D$30,IF(U566&lt;=IF(Inputs!$C$31="",lockin,Inputs!$C$31),Inputs!$D$31,0%))))))))))</f>
        <v>1.4999999999999999E-2</v>
      </c>
      <c r="AE566" s="5">
        <f t="shared" si="156"/>
        <v>0</v>
      </c>
      <c r="AF566" s="5">
        <f>AB566*Inputs!I570</f>
        <v>0</v>
      </c>
      <c r="AG566" s="5">
        <f t="shared" si="157"/>
        <v>0</v>
      </c>
      <c r="AH566" s="5">
        <f t="shared" si="158"/>
        <v>0</v>
      </c>
      <c r="AI566" s="5">
        <f>AA566*Inputs!I570</f>
        <v>0</v>
      </c>
      <c r="AJ566" s="5">
        <f t="shared" si="159"/>
        <v>0</v>
      </c>
      <c r="AK566" s="5">
        <f t="shared" si="160"/>
        <v>0</v>
      </c>
      <c r="AL566" s="5">
        <f>AA566*Inputs!I570</f>
        <v>0</v>
      </c>
      <c r="AM566" s="5">
        <f t="shared" ca="1" si="161"/>
        <v>0</v>
      </c>
      <c r="AN566" s="5">
        <f t="shared" si="162"/>
        <v>0</v>
      </c>
      <c r="AO566" s="5">
        <f t="shared" ca="1" si="163"/>
        <v>0</v>
      </c>
      <c r="AP566" s="5"/>
      <c r="AQ566" s="5">
        <f>AA566*Inputs!I570</f>
        <v>0</v>
      </c>
      <c r="AR566" s="5">
        <f t="shared" si="164"/>
        <v>0</v>
      </c>
      <c r="AS566" s="5"/>
      <c r="AT566" s="5">
        <f t="shared" ca="1" si="165"/>
        <v>0</v>
      </c>
      <c r="BG566" s="20" t="str">
        <f>IF(Inputs!K566="","",YEAR(Inputs!K566))</f>
        <v/>
      </c>
      <c r="BH566" s="20" t="str">
        <f>IF(Inputs!K566="","",DAY(Inputs!K566))</f>
        <v/>
      </c>
      <c r="BI566" s="20" t="str">
        <f>IF(Inputs!K566="","",MONTH(Inputs!K566))</f>
        <v/>
      </c>
      <c r="BJ566" s="14" t="str">
        <f>IF(Inputs!K566="","",IF(Inputs!K566&gt;DATE(BG566,4,1),DATE(BG566,4,1),DATE(BG566-1,4,1)))</f>
        <v/>
      </c>
      <c r="BX566" s="27" t="e">
        <f t="shared" si="166"/>
        <v>#N/A</v>
      </c>
      <c r="BY566" t="e">
        <f t="shared" si="167"/>
        <v>#N/A</v>
      </c>
    </row>
    <row r="567" spans="20:77">
      <c r="T567" s="5">
        <f>IF(Inputs!F571="",0,IF(Inputs!G571="Purchase",Inputs!H571,IF(Inputs!G571="Redemption",-Inputs!H571,IF(Inputs!G571="Dividend",0,0)))/Inputs!I571)</f>
        <v>0</v>
      </c>
      <c r="U567" s="5">
        <f>IF(Inputs!F571="",0,(datecg-Inputs!F571))</f>
        <v>0</v>
      </c>
      <c r="V567" s="5">
        <f>IF(Inputs!F571="",0,SUM($T$5:T567))</f>
        <v>0</v>
      </c>
      <c r="W567" s="5">
        <f>SUM($X$5:X566)</f>
        <v>24499.276089799783</v>
      </c>
      <c r="X567" s="5">
        <f t="shared" si="150"/>
        <v>0</v>
      </c>
      <c r="Y567" s="5">
        <f t="shared" si="151"/>
        <v>0</v>
      </c>
      <c r="Z567" s="5">
        <f t="shared" si="152"/>
        <v>0</v>
      </c>
      <c r="AA567" s="5">
        <f t="shared" si="153"/>
        <v>0</v>
      </c>
      <c r="AB567" s="5">
        <f t="shared" si="154"/>
        <v>0</v>
      </c>
      <c r="AC567" s="5">
        <f t="shared" si="155"/>
        <v>0</v>
      </c>
      <c r="AD567" s="94">
        <f>IF(U567&lt;=IF(Inputs!$C$22="",lockin,Inputs!$C$22),Inputs!$D$22,IF(U567&lt;=IF(Inputs!$C$23="",lockin,Inputs!$C$23),Inputs!$D$23,IF(U567&lt;=IF(Inputs!$C$24="",lockin,Inputs!$C$24),Inputs!$D$24,IF(U567&lt;=IF(Inputs!$C$25="",lockin,Inputs!$C$25),Inputs!$D$25,IF(U567&lt;=IF(Inputs!$C$26="",lockin,Inputs!$C$26),Inputs!$D$26,IF(U567&lt;=IF(Inputs!$C$27="",lockin,Inputs!$C$27),Inputs!$D$27,IF(U567&lt;=IF(Inputs!$C$28="",lockin,Inputs!$C$28),Inputs!$D$28,IF(U567&lt;=IF(Inputs!$C$29="",lockin,Inputs!$C$29),Inputs!$D$29,IF(U567&lt;=IF(Inputs!$C$30="",lockin,Inputs!$C$30),Inputs!$D$30,IF(U567&lt;=IF(Inputs!$C$31="",lockin,Inputs!$C$31),Inputs!$D$31,0%))))))))))</f>
        <v>1.4999999999999999E-2</v>
      </c>
      <c r="AE567" s="5">
        <f t="shared" si="156"/>
        <v>0</v>
      </c>
      <c r="AF567" s="5">
        <f>AB567*Inputs!I571</f>
        <v>0</v>
      </c>
      <c r="AG567" s="5">
        <f t="shared" si="157"/>
        <v>0</v>
      </c>
      <c r="AH567" s="5">
        <f t="shared" si="158"/>
        <v>0</v>
      </c>
      <c r="AI567" s="5">
        <f>AA567*Inputs!I571</f>
        <v>0</v>
      </c>
      <c r="AJ567" s="5">
        <f t="shared" si="159"/>
        <v>0</v>
      </c>
      <c r="AK567" s="5">
        <f t="shared" si="160"/>
        <v>0</v>
      </c>
      <c r="AL567" s="5">
        <f>AA567*Inputs!I571</f>
        <v>0</v>
      </c>
      <c r="AM567" s="5">
        <f t="shared" ca="1" si="161"/>
        <v>0</v>
      </c>
      <c r="AN567" s="5">
        <f t="shared" si="162"/>
        <v>0</v>
      </c>
      <c r="AO567" s="5">
        <f t="shared" ca="1" si="163"/>
        <v>0</v>
      </c>
      <c r="AP567" s="5"/>
      <c r="AQ567" s="5">
        <f>AA567*Inputs!I571</f>
        <v>0</v>
      </c>
      <c r="AR567" s="5">
        <f t="shared" si="164"/>
        <v>0</v>
      </c>
      <c r="AS567" s="5"/>
      <c r="AT567" s="5">
        <f t="shared" ca="1" si="165"/>
        <v>0</v>
      </c>
      <c r="BG567" s="20" t="str">
        <f>IF(Inputs!K567="","",YEAR(Inputs!K567))</f>
        <v/>
      </c>
      <c r="BH567" s="20" t="str">
        <f>IF(Inputs!K567="","",DAY(Inputs!K567))</f>
        <v/>
      </c>
      <c r="BI567" s="20" t="str">
        <f>IF(Inputs!K567="","",MONTH(Inputs!K567))</f>
        <v/>
      </c>
      <c r="BJ567" s="14" t="str">
        <f>IF(Inputs!K567="","",IF(Inputs!K567&gt;DATE(BG567,4,1),DATE(BG567,4,1),DATE(BG567-1,4,1)))</f>
        <v/>
      </c>
      <c r="BX567" s="27" t="e">
        <f t="shared" si="166"/>
        <v>#N/A</v>
      </c>
      <c r="BY567" t="e">
        <f t="shared" si="167"/>
        <v>#N/A</v>
      </c>
    </row>
    <row r="568" spans="20:77">
      <c r="T568" s="5">
        <f>IF(Inputs!F572="",0,IF(Inputs!G572="Purchase",Inputs!H572,IF(Inputs!G572="Redemption",-Inputs!H572,IF(Inputs!G572="Dividend",0,0)))/Inputs!I572)</f>
        <v>0</v>
      </c>
      <c r="U568" s="5">
        <f>IF(Inputs!F572="",0,(datecg-Inputs!F572))</f>
        <v>0</v>
      </c>
      <c r="V568" s="5">
        <f>IF(Inputs!F572="",0,SUM($T$5:T568))</f>
        <v>0</v>
      </c>
      <c r="W568" s="5">
        <f>SUM($X$5:X567)</f>
        <v>24499.276089799783</v>
      </c>
      <c r="X568" s="5">
        <f t="shared" si="150"/>
        <v>0</v>
      </c>
      <c r="Y568" s="5">
        <f t="shared" si="151"/>
        <v>0</v>
      </c>
      <c r="Z568" s="5">
        <f t="shared" si="152"/>
        <v>0</v>
      </c>
      <c r="AA568" s="5">
        <f t="shared" si="153"/>
        <v>0</v>
      </c>
      <c r="AB568" s="5">
        <f t="shared" si="154"/>
        <v>0</v>
      </c>
      <c r="AC568" s="5">
        <f t="shared" si="155"/>
        <v>0</v>
      </c>
      <c r="AD568" s="94">
        <f>IF(U568&lt;=IF(Inputs!$C$22="",lockin,Inputs!$C$22),Inputs!$D$22,IF(U568&lt;=IF(Inputs!$C$23="",lockin,Inputs!$C$23),Inputs!$D$23,IF(U568&lt;=IF(Inputs!$C$24="",lockin,Inputs!$C$24),Inputs!$D$24,IF(U568&lt;=IF(Inputs!$C$25="",lockin,Inputs!$C$25),Inputs!$D$25,IF(U568&lt;=IF(Inputs!$C$26="",lockin,Inputs!$C$26),Inputs!$D$26,IF(U568&lt;=IF(Inputs!$C$27="",lockin,Inputs!$C$27),Inputs!$D$27,IF(U568&lt;=IF(Inputs!$C$28="",lockin,Inputs!$C$28),Inputs!$D$28,IF(U568&lt;=IF(Inputs!$C$29="",lockin,Inputs!$C$29),Inputs!$D$29,IF(U568&lt;=IF(Inputs!$C$30="",lockin,Inputs!$C$30),Inputs!$D$30,IF(U568&lt;=IF(Inputs!$C$31="",lockin,Inputs!$C$31),Inputs!$D$31,0%))))))))))</f>
        <v>1.4999999999999999E-2</v>
      </c>
      <c r="AE568" s="5">
        <f t="shared" si="156"/>
        <v>0</v>
      </c>
      <c r="AF568" s="5">
        <f>AB568*Inputs!I572</f>
        <v>0</v>
      </c>
      <c r="AG568" s="5">
        <f t="shared" si="157"/>
        <v>0</v>
      </c>
      <c r="AH568" s="5">
        <f t="shared" si="158"/>
        <v>0</v>
      </c>
      <c r="AI568" s="5">
        <f>AA568*Inputs!I572</f>
        <v>0</v>
      </c>
      <c r="AJ568" s="5">
        <f t="shared" si="159"/>
        <v>0</v>
      </c>
      <c r="AK568" s="5">
        <f t="shared" si="160"/>
        <v>0</v>
      </c>
      <c r="AL568" s="5">
        <f>AA568*Inputs!I572</f>
        <v>0</v>
      </c>
      <c r="AM568" s="5">
        <f t="shared" ca="1" si="161"/>
        <v>0</v>
      </c>
      <c r="AN568" s="5">
        <f t="shared" si="162"/>
        <v>0</v>
      </c>
      <c r="AO568" s="5">
        <f t="shared" ca="1" si="163"/>
        <v>0</v>
      </c>
      <c r="AP568" s="5"/>
      <c r="AQ568" s="5">
        <f>AA568*Inputs!I572</f>
        <v>0</v>
      </c>
      <c r="AR568" s="5">
        <f t="shared" si="164"/>
        <v>0</v>
      </c>
      <c r="AS568" s="5"/>
      <c r="AT568" s="5">
        <f t="shared" ca="1" si="165"/>
        <v>0</v>
      </c>
      <c r="BG568" s="20" t="str">
        <f>IF(Inputs!K568="","",YEAR(Inputs!K568))</f>
        <v/>
      </c>
      <c r="BH568" s="20" t="str">
        <f>IF(Inputs!K568="","",DAY(Inputs!K568))</f>
        <v/>
      </c>
      <c r="BI568" s="20" t="str">
        <f>IF(Inputs!K568="","",MONTH(Inputs!K568))</f>
        <v/>
      </c>
      <c r="BJ568" s="14" t="str">
        <f>IF(Inputs!K568="","",IF(Inputs!K568&gt;DATE(BG568,4,1),DATE(BG568,4,1),DATE(BG568-1,4,1)))</f>
        <v/>
      </c>
      <c r="BX568" s="27" t="e">
        <f t="shared" si="166"/>
        <v>#N/A</v>
      </c>
      <c r="BY568" t="e">
        <f t="shared" si="167"/>
        <v>#N/A</v>
      </c>
    </row>
    <row r="569" spans="20:77">
      <c r="T569" s="5">
        <f>IF(Inputs!F573="",0,IF(Inputs!G573="Purchase",Inputs!H573,IF(Inputs!G573="Redemption",-Inputs!H573,IF(Inputs!G573="Dividend",0,0)))/Inputs!I573)</f>
        <v>0</v>
      </c>
      <c r="U569" s="5">
        <f>IF(Inputs!F573="",0,(datecg-Inputs!F573))</f>
        <v>0</v>
      </c>
      <c r="V569" s="5">
        <f>IF(Inputs!F573="",0,SUM($T$5:T569))</f>
        <v>0</v>
      </c>
      <c r="W569" s="5">
        <f>SUM($X$5:X568)</f>
        <v>24499.276089799783</v>
      </c>
      <c r="X569" s="5">
        <f t="shared" si="150"/>
        <v>0</v>
      </c>
      <c r="Y569" s="5">
        <f t="shared" si="151"/>
        <v>0</v>
      </c>
      <c r="Z569" s="5">
        <f t="shared" si="152"/>
        <v>0</v>
      </c>
      <c r="AA569" s="5">
        <f t="shared" si="153"/>
        <v>0</v>
      </c>
      <c r="AB569" s="5">
        <f t="shared" si="154"/>
        <v>0</v>
      </c>
      <c r="AC569" s="5">
        <f t="shared" si="155"/>
        <v>0</v>
      </c>
      <c r="AD569" s="94">
        <f>IF(U569&lt;=IF(Inputs!$C$22="",lockin,Inputs!$C$22),Inputs!$D$22,IF(U569&lt;=IF(Inputs!$C$23="",lockin,Inputs!$C$23),Inputs!$D$23,IF(U569&lt;=IF(Inputs!$C$24="",lockin,Inputs!$C$24),Inputs!$D$24,IF(U569&lt;=IF(Inputs!$C$25="",lockin,Inputs!$C$25),Inputs!$D$25,IF(U569&lt;=IF(Inputs!$C$26="",lockin,Inputs!$C$26),Inputs!$D$26,IF(U569&lt;=IF(Inputs!$C$27="",lockin,Inputs!$C$27),Inputs!$D$27,IF(U569&lt;=IF(Inputs!$C$28="",lockin,Inputs!$C$28),Inputs!$D$28,IF(U569&lt;=IF(Inputs!$C$29="",lockin,Inputs!$C$29),Inputs!$D$29,IF(U569&lt;=IF(Inputs!$C$30="",lockin,Inputs!$C$30),Inputs!$D$30,IF(U569&lt;=IF(Inputs!$C$31="",lockin,Inputs!$C$31),Inputs!$D$31,0%))))))))))</f>
        <v>1.4999999999999999E-2</v>
      </c>
      <c r="AE569" s="5">
        <f t="shared" si="156"/>
        <v>0</v>
      </c>
      <c r="AF569" s="5">
        <f>AB569*Inputs!I573</f>
        <v>0</v>
      </c>
      <c r="AG569" s="5">
        <f t="shared" si="157"/>
        <v>0</v>
      </c>
      <c r="AH569" s="5">
        <f t="shared" si="158"/>
        <v>0</v>
      </c>
      <c r="AI569" s="5">
        <f>AA569*Inputs!I573</f>
        <v>0</v>
      </c>
      <c r="AJ569" s="5">
        <f t="shared" si="159"/>
        <v>0</v>
      </c>
      <c r="AK569" s="5">
        <f t="shared" si="160"/>
        <v>0</v>
      </c>
      <c r="AL569" s="5">
        <f>AA569*Inputs!I573</f>
        <v>0</v>
      </c>
      <c r="AM569" s="5">
        <f t="shared" ca="1" si="161"/>
        <v>0</v>
      </c>
      <c r="AN569" s="5">
        <f t="shared" si="162"/>
        <v>0</v>
      </c>
      <c r="AO569" s="5">
        <f t="shared" ca="1" si="163"/>
        <v>0</v>
      </c>
      <c r="AP569" s="5"/>
      <c r="AQ569" s="5">
        <f>AA569*Inputs!I573</f>
        <v>0</v>
      </c>
      <c r="AR569" s="5">
        <f t="shared" si="164"/>
        <v>0</v>
      </c>
      <c r="AS569" s="5"/>
      <c r="AT569" s="5">
        <f t="shared" ca="1" si="165"/>
        <v>0</v>
      </c>
      <c r="BG569" s="20" t="str">
        <f>IF(Inputs!K569="","",YEAR(Inputs!K569))</f>
        <v/>
      </c>
      <c r="BH569" s="20" t="str">
        <f>IF(Inputs!K569="","",DAY(Inputs!K569))</f>
        <v/>
      </c>
      <c r="BI569" s="20" t="str">
        <f>IF(Inputs!K569="","",MONTH(Inputs!K569))</f>
        <v/>
      </c>
      <c r="BJ569" s="14" t="str">
        <f>IF(Inputs!K569="","",IF(Inputs!K569&gt;DATE(BG569,4,1),DATE(BG569,4,1),DATE(BG569-1,4,1)))</f>
        <v/>
      </c>
      <c r="BX569" s="27" t="e">
        <f t="shared" si="166"/>
        <v>#N/A</v>
      </c>
      <c r="BY569" t="e">
        <f t="shared" si="167"/>
        <v>#N/A</v>
      </c>
    </row>
    <row r="570" spans="20:77">
      <c r="T570" s="5">
        <f>IF(Inputs!F574="",0,IF(Inputs!G574="Purchase",Inputs!H574,IF(Inputs!G574="Redemption",-Inputs!H574,IF(Inputs!G574="Dividend",0,0)))/Inputs!I574)</f>
        <v>0</v>
      </c>
      <c r="U570" s="5">
        <f>IF(Inputs!F574="",0,(datecg-Inputs!F574))</f>
        <v>0</v>
      </c>
      <c r="V570" s="5">
        <f>IF(Inputs!F574="",0,SUM($T$5:T570))</f>
        <v>0</v>
      </c>
      <c r="W570" s="5">
        <f>SUM($X$5:X569)</f>
        <v>24499.276089799783</v>
      </c>
      <c r="X570" s="5">
        <f t="shared" si="150"/>
        <v>0</v>
      </c>
      <c r="Y570" s="5">
        <f t="shared" si="151"/>
        <v>0</v>
      </c>
      <c r="Z570" s="5">
        <f t="shared" si="152"/>
        <v>0</v>
      </c>
      <c r="AA570" s="5">
        <f t="shared" si="153"/>
        <v>0</v>
      </c>
      <c r="AB570" s="5">
        <f t="shared" si="154"/>
        <v>0</v>
      </c>
      <c r="AC570" s="5">
        <f t="shared" si="155"/>
        <v>0</v>
      </c>
      <c r="AD570" s="94">
        <f>IF(U570&lt;=IF(Inputs!$C$22="",lockin,Inputs!$C$22),Inputs!$D$22,IF(U570&lt;=IF(Inputs!$C$23="",lockin,Inputs!$C$23),Inputs!$D$23,IF(U570&lt;=IF(Inputs!$C$24="",lockin,Inputs!$C$24),Inputs!$D$24,IF(U570&lt;=IF(Inputs!$C$25="",lockin,Inputs!$C$25),Inputs!$D$25,IF(U570&lt;=IF(Inputs!$C$26="",lockin,Inputs!$C$26),Inputs!$D$26,IF(U570&lt;=IF(Inputs!$C$27="",lockin,Inputs!$C$27),Inputs!$D$27,IF(U570&lt;=IF(Inputs!$C$28="",lockin,Inputs!$C$28),Inputs!$D$28,IF(U570&lt;=IF(Inputs!$C$29="",lockin,Inputs!$C$29),Inputs!$D$29,IF(U570&lt;=IF(Inputs!$C$30="",lockin,Inputs!$C$30),Inputs!$D$30,IF(U570&lt;=IF(Inputs!$C$31="",lockin,Inputs!$C$31),Inputs!$D$31,0%))))))))))</f>
        <v>1.4999999999999999E-2</v>
      </c>
      <c r="AE570" s="5">
        <f t="shared" si="156"/>
        <v>0</v>
      </c>
      <c r="AF570" s="5">
        <f>AB570*Inputs!I574</f>
        <v>0</v>
      </c>
      <c r="AG570" s="5">
        <f t="shared" si="157"/>
        <v>0</v>
      </c>
      <c r="AH570" s="5">
        <f t="shared" si="158"/>
        <v>0</v>
      </c>
      <c r="AI570" s="5">
        <f>AA570*Inputs!I574</f>
        <v>0</v>
      </c>
      <c r="AJ570" s="5">
        <f t="shared" si="159"/>
        <v>0</v>
      </c>
      <c r="AK570" s="5">
        <f t="shared" si="160"/>
        <v>0</v>
      </c>
      <c r="AL570" s="5">
        <f>AA570*Inputs!I574</f>
        <v>0</v>
      </c>
      <c r="AM570" s="5">
        <f t="shared" ca="1" si="161"/>
        <v>0</v>
      </c>
      <c r="AN570" s="5">
        <f t="shared" si="162"/>
        <v>0</v>
      </c>
      <c r="AO570" s="5">
        <f t="shared" ca="1" si="163"/>
        <v>0</v>
      </c>
      <c r="AP570" s="5"/>
      <c r="AQ570" s="5">
        <f>AA570*Inputs!I574</f>
        <v>0</v>
      </c>
      <c r="AR570" s="5">
        <f t="shared" si="164"/>
        <v>0</v>
      </c>
      <c r="AS570" s="5"/>
      <c r="AT570" s="5">
        <f t="shared" ca="1" si="165"/>
        <v>0</v>
      </c>
      <c r="BG570" s="20" t="str">
        <f>IF(Inputs!K570="","",YEAR(Inputs!K570))</f>
        <v/>
      </c>
      <c r="BH570" s="20" t="str">
        <f>IF(Inputs!K570="","",DAY(Inputs!K570))</f>
        <v/>
      </c>
      <c r="BI570" s="20" t="str">
        <f>IF(Inputs!K570="","",MONTH(Inputs!K570))</f>
        <v/>
      </c>
      <c r="BJ570" s="14" t="str">
        <f>IF(Inputs!K570="","",IF(Inputs!K570&gt;DATE(BG570,4,1),DATE(BG570,4,1),DATE(BG570-1,4,1)))</f>
        <v/>
      </c>
      <c r="BX570" s="27" t="e">
        <f t="shared" si="166"/>
        <v>#N/A</v>
      </c>
      <c r="BY570" t="e">
        <f t="shared" si="167"/>
        <v>#N/A</v>
      </c>
    </row>
    <row r="571" spans="20:77">
      <c r="T571" s="5">
        <f>IF(Inputs!F575="",0,IF(Inputs!G575="Purchase",Inputs!H575,IF(Inputs!G575="Redemption",-Inputs!H575,IF(Inputs!G575="Dividend",0,0)))/Inputs!I575)</f>
        <v>0</v>
      </c>
      <c r="U571" s="5">
        <f>IF(Inputs!F575="",0,(datecg-Inputs!F575))</f>
        <v>0</v>
      </c>
      <c r="V571" s="5">
        <f>IF(Inputs!F575="",0,SUM($T$5:T571))</f>
        <v>0</v>
      </c>
      <c r="W571" s="5">
        <f>SUM($X$5:X570)</f>
        <v>24499.276089799783</v>
      </c>
      <c r="X571" s="5">
        <f t="shared" si="150"/>
        <v>0</v>
      </c>
      <c r="Y571" s="5">
        <f t="shared" si="151"/>
        <v>0</v>
      </c>
      <c r="Z571" s="5">
        <f t="shared" si="152"/>
        <v>0</v>
      </c>
      <c r="AA571" s="5">
        <f t="shared" si="153"/>
        <v>0</v>
      </c>
      <c r="AB571" s="5">
        <f t="shared" si="154"/>
        <v>0</v>
      </c>
      <c r="AC571" s="5">
        <f t="shared" si="155"/>
        <v>0</v>
      </c>
      <c r="AD571" s="94">
        <f>IF(U571&lt;=IF(Inputs!$C$22="",lockin,Inputs!$C$22),Inputs!$D$22,IF(U571&lt;=IF(Inputs!$C$23="",lockin,Inputs!$C$23),Inputs!$D$23,IF(U571&lt;=IF(Inputs!$C$24="",lockin,Inputs!$C$24),Inputs!$D$24,IF(U571&lt;=IF(Inputs!$C$25="",lockin,Inputs!$C$25),Inputs!$D$25,IF(U571&lt;=IF(Inputs!$C$26="",lockin,Inputs!$C$26),Inputs!$D$26,IF(U571&lt;=IF(Inputs!$C$27="",lockin,Inputs!$C$27),Inputs!$D$27,IF(U571&lt;=IF(Inputs!$C$28="",lockin,Inputs!$C$28),Inputs!$D$28,IF(U571&lt;=IF(Inputs!$C$29="",lockin,Inputs!$C$29),Inputs!$D$29,IF(U571&lt;=IF(Inputs!$C$30="",lockin,Inputs!$C$30),Inputs!$D$30,IF(U571&lt;=IF(Inputs!$C$31="",lockin,Inputs!$C$31),Inputs!$D$31,0%))))))))))</f>
        <v>1.4999999999999999E-2</v>
      </c>
      <c r="AE571" s="5">
        <f t="shared" si="156"/>
        <v>0</v>
      </c>
      <c r="AF571" s="5">
        <f>AB571*Inputs!I575</f>
        <v>0</v>
      </c>
      <c r="AG571" s="5">
        <f t="shared" si="157"/>
        <v>0</v>
      </c>
      <c r="AH571" s="5">
        <f t="shared" si="158"/>
        <v>0</v>
      </c>
      <c r="AI571" s="5">
        <f>AA571*Inputs!I575</f>
        <v>0</v>
      </c>
      <c r="AJ571" s="5">
        <f t="shared" si="159"/>
        <v>0</v>
      </c>
      <c r="AK571" s="5">
        <f t="shared" si="160"/>
        <v>0</v>
      </c>
      <c r="AL571" s="5">
        <f>AA571*Inputs!I575</f>
        <v>0</v>
      </c>
      <c r="AM571" s="5">
        <f t="shared" ca="1" si="161"/>
        <v>0</v>
      </c>
      <c r="AN571" s="5">
        <f t="shared" si="162"/>
        <v>0</v>
      </c>
      <c r="AO571" s="5">
        <f t="shared" ca="1" si="163"/>
        <v>0</v>
      </c>
      <c r="AP571" s="5"/>
      <c r="AQ571" s="5">
        <f>AA571*Inputs!I575</f>
        <v>0</v>
      </c>
      <c r="AR571" s="5">
        <f t="shared" si="164"/>
        <v>0</v>
      </c>
      <c r="AS571" s="5"/>
      <c r="AT571" s="5">
        <f t="shared" ca="1" si="165"/>
        <v>0</v>
      </c>
      <c r="BG571" s="20" t="str">
        <f>IF(Inputs!K571="","",YEAR(Inputs!K571))</f>
        <v/>
      </c>
      <c r="BH571" s="20" t="str">
        <f>IF(Inputs!K571="","",DAY(Inputs!K571))</f>
        <v/>
      </c>
      <c r="BI571" s="20" t="str">
        <f>IF(Inputs!K571="","",MONTH(Inputs!K571))</f>
        <v/>
      </c>
      <c r="BJ571" s="14" t="str">
        <f>IF(Inputs!K571="","",IF(Inputs!K571&gt;DATE(BG571,4,1),DATE(BG571,4,1),DATE(BG571-1,4,1)))</f>
        <v/>
      </c>
      <c r="BX571" s="27" t="e">
        <f t="shared" si="166"/>
        <v>#N/A</v>
      </c>
      <c r="BY571" t="e">
        <f t="shared" si="167"/>
        <v>#N/A</v>
      </c>
    </row>
    <row r="572" spans="20:77">
      <c r="T572" s="5">
        <f>IF(Inputs!F576="",0,IF(Inputs!G576="Purchase",Inputs!H576,IF(Inputs!G576="Redemption",-Inputs!H576,IF(Inputs!G576="Dividend",0,0)))/Inputs!I576)</f>
        <v>0</v>
      </c>
      <c r="U572" s="5">
        <f>IF(Inputs!F576="",0,(datecg-Inputs!F576))</f>
        <v>0</v>
      </c>
      <c r="V572" s="5">
        <f>IF(Inputs!F576="",0,SUM($T$5:T572))</f>
        <v>0</v>
      </c>
      <c r="W572" s="5">
        <f>SUM($X$5:X571)</f>
        <v>24499.276089799783</v>
      </c>
      <c r="X572" s="5">
        <f t="shared" si="150"/>
        <v>0</v>
      </c>
      <c r="Y572" s="5">
        <f t="shared" si="151"/>
        <v>0</v>
      </c>
      <c r="Z572" s="5">
        <f t="shared" si="152"/>
        <v>0</v>
      </c>
      <c r="AA572" s="5">
        <f t="shared" si="153"/>
        <v>0</v>
      </c>
      <c r="AB572" s="5">
        <f t="shared" si="154"/>
        <v>0</v>
      </c>
      <c r="AC572" s="5">
        <f t="shared" si="155"/>
        <v>0</v>
      </c>
      <c r="AD572" s="94">
        <f>IF(U572&lt;=IF(Inputs!$C$22="",lockin,Inputs!$C$22),Inputs!$D$22,IF(U572&lt;=IF(Inputs!$C$23="",lockin,Inputs!$C$23),Inputs!$D$23,IF(U572&lt;=IF(Inputs!$C$24="",lockin,Inputs!$C$24),Inputs!$D$24,IF(U572&lt;=IF(Inputs!$C$25="",lockin,Inputs!$C$25),Inputs!$D$25,IF(U572&lt;=IF(Inputs!$C$26="",lockin,Inputs!$C$26),Inputs!$D$26,IF(U572&lt;=IF(Inputs!$C$27="",lockin,Inputs!$C$27),Inputs!$D$27,IF(U572&lt;=IF(Inputs!$C$28="",lockin,Inputs!$C$28),Inputs!$D$28,IF(U572&lt;=IF(Inputs!$C$29="",lockin,Inputs!$C$29),Inputs!$D$29,IF(U572&lt;=IF(Inputs!$C$30="",lockin,Inputs!$C$30),Inputs!$D$30,IF(U572&lt;=IF(Inputs!$C$31="",lockin,Inputs!$C$31),Inputs!$D$31,0%))))))))))</f>
        <v>1.4999999999999999E-2</v>
      </c>
      <c r="AE572" s="5">
        <f t="shared" si="156"/>
        <v>0</v>
      </c>
      <c r="AF572" s="5">
        <f>AB572*Inputs!I576</f>
        <v>0</v>
      </c>
      <c r="AG572" s="5">
        <f t="shared" si="157"/>
        <v>0</v>
      </c>
      <c r="AH572" s="5">
        <f t="shared" si="158"/>
        <v>0</v>
      </c>
      <c r="AI572" s="5">
        <f>AA572*Inputs!I576</f>
        <v>0</v>
      </c>
      <c r="AJ572" s="5">
        <f t="shared" si="159"/>
        <v>0</v>
      </c>
      <c r="AK572" s="5">
        <f t="shared" si="160"/>
        <v>0</v>
      </c>
      <c r="AL572" s="5">
        <f>AA572*Inputs!I576</f>
        <v>0</v>
      </c>
      <c r="AM572" s="5">
        <f t="shared" ca="1" si="161"/>
        <v>0</v>
      </c>
      <c r="AN572" s="5">
        <f t="shared" si="162"/>
        <v>0</v>
      </c>
      <c r="AO572" s="5">
        <f t="shared" ca="1" si="163"/>
        <v>0</v>
      </c>
      <c r="AP572" s="5"/>
      <c r="AQ572" s="5">
        <f>AA572*Inputs!I576</f>
        <v>0</v>
      </c>
      <c r="AR572" s="5">
        <f t="shared" si="164"/>
        <v>0</v>
      </c>
      <c r="AS572" s="5"/>
      <c r="AT572" s="5">
        <f t="shared" ca="1" si="165"/>
        <v>0</v>
      </c>
      <c r="BG572" s="20" t="str">
        <f>IF(Inputs!K572="","",YEAR(Inputs!K572))</f>
        <v/>
      </c>
      <c r="BH572" s="20" t="str">
        <f>IF(Inputs!K572="","",DAY(Inputs!K572))</f>
        <v/>
      </c>
      <c r="BI572" s="20" t="str">
        <f>IF(Inputs!K572="","",MONTH(Inputs!K572))</f>
        <v/>
      </c>
      <c r="BJ572" s="14" t="str">
        <f>IF(Inputs!K572="","",IF(Inputs!K572&gt;DATE(BG572,4,1),DATE(BG572,4,1),DATE(BG572-1,4,1)))</f>
        <v/>
      </c>
      <c r="BX572" s="27" t="e">
        <f t="shared" si="166"/>
        <v>#N/A</v>
      </c>
      <c r="BY572" t="e">
        <f t="shared" si="167"/>
        <v>#N/A</v>
      </c>
    </row>
    <row r="573" spans="20:77">
      <c r="T573" s="5">
        <f>IF(Inputs!F577="",0,IF(Inputs!G577="Purchase",Inputs!H577,IF(Inputs!G577="Redemption",-Inputs!H577,IF(Inputs!G577="Dividend",0,0)))/Inputs!I577)</f>
        <v>0</v>
      </c>
      <c r="U573" s="5">
        <f>IF(Inputs!F577="",0,(datecg-Inputs!F577))</f>
        <v>0</v>
      </c>
      <c r="V573" s="5">
        <f>IF(Inputs!F577="",0,SUM($T$5:T573))</f>
        <v>0</v>
      </c>
      <c r="W573" s="5">
        <f>SUM($X$5:X572)</f>
        <v>24499.276089799783</v>
      </c>
      <c r="X573" s="5">
        <f t="shared" si="150"/>
        <v>0</v>
      </c>
      <c r="Y573" s="5">
        <f t="shared" si="151"/>
        <v>0</v>
      </c>
      <c r="Z573" s="5">
        <f t="shared" si="152"/>
        <v>0</v>
      </c>
      <c r="AA573" s="5">
        <f t="shared" si="153"/>
        <v>0</v>
      </c>
      <c r="AB573" s="5">
        <f t="shared" si="154"/>
        <v>0</v>
      </c>
      <c r="AC573" s="5">
        <f t="shared" si="155"/>
        <v>0</v>
      </c>
      <c r="AD573" s="94">
        <f>IF(U573&lt;=IF(Inputs!$C$22="",lockin,Inputs!$C$22),Inputs!$D$22,IF(U573&lt;=IF(Inputs!$C$23="",lockin,Inputs!$C$23),Inputs!$D$23,IF(U573&lt;=IF(Inputs!$C$24="",lockin,Inputs!$C$24),Inputs!$D$24,IF(U573&lt;=IF(Inputs!$C$25="",lockin,Inputs!$C$25),Inputs!$D$25,IF(U573&lt;=IF(Inputs!$C$26="",lockin,Inputs!$C$26),Inputs!$D$26,IF(U573&lt;=IF(Inputs!$C$27="",lockin,Inputs!$C$27),Inputs!$D$27,IF(U573&lt;=IF(Inputs!$C$28="",lockin,Inputs!$C$28),Inputs!$D$28,IF(U573&lt;=IF(Inputs!$C$29="",lockin,Inputs!$C$29),Inputs!$D$29,IF(U573&lt;=IF(Inputs!$C$30="",lockin,Inputs!$C$30),Inputs!$D$30,IF(U573&lt;=IF(Inputs!$C$31="",lockin,Inputs!$C$31),Inputs!$D$31,0%))))))))))</f>
        <v>1.4999999999999999E-2</v>
      </c>
      <c r="AE573" s="5">
        <f t="shared" si="156"/>
        <v>0</v>
      </c>
      <c r="AF573" s="5">
        <f>AB573*Inputs!I577</f>
        <v>0</v>
      </c>
      <c r="AG573" s="5">
        <f t="shared" si="157"/>
        <v>0</v>
      </c>
      <c r="AH573" s="5">
        <f t="shared" si="158"/>
        <v>0</v>
      </c>
      <c r="AI573" s="5">
        <f>AA573*Inputs!I577</f>
        <v>0</v>
      </c>
      <c r="AJ573" s="5">
        <f t="shared" si="159"/>
        <v>0</v>
      </c>
      <c r="AK573" s="5">
        <f t="shared" si="160"/>
        <v>0</v>
      </c>
      <c r="AL573" s="5">
        <f>AA573*Inputs!I577</f>
        <v>0</v>
      </c>
      <c r="AM573" s="5">
        <f t="shared" ca="1" si="161"/>
        <v>0</v>
      </c>
      <c r="AN573" s="5">
        <f t="shared" si="162"/>
        <v>0</v>
      </c>
      <c r="AO573" s="5">
        <f t="shared" ca="1" si="163"/>
        <v>0</v>
      </c>
      <c r="AP573" s="5"/>
      <c r="AQ573" s="5">
        <f>AA573*Inputs!I577</f>
        <v>0</v>
      </c>
      <c r="AR573" s="5">
        <f t="shared" si="164"/>
        <v>0</v>
      </c>
      <c r="AS573" s="5"/>
      <c r="AT573" s="5">
        <f t="shared" ca="1" si="165"/>
        <v>0</v>
      </c>
      <c r="BG573" s="20" t="str">
        <f>IF(Inputs!K573="","",YEAR(Inputs!K573))</f>
        <v/>
      </c>
      <c r="BH573" s="20" t="str">
        <f>IF(Inputs!K573="","",DAY(Inputs!K573))</f>
        <v/>
      </c>
      <c r="BI573" s="20" t="str">
        <f>IF(Inputs!K573="","",MONTH(Inputs!K573))</f>
        <v/>
      </c>
      <c r="BJ573" s="14" t="str">
        <f>IF(Inputs!K573="","",IF(Inputs!K573&gt;DATE(BG573,4,1),DATE(BG573,4,1),DATE(BG573-1,4,1)))</f>
        <v/>
      </c>
      <c r="BX573" s="27" t="e">
        <f t="shared" si="166"/>
        <v>#N/A</v>
      </c>
      <c r="BY573" t="e">
        <f t="shared" si="167"/>
        <v>#N/A</v>
      </c>
    </row>
    <row r="574" spans="20:77">
      <c r="T574" s="5">
        <f>IF(Inputs!F578="",0,IF(Inputs!G578="Purchase",Inputs!H578,IF(Inputs!G578="Redemption",-Inputs!H578,IF(Inputs!G578="Dividend",0,0)))/Inputs!I578)</f>
        <v>0</v>
      </c>
      <c r="U574" s="5">
        <f>IF(Inputs!F578="",0,(datecg-Inputs!F578))</f>
        <v>0</v>
      </c>
      <c r="V574" s="5">
        <f>IF(Inputs!F578="",0,SUM($T$5:T574))</f>
        <v>0</v>
      </c>
      <c r="W574" s="5">
        <f>SUM($X$5:X573)</f>
        <v>24499.276089799783</v>
      </c>
      <c r="X574" s="5">
        <f t="shared" si="150"/>
        <v>0</v>
      </c>
      <c r="Y574" s="5">
        <f t="shared" si="151"/>
        <v>0</v>
      </c>
      <c r="Z574" s="5">
        <f t="shared" si="152"/>
        <v>0</v>
      </c>
      <c r="AA574" s="5">
        <f t="shared" si="153"/>
        <v>0</v>
      </c>
      <c r="AB574" s="5">
        <f t="shared" si="154"/>
        <v>0</v>
      </c>
      <c r="AC574" s="5">
        <f t="shared" si="155"/>
        <v>0</v>
      </c>
      <c r="AD574" s="94">
        <f>IF(U574&lt;=IF(Inputs!$C$22="",lockin,Inputs!$C$22),Inputs!$D$22,IF(U574&lt;=IF(Inputs!$C$23="",lockin,Inputs!$C$23),Inputs!$D$23,IF(U574&lt;=IF(Inputs!$C$24="",lockin,Inputs!$C$24),Inputs!$D$24,IF(U574&lt;=IF(Inputs!$C$25="",lockin,Inputs!$C$25),Inputs!$D$25,IF(U574&lt;=IF(Inputs!$C$26="",lockin,Inputs!$C$26),Inputs!$D$26,IF(U574&lt;=IF(Inputs!$C$27="",lockin,Inputs!$C$27),Inputs!$D$27,IF(U574&lt;=IF(Inputs!$C$28="",lockin,Inputs!$C$28),Inputs!$D$28,IF(U574&lt;=IF(Inputs!$C$29="",lockin,Inputs!$C$29),Inputs!$D$29,IF(U574&lt;=IF(Inputs!$C$30="",lockin,Inputs!$C$30),Inputs!$D$30,IF(U574&lt;=IF(Inputs!$C$31="",lockin,Inputs!$C$31),Inputs!$D$31,0%))))))))))</f>
        <v>1.4999999999999999E-2</v>
      </c>
      <c r="AE574" s="5">
        <f t="shared" si="156"/>
        <v>0</v>
      </c>
      <c r="AF574" s="5">
        <f>AB574*Inputs!I578</f>
        <v>0</v>
      </c>
      <c r="AG574" s="5">
        <f t="shared" si="157"/>
        <v>0</v>
      </c>
      <c r="AH574" s="5">
        <f t="shared" si="158"/>
        <v>0</v>
      </c>
      <c r="AI574" s="5">
        <f>AA574*Inputs!I578</f>
        <v>0</v>
      </c>
      <c r="AJ574" s="5">
        <f t="shared" si="159"/>
        <v>0</v>
      </c>
      <c r="AK574" s="5">
        <f t="shared" si="160"/>
        <v>0</v>
      </c>
      <c r="AL574" s="5">
        <f>AA574*Inputs!I578</f>
        <v>0</v>
      </c>
      <c r="AM574" s="5">
        <f t="shared" ca="1" si="161"/>
        <v>0</v>
      </c>
      <c r="AN574" s="5">
        <f t="shared" si="162"/>
        <v>0</v>
      </c>
      <c r="AO574" s="5">
        <f t="shared" ca="1" si="163"/>
        <v>0</v>
      </c>
      <c r="AP574" s="5"/>
      <c r="AQ574" s="5">
        <f>AA574*Inputs!I578</f>
        <v>0</v>
      </c>
      <c r="AR574" s="5">
        <f t="shared" si="164"/>
        <v>0</v>
      </c>
      <c r="AS574" s="5"/>
      <c r="AT574" s="5">
        <f t="shared" ca="1" si="165"/>
        <v>0</v>
      </c>
      <c r="BG574" s="20" t="str">
        <f>IF(Inputs!K574="","",YEAR(Inputs!K574))</f>
        <v/>
      </c>
      <c r="BH574" s="20" t="str">
        <f>IF(Inputs!K574="","",DAY(Inputs!K574))</f>
        <v/>
      </c>
      <c r="BI574" s="20" t="str">
        <f>IF(Inputs!K574="","",MONTH(Inputs!K574))</f>
        <v/>
      </c>
      <c r="BJ574" s="14" t="str">
        <f>IF(Inputs!K574="","",IF(Inputs!K574&gt;DATE(BG574,4,1),DATE(BG574,4,1),DATE(BG574-1,4,1)))</f>
        <v/>
      </c>
      <c r="BX574" s="27" t="e">
        <f t="shared" si="166"/>
        <v>#N/A</v>
      </c>
      <c r="BY574" t="e">
        <f t="shared" si="167"/>
        <v>#N/A</v>
      </c>
    </row>
    <row r="575" spans="20:77">
      <c r="T575" s="5">
        <f>IF(Inputs!F579="",0,IF(Inputs!G579="Purchase",Inputs!H579,IF(Inputs!G579="Redemption",-Inputs!H579,IF(Inputs!G579="Dividend",0,0)))/Inputs!I579)</f>
        <v>0</v>
      </c>
      <c r="U575" s="5">
        <f>IF(Inputs!F579="",0,(datecg-Inputs!F579))</f>
        <v>0</v>
      </c>
      <c r="V575" s="5">
        <f>IF(Inputs!F579="",0,SUM($T$5:T575))</f>
        <v>0</v>
      </c>
      <c r="W575" s="5">
        <f>SUM($X$5:X574)</f>
        <v>24499.276089799783</v>
      </c>
      <c r="X575" s="5">
        <f t="shared" si="150"/>
        <v>0</v>
      </c>
      <c r="Y575" s="5">
        <f t="shared" si="151"/>
        <v>0</v>
      </c>
      <c r="Z575" s="5">
        <f t="shared" si="152"/>
        <v>0</v>
      </c>
      <c r="AA575" s="5">
        <f t="shared" si="153"/>
        <v>0</v>
      </c>
      <c r="AB575" s="5">
        <f t="shared" si="154"/>
        <v>0</v>
      </c>
      <c r="AC575" s="5">
        <f t="shared" si="155"/>
        <v>0</v>
      </c>
      <c r="AD575" s="94">
        <f>IF(U575&lt;=IF(Inputs!$C$22="",lockin,Inputs!$C$22),Inputs!$D$22,IF(U575&lt;=IF(Inputs!$C$23="",lockin,Inputs!$C$23),Inputs!$D$23,IF(U575&lt;=IF(Inputs!$C$24="",lockin,Inputs!$C$24),Inputs!$D$24,IF(U575&lt;=IF(Inputs!$C$25="",lockin,Inputs!$C$25),Inputs!$D$25,IF(U575&lt;=IF(Inputs!$C$26="",lockin,Inputs!$C$26),Inputs!$D$26,IF(U575&lt;=IF(Inputs!$C$27="",lockin,Inputs!$C$27),Inputs!$D$27,IF(U575&lt;=IF(Inputs!$C$28="",lockin,Inputs!$C$28),Inputs!$D$28,IF(U575&lt;=IF(Inputs!$C$29="",lockin,Inputs!$C$29),Inputs!$D$29,IF(U575&lt;=IF(Inputs!$C$30="",lockin,Inputs!$C$30),Inputs!$D$30,IF(U575&lt;=IF(Inputs!$C$31="",lockin,Inputs!$C$31),Inputs!$D$31,0%))))))))))</f>
        <v>1.4999999999999999E-2</v>
      </c>
      <c r="AE575" s="5">
        <f t="shared" si="156"/>
        <v>0</v>
      </c>
      <c r="AF575" s="5">
        <f>AB575*Inputs!I579</f>
        <v>0</v>
      </c>
      <c r="AG575" s="5">
        <f t="shared" si="157"/>
        <v>0</v>
      </c>
      <c r="AH575" s="5">
        <f t="shared" si="158"/>
        <v>0</v>
      </c>
      <c r="AI575" s="5">
        <f>AA575*Inputs!I579</f>
        <v>0</v>
      </c>
      <c r="AJ575" s="5">
        <f t="shared" si="159"/>
        <v>0</v>
      </c>
      <c r="AK575" s="5">
        <f t="shared" si="160"/>
        <v>0</v>
      </c>
      <c r="AL575" s="5">
        <f>AA575*Inputs!I579</f>
        <v>0</v>
      </c>
      <c r="AM575" s="5">
        <f t="shared" ca="1" si="161"/>
        <v>0</v>
      </c>
      <c r="AN575" s="5">
        <f t="shared" si="162"/>
        <v>0</v>
      </c>
      <c r="AO575" s="5">
        <f t="shared" ca="1" si="163"/>
        <v>0</v>
      </c>
      <c r="AP575" s="5"/>
      <c r="AQ575" s="5">
        <f>AA575*Inputs!I579</f>
        <v>0</v>
      </c>
      <c r="AR575" s="5">
        <f t="shared" si="164"/>
        <v>0</v>
      </c>
      <c r="AS575" s="5"/>
      <c r="AT575" s="5">
        <f t="shared" ca="1" si="165"/>
        <v>0</v>
      </c>
      <c r="BG575" s="20" t="str">
        <f>IF(Inputs!K575="","",YEAR(Inputs!K575))</f>
        <v/>
      </c>
      <c r="BH575" s="20" t="str">
        <f>IF(Inputs!K575="","",DAY(Inputs!K575))</f>
        <v/>
      </c>
      <c r="BI575" s="20" t="str">
        <f>IF(Inputs!K575="","",MONTH(Inputs!K575))</f>
        <v/>
      </c>
      <c r="BJ575" s="14" t="str">
        <f>IF(Inputs!K575="","",IF(Inputs!K575&gt;DATE(BG575,4,1),DATE(BG575,4,1),DATE(BG575-1,4,1)))</f>
        <v/>
      </c>
      <c r="BX575" s="27" t="e">
        <f t="shared" si="166"/>
        <v>#N/A</v>
      </c>
      <c r="BY575" t="e">
        <f t="shared" si="167"/>
        <v>#N/A</v>
      </c>
    </row>
    <row r="576" spans="20:77">
      <c r="T576" s="5">
        <f>IF(Inputs!F580="",0,IF(Inputs!G580="Purchase",Inputs!H580,IF(Inputs!G580="Redemption",-Inputs!H580,IF(Inputs!G580="Dividend",0,0)))/Inputs!I580)</f>
        <v>0</v>
      </c>
      <c r="U576" s="5">
        <f>IF(Inputs!F580="",0,(datecg-Inputs!F580))</f>
        <v>0</v>
      </c>
      <c r="V576" s="5">
        <f>IF(Inputs!F580="",0,SUM($T$5:T576))</f>
        <v>0</v>
      </c>
      <c r="W576" s="5">
        <f>SUM($X$5:X575)</f>
        <v>24499.276089799783</v>
      </c>
      <c r="X576" s="5">
        <f t="shared" si="150"/>
        <v>0</v>
      </c>
      <c r="Y576" s="5">
        <f t="shared" si="151"/>
        <v>0</v>
      </c>
      <c r="Z576" s="5">
        <f t="shared" si="152"/>
        <v>0</v>
      </c>
      <c r="AA576" s="5">
        <f t="shared" si="153"/>
        <v>0</v>
      </c>
      <c r="AB576" s="5">
        <f t="shared" si="154"/>
        <v>0</v>
      </c>
      <c r="AC576" s="5">
        <f t="shared" si="155"/>
        <v>0</v>
      </c>
      <c r="AD576" s="94">
        <f>IF(U576&lt;=IF(Inputs!$C$22="",lockin,Inputs!$C$22),Inputs!$D$22,IF(U576&lt;=IF(Inputs!$C$23="",lockin,Inputs!$C$23),Inputs!$D$23,IF(U576&lt;=IF(Inputs!$C$24="",lockin,Inputs!$C$24),Inputs!$D$24,IF(U576&lt;=IF(Inputs!$C$25="",lockin,Inputs!$C$25),Inputs!$D$25,IF(U576&lt;=IF(Inputs!$C$26="",lockin,Inputs!$C$26),Inputs!$D$26,IF(U576&lt;=IF(Inputs!$C$27="",lockin,Inputs!$C$27),Inputs!$D$27,IF(U576&lt;=IF(Inputs!$C$28="",lockin,Inputs!$C$28),Inputs!$D$28,IF(U576&lt;=IF(Inputs!$C$29="",lockin,Inputs!$C$29),Inputs!$D$29,IF(U576&lt;=IF(Inputs!$C$30="",lockin,Inputs!$C$30),Inputs!$D$30,IF(U576&lt;=IF(Inputs!$C$31="",lockin,Inputs!$C$31),Inputs!$D$31,0%))))))))))</f>
        <v>1.4999999999999999E-2</v>
      </c>
      <c r="AE576" s="5">
        <f t="shared" si="156"/>
        <v>0</v>
      </c>
      <c r="AF576" s="5">
        <f>AB576*Inputs!I580</f>
        <v>0</v>
      </c>
      <c r="AG576" s="5">
        <f t="shared" si="157"/>
        <v>0</v>
      </c>
      <c r="AH576" s="5">
        <f t="shared" si="158"/>
        <v>0</v>
      </c>
      <c r="AI576" s="5">
        <f>AA576*Inputs!I580</f>
        <v>0</v>
      </c>
      <c r="AJ576" s="5">
        <f t="shared" si="159"/>
        <v>0</v>
      </c>
      <c r="AK576" s="5">
        <f t="shared" si="160"/>
        <v>0</v>
      </c>
      <c r="AL576" s="5">
        <f>AA576*Inputs!I580</f>
        <v>0</v>
      </c>
      <c r="AM576" s="5">
        <f t="shared" ca="1" si="161"/>
        <v>0</v>
      </c>
      <c r="AN576" s="5">
        <f t="shared" si="162"/>
        <v>0</v>
      </c>
      <c r="AO576" s="5">
        <f t="shared" ca="1" si="163"/>
        <v>0</v>
      </c>
      <c r="AP576" s="5"/>
      <c r="AQ576" s="5">
        <f>AA576*Inputs!I580</f>
        <v>0</v>
      </c>
      <c r="AR576" s="5">
        <f t="shared" si="164"/>
        <v>0</v>
      </c>
      <c r="AS576" s="5"/>
      <c r="AT576" s="5">
        <f t="shared" ca="1" si="165"/>
        <v>0</v>
      </c>
      <c r="BG576" s="20" t="str">
        <f>IF(Inputs!K576="","",YEAR(Inputs!K576))</f>
        <v/>
      </c>
      <c r="BH576" s="20" t="str">
        <f>IF(Inputs!K576="","",DAY(Inputs!K576))</f>
        <v/>
      </c>
      <c r="BI576" s="20" t="str">
        <f>IF(Inputs!K576="","",MONTH(Inputs!K576))</f>
        <v/>
      </c>
      <c r="BJ576" s="14" t="str">
        <f>IF(Inputs!K576="","",IF(Inputs!K576&gt;DATE(BG576,4,1),DATE(BG576,4,1),DATE(BG576-1,4,1)))</f>
        <v/>
      </c>
      <c r="BX576" s="27" t="e">
        <f t="shared" si="166"/>
        <v>#N/A</v>
      </c>
      <c r="BY576" t="e">
        <f t="shared" si="167"/>
        <v>#N/A</v>
      </c>
    </row>
    <row r="577" spans="20:77">
      <c r="T577" s="5">
        <f>IF(Inputs!F581="",0,IF(Inputs!G581="Purchase",Inputs!H581,IF(Inputs!G581="Redemption",-Inputs!H581,IF(Inputs!G581="Dividend",0,0)))/Inputs!I581)</f>
        <v>0</v>
      </c>
      <c r="U577" s="5">
        <f>IF(Inputs!F581="",0,(datecg-Inputs!F581))</f>
        <v>0</v>
      </c>
      <c r="V577" s="5">
        <f>IF(Inputs!F581="",0,SUM($T$5:T577))</f>
        <v>0</v>
      </c>
      <c r="W577" s="5">
        <f>SUM($X$5:X576)</f>
        <v>24499.276089799783</v>
      </c>
      <c r="X577" s="5">
        <f t="shared" si="150"/>
        <v>0</v>
      </c>
      <c r="Y577" s="5">
        <f t="shared" si="151"/>
        <v>0</v>
      </c>
      <c r="Z577" s="5">
        <f t="shared" si="152"/>
        <v>0</v>
      </c>
      <c r="AA577" s="5">
        <f t="shared" si="153"/>
        <v>0</v>
      </c>
      <c r="AB577" s="5">
        <f t="shared" si="154"/>
        <v>0</v>
      </c>
      <c r="AC577" s="5">
        <f t="shared" si="155"/>
        <v>0</v>
      </c>
      <c r="AD577" s="94">
        <f>IF(U577&lt;=IF(Inputs!$C$22="",lockin,Inputs!$C$22),Inputs!$D$22,IF(U577&lt;=IF(Inputs!$C$23="",lockin,Inputs!$C$23),Inputs!$D$23,IF(U577&lt;=IF(Inputs!$C$24="",lockin,Inputs!$C$24),Inputs!$D$24,IF(U577&lt;=IF(Inputs!$C$25="",lockin,Inputs!$C$25),Inputs!$D$25,IF(U577&lt;=IF(Inputs!$C$26="",lockin,Inputs!$C$26),Inputs!$D$26,IF(U577&lt;=IF(Inputs!$C$27="",lockin,Inputs!$C$27),Inputs!$D$27,IF(U577&lt;=IF(Inputs!$C$28="",lockin,Inputs!$C$28),Inputs!$D$28,IF(U577&lt;=IF(Inputs!$C$29="",lockin,Inputs!$C$29),Inputs!$D$29,IF(U577&lt;=IF(Inputs!$C$30="",lockin,Inputs!$C$30),Inputs!$D$30,IF(U577&lt;=IF(Inputs!$C$31="",lockin,Inputs!$C$31),Inputs!$D$31,0%))))))))))</f>
        <v>1.4999999999999999E-2</v>
      </c>
      <c r="AE577" s="5">
        <f t="shared" si="156"/>
        <v>0</v>
      </c>
      <c r="AF577" s="5">
        <f>AB577*Inputs!I581</f>
        <v>0</v>
      </c>
      <c r="AG577" s="5">
        <f t="shared" si="157"/>
        <v>0</v>
      </c>
      <c r="AH577" s="5">
        <f t="shared" si="158"/>
        <v>0</v>
      </c>
      <c r="AI577" s="5">
        <f>AA577*Inputs!I581</f>
        <v>0</v>
      </c>
      <c r="AJ577" s="5">
        <f t="shared" si="159"/>
        <v>0</v>
      </c>
      <c r="AK577" s="5">
        <f t="shared" si="160"/>
        <v>0</v>
      </c>
      <c r="AL577" s="5">
        <f>AA577*Inputs!I581</f>
        <v>0</v>
      </c>
      <c r="AM577" s="5">
        <f t="shared" ca="1" si="161"/>
        <v>0</v>
      </c>
      <c r="AN577" s="5">
        <f t="shared" si="162"/>
        <v>0</v>
      </c>
      <c r="AO577" s="5">
        <f t="shared" ca="1" si="163"/>
        <v>0</v>
      </c>
      <c r="AP577" s="5"/>
      <c r="AQ577" s="5">
        <f>AA577*Inputs!I581</f>
        <v>0</v>
      </c>
      <c r="AR577" s="5">
        <f t="shared" si="164"/>
        <v>0</v>
      </c>
      <c r="AS577" s="5"/>
      <c r="AT577" s="5">
        <f t="shared" ca="1" si="165"/>
        <v>0</v>
      </c>
      <c r="BG577" s="20" t="str">
        <f>IF(Inputs!K577="","",YEAR(Inputs!K577))</f>
        <v/>
      </c>
      <c r="BH577" s="20" t="str">
        <f>IF(Inputs!K577="","",DAY(Inputs!K577))</f>
        <v/>
      </c>
      <c r="BI577" s="20" t="str">
        <f>IF(Inputs!K577="","",MONTH(Inputs!K577))</f>
        <v/>
      </c>
      <c r="BJ577" s="14" t="str">
        <f>IF(Inputs!K577="","",IF(Inputs!K577&gt;DATE(BG577,4,1),DATE(BG577,4,1),DATE(BG577-1,4,1)))</f>
        <v/>
      </c>
      <c r="BX577" s="27" t="e">
        <f t="shared" si="166"/>
        <v>#N/A</v>
      </c>
      <c r="BY577" t="e">
        <f t="shared" si="167"/>
        <v>#N/A</v>
      </c>
    </row>
    <row r="578" spans="20:77">
      <c r="T578" s="5">
        <f>IF(Inputs!F582="",0,IF(Inputs!G582="Purchase",Inputs!H582,IF(Inputs!G582="Redemption",-Inputs!H582,IF(Inputs!G582="Dividend",0,0)))/Inputs!I582)</f>
        <v>0</v>
      </c>
      <c r="U578" s="5">
        <f>IF(Inputs!F582="",0,(datecg-Inputs!F582))</f>
        <v>0</v>
      </c>
      <c r="V578" s="5">
        <f>IF(Inputs!F582="",0,SUM($T$5:T578))</f>
        <v>0</v>
      </c>
      <c r="W578" s="5">
        <f>SUM($X$5:X577)</f>
        <v>24499.276089799783</v>
      </c>
      <c r="X578" s="5">
        <f t="shared" ref="X578:X641" si="168">IF(W578=units,0,IF(V578&lt;units,T578,units-W578))</f>
        <v>0</v>
      </c>
      <c r="Y578" s="5">
        <f t="shared" ref="Y578:Y641" si="169">IF(X578=0,0,IF(U578&gt;flock,X578,0))</f>
        <v>0</v>
      </c>
      <c r="Z578" s="5">
        <f t="shared" ref="Z578:Z641" si="170">IF(U578=0,0,IF(U578&gt;flock,T578,0))</f>
        <v>0</v>
      </c>
      <c r="AA578" s="5">
        <f t="shared" ref="AA578:AA641" si="171">IF(X578=0,0,IF(U578&gt;taxdur,X578,0))</f>
        <v>0</v>
      </c>
      <c r="AB578" s="5">
        <f t="shared" ref="AB578:AB641" si="172">IF(X578=0,0,IF(U578&lt;=taxdur,X578,0))</f>
        <v>0</v>
      </c>
      <c r="AC578" s="5">
        <f t="shared" ref="AC578:AC641" si="173">IF(X578=0,0,IF(U578&lt;=lockin,X578,0))</f>
        <v>0</v>
      </c>
      <c r="AD578" s="94">
        <f>IF(U578&lt;=IF(Inputs!$C$22="",lockin,Inputs!$C$22),Inputs!$D$22,IF(U578&lt;=IF(Inputs!$C$23="",lockin,Inputs!$C$23),Inputs!$D$23,IF(U578&lt;=IF(Inputs!$C$24="",lockin,Inputs!$C$24),Inputs!$D$24,IF(U578&lt;=IF(Inputs!$C$25="",lockin,Inputs!$C$25),Inputs!$D$25,IF(U578&lt;=IF(Inputs!$C$26="",lockin,Inputs!$C$26),Inputs!$D$26,IF(U578&lt;=IF(Inputs!$C$27="",lockin,Inputs!$C$27),Inputs!$D$27,IF(U578&lt;=IF(Inputs!$C$28="",lockin,Inputs!$C$28),Inputs!$D$28,IF(U578&lt;=IF(Inputs!$C$29="",lockin,Inputs!$C$29),Inputs!$D$29,IF(U578&lt;=IF(Inputs!$C$30="",lockin,Inputs!$C$30),Inputs!$D$30,IF(U578&lt;=IF(Inputs!$C$31="",lockin,Inputs!$C$31),Inputs!$D$31,0%))))))))))</f>
        <v>1.4999999999999999E-2</v>
      </c>
      <c r="AE578" s="5">
        <f t="shared" ref="AE578:AE641" si="174">IF(X578=0,0,IF(U578&gt;lockin,X578,0))</f>
        <v>0</v>
      </c>
      <c r="AF578" s="5">
        <f>AB578*Inputs!I582</f>
        <v>0</v>
      </c>
      <c r="AG578" s="5">
        <f t="shared" ref="AG578:AG641" si="175">IF(AC578&lt;&gt;0,AB578*navcg*(1-AD578),AB578*navcg)</f>
        <v>0</v>
      </c>
      <c r="AH578" s="5">
        <f t="shared" ref="AH578:AH641" si="176">IF(AG578=0,0,AG578-AF578)</f>
        <v>0</v>
      </c>
      <c r="AI578" s="5">
        <f>AA578*Inputs!I582</f>
        <v>0</v>
      </c>
      <c r="AJ578" s="5">
        <f t="shared" ref="AJ578:AJ641" si="177">IF(AC578&lt;&gt;0,AA578*navcg*(1-AD578),AA578*navcg)</f>
        <v>0</v>
      </c>
      <c r="AK578" s="5">
        <f t="shared" ref="AK578:AK641" si="178">IF(AJ578=0,0,AJ578-AI578)</f>
        <v>0</v>
      </c>
      <c r="AL578" s="5">
        <f>AA578*Inputs!I582</f>
        <v>0</v>
      </c>
      <c r="AM578" s="5">
        <f t="shared" ref="AM578:AM641" ca="1" si="179">IF(ISERROR(AL578*cii/BY578),0,AL578*cii/BY578)</f>
        <v>0</v>
      </c>
      <c r="AN578" s="5">
        <f t="shared" ref="AN578:AN641" si="180">IF(AC578&lt;&gt;0,AA578*navcg*(1-AD578),AA578*navcg)</f>
        <v>0</v>
      </c>
      <c r="AO578" s="5">
        <f t="shared" ref="AO578:AO641" ca="1" si="181">AN578-AM578</f>
        <v>0</v>
      </c>
      <c r="AP578" s="5"/>
      <c r="AQ578" s="5">
        <f>AA578*Inputs!I582</f>
        <v>0</v>
      </c>
      <c r="AR578" s="5">
        <f t="shared" ref="AR578:AR641" si="182">AA578*navcg</f>
        <v>0</v>
      </c>
      <c r="AS578" s="5"/>
      <c r="AT578" s="5">
        <f t="shared" ref="AT578:AT641" ca="1" si="183">AR578-AM578</f>
        <v>0</v>
      </c>
      <c r="BG578" s="20" t="str">
        <f>IF(Inputs!K578="","",YEAR(Inputs!K578))</f>
        <v/>
      </c>
      <c r="BH578" s="20" t="str">
        <f>IF(Inputs!K578="","",DAY(Inputs!K578))</f>
        <v/>
      </c>
      <c r="BI578" s="20" t="str">
        <f>IF(Inputs!K578="","",MONTH(Inputs!K578))</f>
        <v/>
      </c>
      <c r="BJ578" s="14" t="str">
        <f>IF(Inputs!K578="","",IF(Inputs!K578&gt;DATE(BG578,4,1),DATE(BG578,4,1),DATE(BG578-1,4,1)))</f>
        <v/>
      </c>
      <c r="BX578" s="27" t="e">
        <f t="shared" si="166"/>
        <v>#N/A</v>
      </c>
      <c r="BY578" t="e">
        <f t="shared" si="167"/>
        <v>#N/A</v>
      </c>
    </row>
    <row r="579" spans="20:77">
      <c r="T579" s="5">
        <f>IF(Inputs!F583="",0,IF(Inputs!G583="Purchase",Inputs!H583,IF(Inputs!G583="Redemption",-Inputs!H583,IF(Inputs!G583="Dividend",0,0)))/Inputs!I583)</f>
        <v>0</v>
      </c>
      <c r="U579" s="5">
        <f>IF(Inputs!F583="",0,(datecg-Inputs!F583))</f>
        <v>0</v>
      </c>
      <c r="V579" s="5">
        <f>IF(Inputs!F583="",0,SUM($T$5:T579))</f>
        <v>0</v>
      </c>
      <c r="W579" s="5">
        <f>SUM($X$5:X578)</f>
        <v>24499.276089799783</v>
      </c>
      <c r="X579" s="5">
        <f t="shared" si="168"/>
        <v>0</v>
      </c>
      <c r="Y579" s="5">
        <f t="shared" si="169"/>
        <v>0</v>
      </c>
      <c r="Z579" s="5">
        <f t="shared" si="170"/>
        <v>0</v>
      </c>
      <c r="AA579" s="5">
        <f t="shared" si="171"/>
        <v>0</v>
      </c>
      <c r="AB579" s="5">
        <f t="shared" si="172"/>
        <v>0</v>
      </c>
      <c r="AC579" s="5">
        <f t="shared" si="173"/>
        <v>0</v>
      </c>
      <c r="AD579" s="94">
        <f>IF(U579&lt;=IF(Inputs!$C$22="",lockin,Inputs!$C$22),Inputs!$D$22,IF(U579&lt;=IF(Inputs!$C$23="",lockin,Inputs!$C$23),Inputs!$D$23,IF(U579&lt;=IF(Inputs!$C$24="",lockin,Inputs!$C$24),Inputs!$D$24,IF(U579&lt;=IF(Inputs!$C$25="",lockin,Inputs!$C$25),Inputs!$D$25,IF(U579&lt;=IF(Inputs!$C$26="",lockin,Inputs!$C$26),Inputs!$D$26,IF(U579&lt;=IF(Inputs!$C$27="",lockin,Inputs!$C$27),Inputs!$D$27,IF(U579&lt;=IF(Inputs!$C$28="",lockin,Inputs!$C$28),Inputs!$D$28,IF(U579&lt;=IF(Inputs!$C$29="",lockin,Inputs!$C$29),Inputs!$D$29,IF(U579&lt;=IF(Inputs!$C$30="",lockin,Inputs!$C$30),Inputs!$D$30,IF(U579&lt;=IF(Inputs!$C$31="",lockin,Inputs!$C$31),Inputs!$D$31,0%))))))))))</f>
        <v>1.4999999999999999E-2</v>
      </c>
      <c r="AE579" s="5">
        <f t="shared" si="174"/>
        <v>0</v>
      </c>
      <c r="AF579" s="5">
        <f>AB579*Inputs!I583</f>
        <v>0</v>
      </c>
      <c r="AG579" s="5">
        <f t="shared" si="175"/>
        <v>0</v>
      </c>
      <c r="AH579" s="5">
        <f t="shared" si="176"/>
        <v>0</v>
      </c>
      <c r="AI579" s="5">
        <f>AA579*Inputs!I583</f>
        <v>0</v>
      </c>
      <c r="AJ579" s="5">
        <f t="shared" si="177"/>
        <v>0</v>
      </c>
      <c r="AK579" s="5">
        <f t="shared" si="178"/>
        <v>0</v>
      </c>
      <c r="AL579" s="5">
        <f>AA579*Inputs!I583</f>
        <v>0</v>
      </c>
      <c r="AM579" s="5">
        <f t="shared" ca="1" si="179"/>
        <v>0</v>
      </c>
      <c r="AN579" s="5">
        <f t="shared" si="180"/>
        <v>0</v>
      </c>
      <c r="AO579" s="5">
        <f t="shared" ca="1" si="181"/>
        <v>0</v>
      </c>
      <c r="AP579" s="5"/>
      <c r="AQ579" s="5">
        <f>AA579*Inputs!I583</f>
        <v>0</v>
      </c>
      <c r="AR579" s="5">
        <f t="shared" si="182"/>
        <v>0</v>
      </c>
      <c r="AS579" s="5"/>
      <c r="AT579" s="5">
        <f t="shared" ca="1" si="183"/>
        <v>0</v>
      </c>
      <c r="BG579" s="20" t="str">
        <f>IF(Inputs!K579="","",YEAR(Inputs!K579))</f>
        <v/>
      </c>
      <c r="BH579" s="20" t="str">
        <f>IF(Inputs!K579="","",DAY(Inputs!K579))</f>
        <v/>
      </c>
      <c r="BI579" s="20" t="str">
        <f>IF(Inputs!K579="","",MONTH(Inputs!K579))</f>
        <v/>
      </c>
      <c r="BJ579" s="14" t="str">
        <f>IF(Inputs!K579="","",IF(Inputs!K579&gt;DATE(BG579,4,1),DATE(BG579,4,1),DATE(BG579-1,4,1)))</f>
        <v/>
      </c>
      <c r="BX579" s="27" t="e">
        <f t="shared" si="166"/>
        <v>#N/A</v>
      </c>
      <c r="BY579" t="e">
        <f t="shared" si="167"/>
        <v>#N/A</v>
      </c>
    </row>
    <row r="580" spans="20:77">
      <c r="T580" s="5">
        <f>IF(Inputs!F584="",0,IF(Inputs!G584="Purchase",Inputs!H584,IF(Inputs!G584="Redemption",-Inputs!H584,IF(Inputs!G584="Dividend",0,0)))/Inputs!I584)</f>
        <v>0</v>
      </c>
      <c r="U580" s="5">
        <f>IF(Inputs!F584="",0,(datecg-Inputs!F584))</f>
        <v>0</v>
      </c>
      <c r="V580" s="5">
        <f>IF(Inputs!F584="",0,SUM($T$5:T580))</f>
        <v>0</v>
      </c>
      <c r="W580" s="5">
        <f>SUM($X$5:X579)</f>
        <v>24499.276089799783</v>
      </c>
      <c r="X580" s="5">
        <f t="shared" si="168"/>
        <v>0</v>
      </c>
      <c r="Y580" s="5">
        <f t="shared" si="169"/>
        <v>0</v>
      </c>
      <c r="Z580" s="5">
        <f t="shared" si="170"/>
        <v>0</v>
      </c>
      <c r="AA580" s="5">
        <f t="shared" si="171"/>
        <v>0</v>
      </c>
      <c r="AB580" s="5">
        <f t="shared" si="172"/>
        <v>0</v>
      </c>
      <c r="AC580" s="5">
        <f t="shared" si="173"/>
        <v>0</v>
      </c>
      <c r="AD580" s="94">
        <f>IF(U580&lt;=IF(Inputs!$C$22="",lockin,Inputs!$C$22),Inputs!$D$22,IF(U580&lt;=IF(Inputs!$C$23="",lockin,Inputs!$C$23),Inputs!$D$23,IF(U580&lt;=IF(Inputs!$C$24="",lockin,Inputs!$C$24),Inputs!$D$24,IF(U580&lt;=IF(Inputs!$C$25="",lockin,Inputs!$C$25),Inputs!$D$25,IF(U580&lt;=IF(Inputs!$C$26="",lockin,Inputs!$C$26),Inputs!$D$26,IF(U580&lt;=IF(Inputs!$C$27="",lockin,Inputs!$C$27),Inputs!$D$27,IF(U580&lt;=IF(Inputs!$C$28="",lockin,Inputs!$C$28),Inputs!$D$28,IF(U580&lt;=IF(Inputs!$C$29="",lockin,Inputs!$C$29),Inputs!$D$29,IF(U580&lt;=IF(Inputs!$C$30="",lockin,Inputs!$C$30),Inputs!$D$30,IF(U580&lt;=IF(Inputs!$C$31="",lockin,Inputs!$C$31),Inputs!$D$31,0%))))))))))</f>
        <v>1.4999999999999999E-2</v>
      </c>
      <c r="AE580" s="5">
        <f t="shared" si="174"/>
        <v>0</v>
      </c>
      <c r="AF580" s="5">
        <f>AB580*Inputs!I584</f>
        <v>0</v>
      </c>
      <c r="AG580" s="5">
        <f t="shared" si="175"/>
        <v>0</v>
      </c>
      <c r="AH580" s="5">
        <f t="shared" si="176"/>
        <v>0</v>
      </c>
      <c r="AI580" s="5">
        <f>AA580*Inputs!I584</f>
        <v>0</v>
      </c>
      <c r="AJ580" s="5">
        <f t="shared" si="177"/>
        <v>0</v>
      </c>
      <c r="AK580" s="5">
        <f t="shared" si="178"/>
        <v>0</v>
      </c>
      <c r="AL580" s="5">
        <f>AA580*Inputs!I584</f>
        <v>0</v>
      </c>
      <c r="AM580" s="5">
        <f t="shared" ca="1" si="179"/>
        <v>0</v>
      </c>
      <c r="AN580" s="5">
        <f t="shared" si="180"/>
        <v>0</v>
      </c>
      <c r="AO580" s="5">
        <f t="shared" ca="1" si="181"/>
        <v>0</v>
      </c>
      <c r="AP580" s="5"/>
      <c r="AQ580" s="5">
        <f>AA580*Inputs!I584</f>
        <v>0</v>
      </c>
      <c r="AR580" s="5">
        <f t="shared" si="182"/>
        <v>0</v>
      </c>
      <c r="AS580" s="5"/>
      <c r="AT580" s="5">
        <f t="shared" ca="1" si="183"/>
        <v>0</v>
      </c>
      <c r="BG580" s="20" t="str">
        <f>IF(Inputs!K580="","",YEAR(Inputs!K580))</f>
        <v/>
      </c>
      <c r="BH580" s="20" t="str">
        <f>IF(Inputs!K580="","",DAY(Inputs!K580))</f>
        <v/>
      </c>
      <c r="BI580" s="20" t="str">
        <f>IF(Inputs!K580="","",MONTH(Inputs!K580))</f>
        <v/>
      </c>
      <c r="BJ580" s="14" t="str">
        <f>IF(Inputs!K580="","",IF(Inputs!K580&gt;DATE(BG580,4,1),DATE(BG580,4,1),DATE(BG580-1,4,1)))</f>
        <v/>
      </c>
      <c r="BX580" s="27" t="e">
        <f t="shared" si="166"/>
        <v>#N/A</v>
      </c>
      <c r="BY580" t="e">
        <f t="shared" si="167"/>
        <v>#N/A</v>
      </c>
    </row>
    <row r="581" spans="20:77">
      <c r="T581" s="5">
        <f>IF(Inputs!F585="",0,IF(Inputs!G585="Purchase",Inputs!H585,IF(Inputs!G585="Redemption",-Inputs!H585,IF(Inputs!G585="Dividend",0,0)))/Inputs!I585)</f>
        <v>0</v>
      </c>
      <c r="U581" s="5">
        <f>IF(Inputs!F585="",0,(datecg-Inputs!F585))</f>
        <v>0</v>
      </c>
      <c r="V581" s="5">
        <f>IF(Inputs!F585="",0,SUM($T$5:T581))</f>
        <v>0</v>
      </c>
      <c r="W581" s="5">
        <f>SUM($X$5:X580)</f>
        <v>24499.276089799783</v>
      </c>
      <c r="X581" s="5">
        <f t="shared" si="168"/>
        <v>0</v>
      </c>
      <c r="Y581" s="5">
        <f t="shared" si="169"/>
        <v>0</v>
      </c>
      <c r="Z581" s="5">
        <f t="shared" si="170"/>
        <v>0</v>
      </c>
      <c r="AA581" s="5">
        <f t="shared" si="171"/>
        <v>0</v>
      </c>
      <c r="AB581" s="5">
        <f t="shared" si="172"/>
        <v>0</v>
      </c>
      <c r="AC581" s="5">
        <f t="shared" si="173"/>
        <v>0</v>
      </c>
      <c r="AD581" s="94">
        <f>IF(U581&lt;=IF(Inputs!$C$22="",lockin,Inputs!$C$22),Inputs!$D$22,IF(U581&lt;=IF(Inputs!$C$23="",lockin,Inputs!$C$23),Inputs!$D$23,IF(U581&lt;=IF(Inputs!$C$24="",lockin,Inputs!$C$24),Inputs!$D$24,IF(U581&lt;=IF(Inputs!$C$25="",lockin,Inputs!$C$25),Inputs!$D$25,IF(U581&lt;=IF(Inputs!$C$26="",lockin,Inputs!$C$26),Inputs!$D$26,IF(U581&lt;=IF(Inputs!$C$27="",lockin,Inputs!$C$27),Inputs!$D$27,IF(U581&lt;=IF(Inputs!$C$28="",lockin,Inputs!$C$28),Inputs!$D$28,IF(U581&lt;=IF(Inputs!$C$29="",lockin,Inputs!$C$29),Inputs!$D$29,IF(U581&lt;=IF(Inputs!$C$30="",lockin,Inputs!$C$30),Inputs!$D$30,IF(U581&lt;=IF(Inputs!$C$31="",lockin,Inputs!$C$31),Inputs!$D$31,0%))))))))))</f>
        <v>1.4999999999999999E-2</v>
      </c>
      <c r="AE581" s="5">
        <f t="shared" si="174"/>
        <v>0</v>
      </c>
      <c r="AF581" s="5">
        <f>AB581*Inputs!I585</f>
        <v>0</v>
      </c>
      <c r="AG581" s="5">
        <f t="shared" si="175"/>
        <v>0</v>
      </c>
      <c r="AH581" s="5">
        <f t="shared" si="176"/>
        <v>0</v>
      </c>
      <c r="AI581" s="5">
        <f>AA581*Inputs!I585</f>
        <v>0</v>
      </c>
      <c r="AJ581" s="5">
        <f t="shared" si="177"/>
        <v>0</v>
      </c>
      <c r="AK581" s="5">
        <f t="shared" si="178"/>
        <v>0</v>
      </c>
      <c r="AL581" s="5">
        <f>AA581*Inputs!I585</f>
        <v>0</v>
      </c>
      <c r="AM581" s="5">
        <f t="shared" ca="1" si="179"/>
        <v>0</v>
      </c>
      <c r="AN581" s="5">
        <f t="shared" si="180"/>
        <v>0</v>
      </c>
      <c r="AO581" s="5">
        <f t="shared" ca="1" si="181"/>
        <v>0</v>
      </c>
      <c r="AP581" s="5"/>
      <c r="AQ581" s="5">
        <f>AA581*Inputs!I585</f>
        <v>0</v>
      </c>
      <c r="AR581" s="5">
        <f t="shared" si="182"/>
        <v>0</v>
      </c>
      <c r="AS581" s="5"/>
      <c r="AT581" s="5">
        <f t="shared" ca="1" si="183"/>
        <v>0</v>
      </c>
      <c r="BG581" s="20" t="str">
        <f>IF(Inputs!K581="","",YEAR(Inputs!K581))</f>
        <v/>
      </c>
      <c r="BH581" s="20" t="str">
        <f>IF(Inputs!K581="","",DAY(Inputs!K581))</f>
        <v/>
      </c>
      <c r="BI581" s="20" t="str">
        <f>IF(Inputs!K581="","",MONTH(Inputs!K581))</f>
        <v/>
      </c>
      <c r="BJ581" s="14" t="str">
        <f>IF(Inputs!K581="","",IF(Inputs!K581&gt;DATE(BG581,4,1),DATE(BG581,4,1),DATE(BG581-1,4,1)))</f>
        <v/>
      </c>
      <c r="BX581" s="27" t="e">
        <f t="shared" ref="BX581:BX644" si="184">INDEX($J$5:$L$74,MATCH(BJ581,$J$5:$J$74,0),1)</f>
        <v>#N/A</v>
      </c>
      <c r="BY581" t="e">
        <f t="shared" ref="BY581:BY644" si="185">INDEX($J$5:$L$74,MATCH(BJ581,$J$5:$J$74,0),3)</f>
        <v>#N/A</v>
      </c>
    </row>
    <row r="582" spans="20:77">
      <c r="T582" s="5">
        <f>IF(Inputs!F586="",0,IF(Inputs!G586="Purchase",Inputs!H586,IF(Inputs!G586="Redemption",-Inputs!H586,IF(Inputs!G586="Dividend",0,0)))/Inputs!I586)</f>
        <v>0</v>
      </c>
      <c r="U582" s="5">
        <f>IF(Inputs!F586="",0,(datecg-Inputs!F586))</f>
        <v>0</v>
      </c>
      <c r="V582" s="5">
        <f>IF(Inputs!F586="",0,SUM($T$5:T582))</f>
        <v>0</v>
      </c>
      <c r="W582" s="5">
        <f>SUM($X$5:X581)</f>
        <v>24499.276089799783</v>
      </c>
      <c r="X582" s="5">
        <f t="shared" si="168"/>
        <v>0</v>
      </c>
      <c r="Y582" s="5">
        <f t="shared" si="169"/>
        <v>0</v>
      </c>
      <c r="Z582" s="5">
        <f t="shared" si="170"/>
        <v>0</v>
      </c>
      <c r="AA582" s="5">
        <f t="shared" si="171"/>
        <v>0</v>
      </c>
      <c r="AB582" s="5">
        <f t="shared" si="172"/>
        <v>0</v>
      </c>
      <c r="AC582" s="5">
        <f t="shared" si="173"/>
        <v>0</v>
      </c>
      <c r="AD582" s="94">
        <f>IF(U582&lt;=IF(Inputs!$C$22="",lockin,Inputs!$C$22),Inputs!$D$22,IF(U582&lt;=IF(Inputs!$C$23="",lockin,Inputs!$C$23),Inputs!$D$23,IF(U582&lt;=IF(Inputs!$C$24="",lockin,Inputs!$C$24),Inputs!$D$24,IF(U582&lt;=IF(Inputs!$C$25="",lockin,Inputs!$C$25),Inputs!$D$25,IF(U582&lt;=IF(Inputs!$C$26="",lockin,Inputs!$C$26),Inputs!$D$26,IF(U582&lt;=IF(Inputs!$C$27="",lockin,Inputs!$C$27),Inputs!$D$27,IF(U582&lt;=IF(Inputs!$C$28="",lockin,Inputs!$C$28),Inputs!$D$28,IF(U582&lt;=IF(Inputs!$C$29="",lockin,Inputs!$C$29),Inputs!$D$29,IF(U582&lt;=IF(Inputs!$C$30="",lockin,Inputs!$C$30),Inputs!$D$30,IF(U582&lt;=IF(Inputs!$C$31="",lockin,Inputs!$C$31),Inputs!$D$31,0%))))))))))</f>
        <v>1.4999999999999999E-2</v>
      </c>
      <c r="AE582" s="5">
        <f t="shared" si="174"/>
        <v>0</v>
      </c>
      <c r="AF582" s="5">
        <f>AB582*Inputs!I586</f>
        <v>0</v>
      </c>
      <c r="AG582" s="5">
        <f t="shared" si="175"/>
        <v>0</v>
      </c>
      <c r="AH582" s="5">
        <f t="shared" si="176"/>
        <v>0</v>
      </c>
      <c r="AI582" s="5">
        <f>AA582*Inputs!I586</f>
        <v>0</v>
      </c>
      <c r="AJ582" s="5">
        <f t="shared" si="177"/>
        <v>0</v>
      </c>
      <c r="AK582" s="5">
        <f t="shared" si="178"/>
        <v>0</v>
      </c>
      <c r="AL582" s="5">
        <f>AA582*Inputs!I586</f>
        <v>0</v>
      </c>
      <c r="AM582" s="5">
        <f t="shared" ca="1" si="179"/>
        <v>0</v>
      </c>
      <c r="AN582" s="5">
        <f t="shared" si="180"/>
        <v>0</v>
      </c>
      <c r="AO582" s="5">
        <f t="shared" ca="1" si="181"/>
        <v>0</v>
      </c>
      <c r="AP582" s="5"/>
      <c r="AQ582" s="5">
        <f>AA582*Inputs!I586</f>
        <v>0</v>
      </c>
      <c r="AR582" s="5">
        <f t="shared" si="182"/>
        <v>0</v>
      </c>
      <c r="AS582" s="5"/>
      <c r="AT582" s="5">
        <f t="shared" ca="1" si="183"/>
        <v>0</v>
      </c>
      <c r="BG582" s="20" t="str">
        <f>IF(Inputs!K582="","",YEAR(Inputs!K582))</f>
        <v/>
      </c>
      <c r="BH582" s="20" t="str">
        <f>IF(Inputs!K582="","",DAY(Inputs!K582))</f>
        <v/>
      </c>
      <c r="BI582" s="20" t="str">
        <f>IF(Inputs!K582="","",MONTH(Inputs!K582))</f>
        <v/>
      </c>
      <c r="BJ582" s="14" t="str">
        <f>IF(Inputs!K582="","",IF(Inputs!K582&gt;DATE(BG582,4,1),DATE(BG582,4,1),DATE(BG582-1,4,1)))</f>
        <v/>
      </c>
      <c r="BX582" s="27" t="e">
        <f t="shared" si="184"/>
        <v>#N/A</v>
      </c>
      <c r="BY582" t="e">
        <f t="shared" si="185"/>
        <v>#N/A</v>
      </c>
    </row>
    <row r="583" spans="20:77">
      <c r="T583" s="5">
        <f>IF(Inputs!F587="",0,IF(Inputs!G587="Purchase",Inputs!H587,IF(Inputs!G587="Redemption",-Inputs!H587,IF(Inputs!G587="Dividend",0,0)))/Inputs!I587)</f>
        <v>0</v>
      </c>
      <c r="U583" s="5">
        <f>IF(Inputs!F587="",0,(datecg-Inputs!F587))</f>
        <v>0</v>
      </c>
      <c r="V583" s="5">
        <f>IF(Inputs!F587="",0,SUM($T$5:T583))</f>
        <v>0</v>
      </c>
      <c r="W583" s="5">
        <f>SUM($X$5:X582)</f>
        <v>24499.276089799783</v>
      </c>
      <c r="X583" s="5">
        <f t="shared" si="168"/>
        <v>0</v>
      </c>
      <c r="Y583" s="5">
        <f t="shared" si="169"/>
        <v>0</v>
      </c>
      <c r="Z583" s="5">
        <f t="shared" si="170"/>
        <v>0</v>
      </c>
      <c r="AA583" s="5">
        <f t="shared" si="171"/>
        <v>0</v>
      </c>
      <c r="AB583" s="5">
        <f t="shared" si="172"/>
        <v>0</v>
      </c>
      <c r="AC583" s="5">
        <f t="shared" si="173"/>
        <v>0</v>
      </c>
      <c r="AD583" s="94">
        <f>IF(U583&lt;=IF(Inputs!$C$22="",lockin,Inputs!$C$22),Inputs!$D$22,IF(U583&lt;=IF(Inputs!$C$23="",lockin,Inputs!$C$23),Inputs!$D$23,IF(U583&lt;=IF(Inputs!$C$24="",lockin,Inputs!$C$24),Inputs!$D$24,IF(U583&lt;=IF(Inputs!$C$25="",lockin,Inputs!$C$25),Inputs!$D$25,IF(U583&lt;=IF(Inputs!$C$26="",lockin,Inputs!$C$26),Inputs!$D$26,IF(U583&lt;=IF(Inputs!$C$27="",lockin,Inputs!$C$27),Inputs!$D$27,IF(U583&lt;=IF(Inputs!$C$28="",lockin,Inputs!$C$28),Inputs!$D$28,IF(U583&lt;=IF(Inputs!$C$29="",lockin,Inputs!$C$29),Inputs!$D$29,IF(U583&lt;=IF(Inputs!$C$30="",lockin,Inputs!$C$30),Inputs!$D$30,IF(U583&lt;=IF(Inputs!$C$31="",lockin,Inputs!$C$31),Inputs!$D$31,0%))))))))))</f>
        <v>1.4999999999999999E-2</v>
      </c>
      <c r="AE583" s="5">
        <f t="shared" si="174"/>
        <v>0</v>
      </c>
      <c r="AF583" s="5">
        <f>AB583*Inputs!I587</f>
        <v>0</v>
      </c>
      <c r="AG583" s="5">
        <f t="shared" si="175"/>
        <v>0</v>
      </c>
      <c r="AH583" s="5">
        <f t="shared" si="176"/>
        <v>0</v>
      </c>
      <c r="AI583" s="5">
        <f>AA583*Inputs!I587</f>
        <v>0</v>
      </c>
      <c r="AJ583" s="5">
        <f t="shared" si="177"/>
        <v>0</v>
      </c>
      <c r="AK583" s="5">
        <f t="shared" si="178"/>
        <v>0</v>
      </c>
      <c r="AL583" s="5">
        <f>AA583*Inputs!I587</f>
        <v>0</v>
      </c>
      <c r="AM583" s="5">
        <f t="shared" ca="1" si="179"/>
        <v>0</v>
      </c>
      <c r="AN583" s="5">
        <f t="shared" si="180"/>
        <v>0</v>
      </c>
      <c r="AO583" s="5">
        <f t="shared" ca="1" si="181"/>
        <v>0</v>
      </c>
      <c r="AP583" s="5"/>
      <c r="AQ583" s="5">
        <f>AA583*Inputs!I587</f>
        <v>0</v>
      </c>
      <c r="AR583" s="5">
        <f t="shared" si="182"/>
        <v>0</v>
      </c>
      <c r="AS583" s="5"/>
      <c r="AT583" s="5">
        <f t="shared" ca="1" si="183"/>
        <v>0</v>
      </c>
      <c r="BG583" s="20" t="str">
        <f>IF(Inputs!K583="","",YEAR(Inputs!K583))</f>
        <v/>
      </c>
      <c r="BH583" s="20" t="str">
        <f>IF(Inputs!K583="","",DAY(Inputs!K583))</f>
        <v/>
      </c>
      <c r="BI583" s="20" t="str">
        <f>IF(Inputs!K583="","",MONTH(Inputs!K583))</f>
        <v/>
      </c>
      <c r="BJ583" s="14" t="str">
        <f>IF(Inputs!K583="","",IF(Inputs!K583&gt;DATE(BG583,4,1),DATE(BG583,4,1),DATE(BG583-1,4,1)))</f>
        <v/>
      </c>
      <c r="BX583" s="27" t="e">
        <f t="shared" si="184"/>
        <v>#N/A</v>
      </c>
      <c r="BY583" t="e">
        <f t="shared" si="185"/>
        <v>#N/A</v>
      </c>
    </row>
    <row r="584" spans="20:77">
      <c r="T584" s="5">
        <f>IF(Inputs!F588="",0,IF(Inputs!G588="Purchase",Inputs!H588,IF(Inputs!G588="Redemption",-Inputs!H588,IF(Inputs!G588="Dividend",0,0)))/Inputs!I588)</f>
        <v>0</v>
      </c>
      <c r="U584" s="5">
        <f>IF(Inputs!F588="",0,(datecg-Inputs!F588))</f>
        <v>0</v>
      </c>
      <c r="V584" s="5">
        <f>IF(Inputs!F588="",0,SUM($T$5:T584))</f>
        <v>0</v>
      </c>
      <c r="W584" s="5">
        <f>SUM($X$5:X583)</f>
        <v>24499.276089799783</v>
      </c>
      <c r="X584" s="5">
        <f t="shared" si="168"/>
        <v>0</v>
      </c>
      <c r="Y584" s="5">
        <f t="shared" si="169"/>
        <v>0</v>
      </c>
      <c r="Z584" s="5">
        <f t="shared" si="170"/>
        <v>0</v>
      </c>
      <c r="AA584" s="5">
        <f t="shared" si="171"/>
        <v>0</v>
      </c>
      <c r="AB584" s="5">
        <f t="shared" si="172"/>
        <v>0</v>
      </c>
      <c r="AC584" s="5">
        <f t="shared" si="173"/>
        <v>0</v>
      </c>
      <c r="AD584" s="94">
        <f>IF(U584&lt;=IF(Inputs!$C$22="",lockin,Inputs!$C$22),Inputs!$D$22,IF(U584&lt;=IF(Inputs!$C$23="",lockin,Inputs!$C$23),Inputs!$D$23,IF(U584&lt;=IF(Inputs!$C$24="",lockin,Inputs!$C$24),Inputs!$D$24,IF(U584&lt;=IF(Inputs!$C$25="",lockin,Inputs!$C$25),Inputs!$D$25,IF(U584&lt;=IF(Inputs!$C$26="",lockin,Inputs!$C$26),Inputs!$D$26,IF(U584&lt;=IF(Inputs!$C$27="",lockin,Inputs!$C$27),Inputs!$D$27,IF(U584&lt;=IF(Inputs!$C$28="",lockin,Inputs!$C$28),Inputs!$D$28,IF(U584&lt;=IF(Inputs!$C$29="",lockin,Inputs!$C$29),Inputs!$D$29,IF(U584&lt;=IF(Inputs!$C$30="",lockin,Inputs!$C$30),Inputs!$D$30,IF(U584&lt;=IF(Inputs!$C$31="",lockin,Inputs!$C$31),Inputs!$D$31,0%))))))))))</f>
        <v>1.4999999999999999E-2</v>
      </c>
      <c r="AE584" s="5">
        <f t="shared" si="174"/>
        <v>0</v>
      </c>
      <c r="AF584" s="5">
        <f>AB584*Inputs!I588</f>
        <v>0</v>
      </c>
      <c r="AG584" s="5">
        <f t="shared" si="175"/>
        <v>0</v>
      </c>
      <c r="AH584" s="5">
        <f t="shared" si="176"/>
        <v>0</v>
      </c>
      <c r="AI584" s="5">
        <f>AA584*Inputs!I588</f>
        <v>0</v>
      </c>
      <c r="AJ584" s="5">
        <f t="shared" si="177"/>
        <v>0</v>
      </c>
      <c r="AK584" s="5">
        <f t="shared" si="178"/>
        <v>0</v>
      </c>
      <c r="AL584" s="5">
        <f>AA584*Inputs!I588</f>
        <v>0</v>
      </c>
      <c r="AM584" s="5">
        <f t="shared" ca="1" si="179"/>
        <v>0</v>
      </c>
      <c r="AN584" s="5">
        <f t="shared" si="180"/>
        <v>0</v>
      </c>
      <c r="AO584" s="5">
        <f t="shared" ca="1" si="181"/>
        <v>0</v>
      </c>
      <c r="AP584" s="5"/>
      <c r="AQ584" s="5">
        <f>AA584*Inputs!I588</f>
        <v>0</v>
      </c>
      <c r="AR584" s="5">
        <f t="shared" si="182"/>
        <v>0</v>
      </c>
      <c r="AS584" s="5"/>
      <c r="AT584" s="5">
        <f t="shared" ca="1" si="183"/>
        <v>0</v>
      </c>
      <c r="BG584" s="20" t="str">
        <f>IF(Inputs!K584="","",YEAR(Inputs!K584))</f>
        <v/>
      </c>
      <c r="BH584" s="20" t="str">
        <f>IF(Inputs!K584="","",DAY(Inputs!K584))</f>
        <v/>
      </c>
      <c r="BI584" s="20" t="str">
        <f>IF(Inputs!K584="","",MONTH(Inputs!K584))</f>
        <v/>
      </c>
      <c r="BJ584" s="14" t="str">
        <f>IF(Inputs!K584="","",IF(Inputs!K584&gt;DATE(BG584,4,1),DATE(BG584,4,1),DATE(BG584-1,4,1)))</f>
        <v/>
      </c>
      <c r="BX584" s="27" t="e">
        <f t="shared" si="184"/>
        <v>#N/A</v>
      </c>
      <c r="BY584" t="e">
        <f t="shared" si="185"/>
        <v>#N/A</v>
      </c>
    </row>
    <row r="585" spans="20:77">
      <c r="T585" s="5">
        <f>IF(Inputs!F589="",0,IF(Inputs!G589="Purchase",Inputs!H589,IF(Inputs!G589="Redemption",-Inputs!H589,IF(Inputs!G589="Dividend",0,0)))/Inputs!I589)</f>
        <v>0</v>
      </c>
      <c r="U585" s="5">
        <f>IF(Inputs!F589="",0,(datecg-Inputs!F589))</f>
        <v>0</v>
      </c>
      <c r="V585" s="5">
        <f>IF(Inputs!F589="",0,SUM($T$5:T585))</f>
        <v>0</v>
      </c>
      <c r="W585" s="5">
        <f>SUM($X$5:X584)</f>
        <v>24499.276089799783</v>
      </c>
      <c r="X585" s="5">
        <f t="shared" si="168"/>
        <v>0</v>
      </c>
      <c r="Y585" s="5">
        <f t="shared" si="169"/>
        <v>0</v>
      </c>
      <c r="Z585" s="5">
        <f t="shared" si="170"/>
        <v>0</v>
      </c>
      <c r="AA585" s="5">
        <f t="shared" si="171"/>
        <v>0</v>
      </c>
      <c r="AB585" s="5">
        <f t="shared" si="172"/>
        <v>0</v>
      </c>
      <c r="AC585" s="5">
        <f t="shared" si="173"/>
        <v>0</v>
      </c>
      <c r="AD585" s="94">
        <f>IF(U585&lt;=IF(Inputs!$C$22="",lockin,Inputs!$C$22),Inputs!$D$22,IF(U585&lt;=IF(Inputs!$C$23="",lockin,Inputs!$C$23),Inputs!$D$23,IF(U585&lt;=IF(Inputs!$C$24="",lockin,Inputs!$C$24),Inputs!$D$24,IF(U585&lt;=IF(Inputs!$C$25="",lockin,Inputs!$C$25),Inputs!$D$25,IF(U585&lt;=IF(Inputs!$C$26="",lockin,Inputs!$C$26),Inputs!$D$26,IF(U585&lt;=IF(Inputs!$C$27="",lockin,Inputs!$C$27),Inputs!$D$27,IF(U585&lt;=IF(Inputs!$C$28="",lockin,Inputs!$C$28),Inputs!$D$28,IF(U585&lt;=IF(Inputs!$C$29="",lockin,Inputs!$C$29),Inputs!$D$29,IF(U585&lt;=IF(Inputs!$C$30="",lockin,Inputs!$C$30),Inputs!$D$30,IF(U585&lt;=IF(Inputs!$C$31="",lockin,Inputs!$C$31),Inputs!$D$31,0%))))))))))</f>
        <v>1.4999999999999999E-2</v>
      </c>
      <c r="AE585" s="5">
        <f t="shared" si="174"/>
        <v>0</v>
      </c>
      <c r="AF585" s="5">
        <f>AB585*Inputs!I589</f>
        <v>0</v>
      </c>
      <c r="AG585" s="5">
        <f t="shared" si="175"/>
        <v>0</v>
      </c>
      <c r="AH585" s="5">
        <f t="shared" si="176"/>
        <v>0</v>
      </c>
      <c r="AI585" s="5">
        <f>AA585*Inputs!I589</f>
        <v>0</v>
      </c>
      <c r="AJ585" s="5">
        <f t="shared" si="177"/>
        <v>0</v>
      </c>
      <c r="AK585" s="5">
        <f t="shared" si="178"/>
        <v>0</v>
      </c>
      <c r="AL585" s="5">
        <f>AA585*Inputs!I589</f>
        <v>0</v>
      </c>
      <c r="AM585" s="5">
        <f t="shared" ca="1" si="179"/>
        <v>0</v>
      </c>
      <c r="AN585" s="5">
        <f t="shared" si="180"/>
        <v>0</v>
      </c>
      <c r="AO585" s="5">
        <f t="shared" ca="1" si="181"/>
        <v>0</v>
      </c>
      <c r="AP585" s="5"/>
      <c r="AQ585" s="5">
        <f>AA585*Inputs!I589</f>
        <v>0</v>
      </c>
      <c r="AR585" s="5">
        <f t="shared" si="182"/>
        <v>0</v>
      </c>
      <c r="AS585" s="5"/>
      <c r="AT585" s="5">
        <f t="shared" ca="1" si="183"/>
        <v>0</v>
      </c>
      <c r="BG585" s="20" t="str">
        <f>IF(Inputs!K585="","",YEAR(Inputs!K585))</f>
        <v/>
      </c>
      <c r="BH585" s="20" t="str">
        <f>IF(Inputs!K585="","",DAY(Inputs!K585))</f>
        <v/>
      </c>
      <c r="BI585" s="20" t="str">
        <f>IF(Inputs!K585="","",MONTH(Inputs!K585))</f>
        <v/>
      </c>
      <c r="BJ585" s="14" t="str">
        <f>IF(Inputs!K585="","",IF(Inputs!K585&gt;DATE(BG585,4,1),DATE(BG585,4,1),DATE(BG585-1,4,1)))</f>
        <v/>
      </c>
      <c r="BX585" s="27" t="e">
        <f t="shared" si="184"/>
        <v>#N/A</v>
      </c>
      <c r="BY585" t="e">
        <f t="shared" si="185"/>
        <v>#N/A</v>
      </c>
    </row>
    <row r="586" spans="20:77">
      <c r="T586" s="5">
        <f>IF(Inputs!F590="",0,IF(Inputs!G590="Purchase",Inputs!H590,IF(Inputs!G590="Redemption",-Inputs!H590,IF(Inputs!G590="Dividend",0,0)))/Inputs!I590)</f>
        <v>0</v>
      </c>
      <c r="U586" s="5">
        <f>IF(Inputs!F590="",0,(datecg-Inputs!F590))</f>
        <v>0</v>
      </c>
      <c r="V586" s="5">
        <f>IF(Inputs!F590="",0,SUM($T$5:T586))</f>
        <v>0</v>
      </c>
      <c r="W586" s="5">
        <f>SUM($X$5:X585)</f>
        <v>24499.276089799783</v>
      </c>
      <c r="X586" s="5">
        <f t="shared" si="168"/>
        <v>0</v>
      </c>
      <c r="Y586" s="5">
        <f t="shared" si="169"/>
        <v>0</v>
      </c>
      <c r="Z586" s="5">
        <f t="shared" si="170"/>
        <v>0</v>
      </c>
      <c r="AA586" s="5">
        <f t="shared" si="171"/>
        <v>0</v>
      </c>
      <c r="AB586" s="5">
        <f t="shared" si="172"/>
        <v>0</v>
      </c>
      <c r="AC586" s="5">
        <f t="shared" si="173"/>
        <v>0</v>
      </c>
      <c r="AD586" s="94">
        <f>IF(U586&lt;=IF(Inputs!$C$22="",lockin,Inputs!$C$22),Inputs!$D$22,IF(U586&lt;=IF(Inputs!$C$23="",lockin,Inputs!$C$23),Inputs!$D$23,IF(U586&lt;=IF(Inputs!$C$24="",lockin,Inputs!$C$24),Inputs!$D$24,IF(U586&lt;=IF(Inputs!$C$25="",lockin,Inputs!$C$25),Inputs!$D$25,IF(U586&lt;=IF(Inputs!$C$26="",lockin,Inputs!$C$26),Inputs!$D$26,IF(U586&lt;=IF(Inputs!$C$27="",lockin,Inputs!$C$27),Inputs!$D$27,IF(U586&lt;=IF(Inputs!$C$28="",lockin,Inputs!$C$28),Inputs!$D$28,IF(U586&lt;=IF(Inputs!$C$29="",lockin,Inputs!$C$29),Inputs!$D$29,IF(U586&lt;=IF(Inputs!$C$30="",lockin,Inputs!$C$30),Inputs!$D$30,IF(U586&lt;=IF(Inputs!$C$31="",lockin,Inputs!$C$31),Inputs!$D$31,0%))))))))))</f>
        <v>1.4999999999999999E-2</v>
      </c>
      <c r="AE586" s="5">
        <f t="shared" si="174"/>
        <v>0</v>
      </c>
      <c r="AF586" s="5">
        <f>AB586*Inputs!I590</f>
        <v>0</v>
      </c>
      <c r="AG586" s="5">
        <f t="shared" si="175"/>
        <v>0</v>
      </c>
      <c r="AH586" s="5">
        <f t="shared" si="176"/>
        <v>0</v>
      </c>
      <c r="AI586" s="5">
        <f>AA586*Inputs!I590</f>
        <v>0</v>
      </c>
      <c r="AJ586" s="5">
        <f t="shared" si="177"/>
        <v>0</v>
      </c>
      <c r="AK586" s="5">
        <f t="shared" si="178"/>
        <v>0</v>
      </c>
      <c r="AL586" s="5">
        <f>AA586*Inputs!I590</f>
        <v>0</v>
      </c>
      <c r="AM586" s="5">
        <f t="shared" ca="1" si="179"/>
        <v>0</v>
      </c>
      <c r="AN586" s="5">
        <f t="shared" si="180"/>
        <v>0</v>
      </c>
      <c r="AO586" s="5">
        <f t="shared" ca="1" si="181"/>
        <v>0</v>
      </c>
      <c r="AP586" s="5"/>
      <c r="AQ586" s="5">
        <f>AA586*Inputs!I590</f>
        <v>0</v>
      </c>
      <c r="AR586" s="5">
        <f t="shared" si="182"/>
        <v>0</v>
      </c>
      <c r="AS586" s="5"/>
      <c r="AT586" s="5">
        <f t="shared" ca="1" si="183"/>
        <v>0</v>
      </c>
      <c r="BG586" s="20" t="str">
        <f>IF(Inputs!K586="","",YEAR(Inputs!K586))</f>
        <v/>
      </c>
      <c r="BH586" s="20" t="str">
        <f>IF(Inputs!K586="","",DAY(Inputs!K586))</f>
        <v/>
      </c>
      <c r="BI586" s="20" t="str">
        <f>IF(Inputs!K586="","",MONTH(Inputs!K586))</f>
        <v/>
      </c>
      <c r="BJ586" s="14" t="str">
        <f>IF(Inputs!K586="","",IF(Inputs!K586&gt;DATE(BG586,4,1),DATE(BG586,4,1),DATE(BG586-1,4,1)))</f>
        <v/>
      </c>
      <c r="BX586" s="27" t="e">
        <f t="shared" si="184"/>
        <v>#N/A</v>
      </c>
      <c r="BY586" t="e">
        <f t="shared" si="185"/>
        <v>#N/A</v>
      </c>
    </row>
    <row r="587" spans="20:77">
      <c r="T587" s="5">
        <f>IF(Inputs!F591="",0,IF(Inputs!G591="Purchase",Inputs!H591,IF(Inputs!G591="Redemption",-Inputs!H591,IF(Inputs!G591="Dividend",0,0)))/Inputs!I591)</f>
        <v>0</v>
      </c>
      <c r="U587" s="5">
        <f>IF(Inputs!F591="",0,(datecg-Inputs!F591))</f>
        <v>0</v>
      </c>
      <c r="V587" s="5">
        <f>IF(Inputs!F591="",0,SUM($T$5:T587))</f>
        <v>0</v>
      </c>
      <c r="W587" s="5">
        <f>SUM($X$5:X586)</f>
        <v>24499.276089799783</v>
      </c>
      <c r="X587" s="5">
        <f t="shared" si="168"/>
        <v>0</v>
      </c>
      <c r="Y587" s="5">
        <f t="shared" si="169"/>
        <v>0</v>
      </c>
      <c r="Z587" s="5">
        <f t="shared" si="170"/>
        <v>0</v>
      </c>
      <c r="AA587" s="5">
        <f t="shared" si="171"/>
        <v>0</v>
      </c>
      <c r="AB587" s="5">
        <f t="shared" si="172"/>
        <v>0</v>
      </c>
      <c r="AC587" s="5">
        <f t="shared" si="173"/>
        <v>0</v>
      </c>
      <c r="AD587" s="94">
        <f>IF(U587&lt;=IF(Inputs!$C$22="",lockin,Inputs!$C$22),Inputs!$D$22,IF(U587&lt;=IF(Inputs!$C$23="",lockin,Inputs!$C$23),Inputs!$D$23,IF(U587&lt;=IF(Inputs!$C$24="",lockin,Inputs!$C$24),Inputs!$D$24,IF(U587&lt;=IF(Inputs!$C$25="",lockin,Inputs!$C$25),Inputs!$D$25,IF(U587&lt;=IF(Inputs!$C$26="",lockin,Inputs!$C$26),Inputs!$D$26,IF(U587&lt;=IF(Inputs!$C$27="",lockin,Inputs!$C$27),Inputs!$D$27,IF(U587&lt;=IF(Inputs!$C$28="",lockin,Inputs!$C$28),Inputs!$D$28,IF(U587&lt;=IF(Inputs!$C$29="",lockin,Inputs!$C$29),Inputs!$D$29,IF(U587&lt;=IF(Inputs!$C$30="",lockin,Inputs!$C$30),Inputs!$D$30,IF(U587&lt;=IF(Inputs!$C$31="",lockin,Inputs!$C$31),Inputs!$D$31,0%))))))))))</f>
        <v>1.4999999999999999E-2</v>
      </c>
      <c r="AE587" s="5">
        <f t="shared" si="174"/>
        <v>0</v>
      </c>
      <c r="AF587" s="5">
        <f>AB587*Inputs!I591</f>
        <v>0</v>
      </c>
      <c r="AG587" s="5">
        <f t="shared" si="175"/>
        <v>0</v>
      </c>
      <c r="AH587" s="5">
        <f t="shared" si="176"/>
        <v>0</v>
      </c>
      <c r="AI587" s="5">
        <f>AA587*Inputs!I591</f>
        <v>0</v>
      </c>
      <c r="AJ587" s="5">
        <f t="shared" si="177"/>
        <v>0</v>
      </c>
      <c r="AK587" s="5">
        <f t="shared" si="178"/>
        <v>0</v>
      </c>
      <c r="AL587" s="5">
        <f>AA587*Inputs!I591</f>
        <v>0</v>
      </c>
      <c r="AM587" s="5">
        <f t="shared" ca="1" si="179"/>
        <v>0</v>
      </c>
      <c r="AN587" s="5">
        <f t="shared" si="180"/>
        <v>0</v>
      </c>
      <c r="AO587" s="5">
        <f t="shared" ca="1" si="181"/>
        <v>0</v>
      </c>
      <c r="AP587" s="5"/>
      <c r="AQ587" s="5">
        <f>AA587*Inputs!I591</f>
        <v>0</v>
      </c>
      <c r="AR587" s="5">
        <f t="shared" si="182"/>
        <v>0</v>
      </c>
      <c r="AS587" s="5"/>
      <c r="AT587" s="5">
        <f t="shared" ca="1" si="183"/>
        <v>0</v>
      </c>
      <c r="BG587" s="20" t="str">
        <f>IF(Inputs!K587="","",YEAR(Inputs!K587))</f>
        <v/>
      </c>
      <c r="BH587" s="20" t="str">
        <f>IF(Inputs!K587="","",DAY(Inputs!K587))</f>
        <v/>
      </c>
      <c r="BI587" s="20" t="str">
        <f>IF(Inputs!K587="","",MONTH(Inputs!K587))</f>
        <v/>
      </c>
      <c r="BJ587" s="14" t="str">
        <f>IF(Inputs!K587="","",IF(Inputs!K587&gt;DATE(BG587,4,1),DATE(BG587,4,1),DATE(BG587-1,4,1)))</f>
        <v/>
      </c>
      <c r="BX587" s="27" t="e">
        <f t="shared" si="184"/>
        <v>#N/A</v>
      </c>
      <c r="BY587" t="e">
        <f t="shared" si="185"/>
        <v>#N/A</v>
      </c>
    </row>
    <row r="588" spans="20:77">
      <c r="T588" s="5">
        <f>IF(Inputs!F592="",0,IF(Inputs!G592="Purchase",Inputs!H592,IF(Inputs!G592="Redemption",-Inputs!H592,IF(Inputs!G592="Dividend",0,0)))/Inputs!I592)</f>
        <v>0</v>
      </c>
      <c r="U588" s="5">
        <f>IF(Inputs!F592="",0,(datecg-Inputs!F592))</f>
        <v>0</v>
      </c>
      <c r="V588" s="5">
        <f>IF(Inputs!F592="",0,SUM($T$5:T588))</f>
        <v>0</v>
      </c>
      <c r="W588" s="5">
        <f>SUM($X$5:X587)</f>
        <v>24499.276089799783</v>
      </c>
      <c r="X588" s="5">
        <f t="shared" si="168"/>
        <v>0</v>
      </c>
      <c r="Y588" s="5">
        <f t="shared" si="169"/>
        <v>0</v>
      </c>
      <c r="Z588" s="5">
        <f t="shared" si="170"/>
        <v>0</v>
      </c>
      <c r="AA588" s="5">
        <f t="shared" si="171"/>
        <v>0</v>
      </c>
      <c r="AB588" s="5">
        <f t="shared" si="172"/>
        <v>0</v>
      </c>
      <c r="AC588" s="5">
        <f t="shared" si="173"/>
        <v>0</v>
      </c>
      <c r="AD588" s="94">
        <f>IF(U588&lt;=IF(Inputs!$C$22="",lockin,Inputs!$C$22),Inputs!$D$22,IF(U588&lt;=IF(Inputs!$C$23="",lockin,Inputs!$C$23),Inputs!$D$23,IF(U588&lt;=IF(Inputs!$C$24="",lockin,Inputs!$C$24),Inputs!$D$24,IF(U588&lt;=IF(Inputs!$C$25="",lockin,Inputs!$C$25),Inputs!$D$25,IF(U588&lt;=IF(Inputs!$C$26="",lockin,Inputs!$C$26),Inputs!$D$26,IF(U588&lt;=IF(Inputs!$C$27="",lockin,Inputs!$C$27),Inputs!$D$27,IF(U588&lt;=IF(Inputs!$C$28="",lockin,Inputs!$C$28),Inputs!$D$28,IF(U588&lt;=IF(Inputs!$C$29="",lockin,Inputs!$C$29),Inputs!$D$29,IF(U588&lt;=IF(Inputs!$C$30="",lockin,Inputs!$C$30),Inputs!$D$30,IF(U588&lt;=IF(Inputs!$C$31="",lockin,Inputs!$C$31),Inputs!$D$31,0%))))))))))</f>
        <v>1.4999999999999999E-2</v>
      </c>
      <c r="AE588" s="5">
        <f t="shared" si="174"/>
        <v>0</v>
      </c>
      <c r="AF588" s="5">
        <f>AB588*Inputs!I592</f>
        <v>0</v>
      </c>
      <c r="AG588" s="5">
        <f t="shared" si="175"/>
        <v>0</v>
      </c>
      <c r="AH588" s="5">
        <f t="shared" si="176"/>
        <v>0</v>
      </c>
      <c r="AI588" s="5">
        <f>AA588*Inputs!I592</f>
        <v>0</v>
      </c>
      <c r="AJ588" s="5">
        <f t="shared" si="177"/>
        <v>0</v>
      </c>
      <c r="AK588" s="5">
        <f t="shared" si="178"/>
        <v>0</v>
      </c>
      <c r="AL588" s="5">
        <f>AA588*Inputs!I592</f>
        <v>0</v>
      </c>
      <c r="AM588" s="5">
        <f t="shared" ca="1" si="179"/>
        <v>0</v>
      </c>
      <c r="AN588" s="5">
        <f t="shared" si="180"/>
        <v>0</v>
      </c>
      <c r="AO588" s="5">
        <f t="shared" ca="1" si="181"/>
        <v>0</v>
      </c>
      <c r="AP588" s="5"/>
      <c r="AQ588" s="5">
        <f>AA588*Inputs!I592</f>
        <v>0</v>
      </c>
      <c r="AR588" s="5">
        <f t="shared" si="182"/>
        <v>0</v>
      </c>
      <c r="AS588" s="5"/>
      <c r="AT588" s="5">
        <f t="shared" ca="1" si="183"/>
        <v>0</v>
      </c>
      <c r="BG588" s="20" t="str">
        <f>IF(Inputs!K588="","",YEAR(Inputs!K588))</f>
        <v/>
      </c>
      <c r="BH588" s="20" t="str">
        <f>IF(Inputs!K588="","",DAY(Inputs!K588))</f>
        <v/>
      </c>
      <c r="BI588" s="20" t="str">
        <f>IF(Inputs!K588="","",MONTH(Inputs!K588))</f>
        <v/>
      </c>
      <c r="BJ588" s="14" t="str">
        <f>IF(Inputs!K588="","",IF(Inputs!K588&gt;DATE(BG588,4,1),DATE(BG588,4,1),DATE(BG588-1,4,1)))</f>
        <v/>
      </c>
      <c r="BX588" s="27" t="e">
        <f t="shared" si="184"/>
        <v>#N/A</v>
      </c>
      <c r="BY588" t="e">
        <f t="shared" si="185"/>
        <v>#N/A</v>
      </c>
    </row>
    <row r="589" spans="20:77">
      <c r="T589" s="5">
        <f>IF(Inputs!F593="",0,IF(Inputs!G593="Purchase",Inputs!H593,IF(Inputs!G593="Redemption",-Inputs!H593,IF(Inputs!G593="Dividend",0,0)))/Inputs!I593)</f>
        <v>0</v>
      </c>
      <c r="U589" s="5">
        <f>IF(Inputs!F593="",0,(datecg-Inputs!F593))</f>
        <v>0</v>
      </c>
      <c r="V589" s="5">
        <f>IF(Inputs!F593="",0,SUM($T$5:T589))</f>
        <v>0</v>
      </c>
      <c r="W589" s="5">
        <f>SUM($X$5:X588)</f>
        <v>24499.276089799783</v>
      </c>
      <c r="X589" s="5">
        <f t="shared" si="168"/>
        <v>0</v>
      </c>
      <c r="Y589" s="5">
        <f t="shared" si="169"/>
        <v>0</v>
      </c>
      <c r="Z589" s="5">
        <f t="shared" si="170"/>
        <v>0</v>
      </c>
      <c r="AA589" s="5">
        <f t="shared" si="171"/>
        <v>0</v>
      </c>
      <c r="AB589" s="5">
        <f t="shared" si="172"/>
        <v>0</v>
      </c>
      <c r="AC589" s="5">
        <f t="shared" si="173"/>
        <v>0</v>
      </c>
      <c r="AD589" s="94">
        <f>IF(U589&lt;=IF(Inputs!$C$22="",lockin,Inputs!$C$22),Inputs!$D$22,IF(U589&lt;=IF(Inputs!$C$23="",lockin,Inputs!$C$23),Inputs!$D$23,IF(U589&lt;=IF(Inputs!$C$24="",lockin,Inputs!$C$24),Inputs!$D$24,IF(U589&lt;=IF(Inputs!$C$25="",lockin,Inputs!$C$25),Inputs!$D$25,IF(U589&lt;=IF(Inputs!$C$26="",lockin,Inputs!$C$26),Inputs!$D$26,IF(U589&lt;=IF(Inputs!$C$27="",lockin,Inputs!$C$27),Inputs!$D$27,IF(U589&lt;=IF(Inputs!$C$28="",lockin,Inputs!$C$28),Inputs!$D$28,IF(U589&lt;=IF(Inputs!$C$29="",lockin,Inputs!$C$29),Inputs!$D$29,IF(U589&lt;=IF(Inputs!$C$30="",lockin,Inputs!$C$30),Inputs!$D$30,IF(U589&lt;=IF(Inputs!$C$31="",lockin,Inputs!$C$31),Inputs!$D$31,0%))))))))))</f>
        <v>1.4999999999999999E-2</v>
      </c>
      <c r="AE589" s="5">
        <f t="shared" si="174"/>
        <v>0</v>
      </c>
      <c r="AF589" s="5">
        <f>AB589*Inputs!I593</f>
        <v>0</v>
      </c>
      <c r="AG589" s="5">
        <f t="shared" si="175"/>
        <v>0</v>
      </c>
      <c r="AH589" s="5">
        <f t="shared" si="176"/>
        <v>0</v>
      </c>
      <c r="AI589" s="5">
        <f>AA589*Inputs!I593</f>
        <v>0</v>
      </c>
      <c r="AJ589" s="5">
        <f t="shared" si="177"/>
        <v>0</v>
      </c>
      <c r="AK589" s="5">
        <f t="shared" si="178"/>
        <v>0</v>
      </c>
      <c r="AL589" s="5">
        <f>AA589*Inputs!I593</f>
        <v>0</v>
      </c>
      <c r="AM589" s="5">
        <f t="shared" ca="1" si="179"/>
        <v>0</v>
      </c>
      <c r="AN589" s="5">
        <f t="shared" si="180"/>
        <v>0</v>
      </c>
      <c r="AO589" s="5">
        <f t="shared" ca="1" si="181"/>
        <v>0</v>
      </c>
      <c r="AP589" s="5"/>
      <c r="AQ589" s="5">
        <f>AA589*Inputs!I593</f>
        <v>0</v>
      </c>
      <c r="AR589" s="5">
        <f t="shared" si="182"/>
        <v>0</v>
      </c>
      <c r="AS589" s="5"/>
      <c r="AT589" s="5">
        <f t="shared" ca="1" si="183"/>
        <v>0</v>
      </c>
      <c r="BG589" s="20" t="str">
        <f>IF(Inputs!K589="","",YEAR(Inputs!K589))</f>
        <v/>
      </c>
      <c r="BH589" s="20" t="str">
        <f>IF(Inputs!K589="","",DAY(Inputs!K589))</f>
        <v/>
      </c>
      <c r="BI589" s="20" t="str">
        <f>IF(Inputs!K589="","",MONTH(Inputs!K589))</f>
        <v/>
      </c>
      <c r="BJ589" s="14" t="str">
        <f>IF(Inputs!K589="","",IF(Inputs!K589&gt;DATE(BG589,4,1),DATE(BG589,4,1),DATE(BG589-1,4,1)))</f>
        <v/>
      </c>
      <c r="BX589" s="27" t="e">
        <f t="shared" si="184"/>
        <v>#N/A</v>
      </c>
      <c r="BY589" t="e">
        <f t="shared" si="185"/>
        <v>#N/A</v>
      </c>
    </row>
    <row r="590" spans="20:77">
      <c r="T590" s="5">
        <f>IF(Inputs!F594="",0,IF(Inputs!G594="Purchase",Inputs!H594,IF(Inputs!G594="Redemption",-Inputs!H594,IF(Inputs!G594="Dividend",0,0)))/Inputs!I594)</f>
        <v>0</v>
      </c>
      <c r="U590" s="5">
        <f>IF(Inputs!F594="",0,(datecg-Inputs!F594))</f>
        <v>0</v>
      </c>
      <c r="V590" s="5">
        <f>IF(Inputs!F594="",0,SUM($T$5:T590))</f>
        <v>0</v>
      </c>
      <c r="W590" s="5">
        <f>SUM($X$5:X589)</f>
        <v>24499.276089799783</v>
      </c>
      <c r="X590" s="5">
        <f t="shared" si="168"/>
        <v>0</v>
      </c>
      <c r="Y590" s="5">
        <f t="shared" si="169"/>
        <v>0</v>
      </c>
      <c r="Z590" s="5">
        <f t="shared" si="170"/>
        <v>0</v>
      </c>
      <c r="AA590" s="5">
        <f t="shared" si="171"/>
        <v>0</v>
      </c>
      <c r="AB590" s="5">
        <f t="shared" si="172"/>
        <v>0</v>
      </c>
      <c r="AC590" s="5">
        <f t="shared" si="173"/>
        <v>0</v>
      </c>
      <c r="AD590" s="94">
        <f>IF(U590&lt;=IF(Inputs!$C$22="",lockin,Inputs!$C$22),Inputs!$D$22,IF(U590&lt;=IF(Inputs!$C$23="",lockin,Inputs!$C$23),Inputs!$D$23,IF(U590&lt;=IF(Inputs!$C$24="",lockin,Inputs!$C$24),Inputs!$D$24,IF(U590&lt;=IF(Inputs!$C$25="",lockin,Inputs!$C$25),Inputs!$D$25,IF(U590&lt;=IF(Inputs!$C$26="",lockin,Inputs!$C$26),Inputs!$D$26,IF(U590&lt;=IF(Inputs!$C$27="",lockin,Inputs!$C$27),Inputs!$D$27,IF(U590&lt;=IF(Inputs!$C$28="",lockin,Inputs!$C$28),Inputs!$D$28,IF(U590&lt;=IF(Inputs!$C$29="",lockin,Inputs!$C$29),Inputs!$D$29,IF(U590&lt;=IF(Inputs!$C$30="",lockin,Inputs!$C$30),Inputs!$D$30,IF(U590&lt;=IF(Inputs!$C$31="",lockin,Inputs!$C$31),Inputs!$D$31,0%))))))))))</f>
        <v>1.4999999999999999E-2</v>
      </c>
      <c r="AE590" s="5">
        <f t="shared" si="174"/>
        <v>0</v>
      </c>
      <c r="AF590" s="5">
        <f>AB590*Inputs!I594</f>
        <v>0</v>
      </c>
      <c r="AG590" s="5">
        <f t="shared" si="175"/>
        <v>0</v>
      </c>
      <c r="AH590" s="5">
        <f t="shared" si="176"/>
        <v>0</v>
      </c>
      <c r="AI590" s="5">
        <f>AA590*Inputs!I594</f>
        <v>0</v>
      </c>
      <c r="AJ590" s="5">
        <f t="shared" si="177"/>
        <v>0</v>
      </c>
      <c r="AK590" s="5">
        <f t="shared" si="178"/>
        <v>0</v>
      </c>
      <c r="AL590" s="5">
        <f>AA590*Inputs!I594</f>
        <v>0</v>
      </c>
      <c r="AM590" s="5">
        <f t="shared" ca="1" si="179"/>
        <v>0</v>
      </c>
      <c r="AN590" s="5">
        <f t="shared" si="180"/>
        <v>0</v>
      </c>
      <c r="AO590" s="5">
        <f t="shared" ca="1" si="181"/>
        <v>0</v>
      </c>
      <c r="AP590" s="5"/>
      <c r="AQ590" s="5">
        <f>AA590*Inputs!I594</f>
        <v>0</v>
      </c>
      <c r="AR590" s="5">
        <f t="shared" si="182"/>
        <v>0</v>
      </c>
      <c r="AS590" s="5"/>
      <c r="AT590" s="5">
        <f t="shared" ca="1" si="183"/>
        <v>0</v>
      </c>
      <c r="BG590" s="20" t="str">
        <f>IF(Inputs!K590="","",YEAR(Inputs!K590))</f>
        <v/>
      </c>
      <c r="BH590" s="20" t="str">
        <f>IF(Inputs!K590="","",DAY(Inputs!K590))</f>
        <v/>
      </c>
      <c r="BI590" s="20" t="str">
        <f>IF(Inputs!K590="","",MONTH(Inputs!K590))</f>
        <v/>
      </c>
      <c r="BJ590" s="14" t="str">
        <f>IF(Inputs!K590="","",IF(Inputs!K590&gt;DATE(BG590,4,1),DATE(BG590,4,1),DATE(BG590-1,4,1)))</f>
        <v/>
      </c>
      <c r="BX590" s="27" t="e">
        <f t="shared" si="184"/>
        <v>#N/A</v>
      </c>
      <c r="BY590" t="e">
        <f t="shared" si="185"/>
        <v>#N/A</v>
      </c>
    </row>
    <row r="591" spans="20:77">
      <c r="T591" s="5">
        <f>IF(Inputs!F595="",0,IF(Inputs!G595="Purchase",Inputs!H595,IF(Inputs!G595="Redemption",-Inputs!H595,IF(Inputs!G595="Dividend",0,0)))/Inputs!I595)</f>
        <v>0</v>
      </c>
      <c r="U591" s="5">
        <f>IF(Inputs!F595="",0,(datecg-Inputs!F595))</f>
        <v>0</v>
      </c>
      <c r="V591" s="5">
        <f>IF(Inputs!F595="",0,SUM($T$5:T591))</f>
        <v>0</v>
      </c>
      <c r="W591" s="5">
        <f>SUM($X$5:X590)</f>
        <v>24499.276089799783</v>
      </c>
      <c r="X591" s="5">
        <f t="shared" si="168"/>
        <v>0</v>
      </c>
      <c r="Y591" s="5">
        <f t="shared" si="169"/>
        <v>0</v>
      </c>
      <c r="Z591" s="5">
        <f t="shared" si="170"/>
        <v>0</v>
      </c>
      <c r="AA591" s="5">
        <f t="shared" si="171"/>
        <v>0</v>
      </c>
      <c r="AB591" s="5">
        <f t="shared" si="172"/>
        <v>0</v>
      </c>
      <c r="AC591" s="5">
        <f t="shared" si="173"/>
        <v>0</v>
      </c>
      <c r="AD591" s="94">
        <f>IF(U591&lt;=IF(Inputs!$C$22="",lockin,Inputs!$C$22),Inputs!$D$22,IF(U591&lt;=IF(Inputs!$C$23="",lockin,Inputs!$C$23),Inputs!$D$23,IF(U591&lt;=IF(Inputs!$C$24="",lockin,Inputs!$C$24),Inputs!$D$24,IF(U591&lt;=IF(Inputs!$C$25="",lockin,Inputs!$C$25),Inputs!$D$25,IF(U591&lt;=IF(Inputs!$C$26="",lockin,Inputs!$C$26),Inputs!$D$26,IF(U591&lt;=IF(Inputs!$C$27="",lockin,Inputs!$C$27),Inputs!$D$27,IF(U591&lt;=IF(Inputs!$C$28="",lockin,Inputs!$C$28),Inputs!$D$28,IF(U591&lt;=IF(Inputs!$C$29="",lockin,Inputs!$C$29),Inputs!$D$29,IF(U591&lt;=IF(Inputs!$C$30="",lockin,Inputs!$C$30),Inputs!$D$30,IF(U591&lt;=IF(Inputs!$C$31="",lockin,Inputs!$C$31),Inputs!$D$31,0%))))))))))</f>
        <v>1.4999999999999999E-2</v>
      </c>
      <c r="AE591" s="5">
        <f t="shared" si="174"/>
        <v>0</v>
      </c>
      <c r="AF591" s="5">
        <f>AB591*Inputs!I595</f>
        <v>0</v>
      </c>
      <c r="AG591" s="5">
        <f t="shared" si="175"/>
        <v>0</v>
      </c>
      <c r="AH591" s="5">
        <f t="shared" si="176"/>
        <v>0</v>
      </c>
      <c r="AI591" s="5">
        <f>AA591*Inputs!I595</f>
        <v>0</v>
      </c>
      <c r="AJ591" s="5">
        <f t="shared" si="177"/>
        <v>0</v>
      </c>
      <c r="AK591" s="5">
        <f t="shared" si="178"/>
        <v>0</v>
      </c>
      <c r="AL591" s="5">
        <f>AA591*Inputs!I595</f>
        <v>0</v>
      </c>
      <c r="AM591" s="5">
        <f t="shared" ca="1" si="179"/>
        <v>0</v>
      </c>
      <c r="AN591" s="5">
        <f t="shared" si="180"/>
        <v>0</v>
      </c>
      <c r="AO591" s="5">
        <f t="shared" ca="1" si="181"/>
        <v>0</v>
      </c>
      <c r="AP591" s="5"/>
      <c r="AQ591" s="5">
        <f>AA591*Inputs!I595</f>
        <v>0</v>
      </c>
      <c r="AR591" s="5">
        <f t="shared" si="182"/>
        <v>0</v>
      </c>
      <c r="AS591" s="5"/>
      <c r="AT591" s="5">
        <f t="shared" ca="1" si="183"/>
        <v>0</v>
      </c>
      <c r="BG591" s="20" t="str">
        <f>IF(Inputs!K591="","",YEAR(Inputs!K591))</f>
        <v/>
      </c>
      <c r="BH591" s="20" t="str">
        <f>IF(Inputs!K591="","",DAY(Inputs!K591))</f>
        <v/>
      </c>
      <c r="BI591" s="20" t="str">
        <f>IF(Inputs!K591="","",MONTH(Inputs!K591))</f>
        <v/>
      </c>
      <c r="BJ591" s="14" t="str">
        <f>IF(Inputs!K591="","",IF(Inputs!K591&gt;DATE(BG591,4,1),DATE(BG591,4,1),DATE(BG591-1,4,1)))</f>
        <v/>
      </c>
      <c r="BX591" s="27" t="e">
        <f t="shared" si="184"/>
        <v>#N/A</v>
      </c>
      <c r="BY591" t="e">
        <f t="shared" si="185"/>
        <v>#N/A</v>
      </c>
    </row>
    <row r="592" spans="20:77">
      <c r="T592" s="5">
        <f>IF(Inputs!F596="",0,IF(Inputs!G596="Purchase",Inputs!H596,IF(Inputs!G596="Redemption",-Inputs!H596,IF(Inputs!G596="Dividend",0,0)))/Inputs!I596)</f>
        <v>0</v>
      </c>
      <c r="U592" s="5">
        <f>IF(Inputs!F596="",0,(datecg-Inputs!F596))</f>
        <v>0</v>
      </c>
      <c r="V592" s="5">
        <f>IF(Inputs!F596="",0,SUM($T$5:T592))</f>
        <v>0</v>
      </c>
      <c r="W592" s="5">
        <f>SUM($X$5:X591)</f>
        <v>24499.276089799783</v>
      </c>
      <c r="X592" s="5">
        <f t="shared" si="168"/>
        <v>0</v>
      </c>
      <c r="Y592" s="5">
        <f t="shared" si="169"/>
        <v>0</v>
      </c>
      <c r="Z592" s="5">
        <f t="shared" si="170"/>
        <v>0</v>
      </c>
      <c r="AA592" s="5">
        <f t="shared" si="171"/>
        <v>0</v>
      </c>
      <c r="AB592" s="5">
        <f t="shared" si="172"/>
        <v>0</v>
      </c>
      <c r="AC592" s="5">
        <f t="shared" si="173"/>
        <v>0</v>
      </c>
      <c r="AD592" s="94">
        <f>IF(U592&lt;=IF(Inputs!$C$22="",lockin,Inputs!$C$22),Inputs!$D$22,IF(U592&lt;=IF(Inputs!$C$23="",lockin,Inputs!$C$23),Inputs!$D$23,IF(U592&lt;=IF(Inputs!$C$24="",lockin,Inputs!$C$24),Inputs!$D$24,IF(U592&lt;=IF(Inputs!$C$25="",lockin,Inputs!$C$25),Inputs!$D$25,IF(U592&lt;=IF(Inputs!$C$26="",lockin,Inputs!$C$26),Inputs!$D$26,IF(U592&lt;=IF(Inputs!$C$27="",lockin,Inputs!$C$27),Inputs!$D$27,IF(U592&lt;=IF(Inputs!$C$28="",lockin,Inputs!$C$28),Inputs!$D$28,IF(U592&lt;=IF(Inputs!$C$29="",lockin,Inputs!$C$29),Inputs!$D$29,IF(U592&lt;=IF(Inputs!$C$30="",lockin,Inputs!$C$30),Inputs!$D$30,IF(U592&lt;=IF(Inputs!$C$31="",lockin,Inputs!$C$31),Inputs!$D$31,0%))))))))))</f>
        <v>1.4999999999999999E-2</v>
      </c>
      <c r="AE592" s="5">
        <f t="shared" si="174"/>
        <v>0</v>
      </c>
      <c r="AF592" s="5">
        <f>AB592*Inputs!I596</f>
        <v>0</v>
      </c>
      <c r="AG592" s="5">
        <f t="shared" si="175"/>
        <v>0</v>
      </c>
      <c r="AH592" s="5">
        <f t="shared" si="176"/>
        <v>0</v>
      </c>
      <c r="AI592" s="5">
        <f>AA592*Inputs!I596</f>
        <v>0</v>
      </c>
      <c r="AJ592" s="5">
        <f t="shared" si="177"/>
        <v>0</v>
      </c>
      <c r="AK592" s="5">
        <f t="shared" si="178"/>
        <v>0</v>
      </c>
      <c r="AL592" s="5">
        <f>AA592*Inputs!I596</f>
        <v>0</v>
      </c>
      <c r="AM592" s="5">
        <f t="shared" ca="1" si="179"/>
        <v>0</v>
      </c>
      <c r="AN592" s="5">
        <f t="shared" si="180"/>
        <v>0</v>
      </c>
      <c r="AO592" s="5">
        <f t="shared" ca="1" si="181"/>
        <v>0</v>
      </c>
      <c r="AP592" s="5"/>
      <c r="AQ592" s="5">
        <f>AA592*Inputs!I596</f>
        <v>0</v>
      </c>
      <c r="AR592" s="5">
        <f t="shared" si="182"/>
        <v>0</v>
      </c>
      <c r="AS592" s="5"/>
      <c r="AT592" s="5">
        <f t="shared" ca="1" si="183"/>
        <v>0</v>
      </c>
      <c r="BG592" s="20" t="str">
        <f>IF(Inputs!K592="","",YEAR(Inputs!K592))</f>
        <v/>
      </c>
      <c r="BH592" s="20" t="str">
        <f>IF(Inputs!K592="","",DAY(Inputs!K592))</f>
        <v/>
      </c>
      <c r="BI592" s="20" t="str">
        <f>IF(Inputs!K592="","",MONTH(Inputs!K592))</f>
        <v/>
      </c>
      <c r="BJ592" s="14" t="str">
        <f>IF(Inputs!K592="","",IF(Inputs!K592&gt;DATE(BG592,4,1),DATE(BG592,4,1),DATE(BG592-1,4,1)))</f>
        <v/>
      </c>
      <c r="BX592" s="27" t="e">
        <f t="shared" si="184"/>
        <v>#N/A</v>
      </c>
      <c r="BY592" t="e">
        <f t="shared" si="185"/>
        <v>#N/A</v>
      </c>
    </row>
    <row r="593" spans="20:77">
      <c r="T593" s="5">
        <f>IF(Inputs!F597="",0,IF(Inputs!G597="Purchase",Inputs!H597,IF(Inputs!G597="Redemption",-Inputs!H597,IF(Inputs!G597="Dividend",0,0)))/Inputs!I597)</f>
        <v>0</v>
      </c>
      <c r="U593" s="5">
        <f>IF(Inputs!F597="",0,(datecg-Inputs!F597))</f>
        <v>0</v>
      </c>
      <c r="V593" s="5">
        <f>IF(Inputs!F597="",0,SUM($T$5:T593))</f>
        <v>0</v>
      </c>
      <c r="W593" s="5">
        <f>SUM($X$5:X592)</f>
        <v>24499.276089799783</v>
      </c>
      <c r="X593" s="5">
        <f t="shared" si="168"/>
        <v>0</v>
      </c>
      <c r="Y593" s="5">
        <f t="shared" si="169"/>
        <v>0</v>
      </c>
      <c r="Z593" s="5">
        <f t="shared" si="170"/>
        <v>0</v>
      </c>
      <c r="AA593" s="5">
        <f t="shared" si="171"/>
        <v>0</v>
      </c>
      <c r="AB593" s="5">
        <f t="shared" si="172"/>
        <v>0</v>
      </c>
      <c r="AC593" s="5">
        <f t="shared" si="173"/>
        <v>0</v>
      </c>
      <c r="AD593" s="94">
        <f>IF(U593&lt;=IF(Inputs!$C$22="",lockin,Inputs!$C$22),Inputs!$D$22,IF(U593&lt;=IF(Inputs!$C$23="",lockin,Inputs!$C$23),Inputs!$D$23,IF(U593&lt;=IF(Inputs!$C$24="",lockin,Inputs!$C$24),Inputs!$D$24,IF(U593&lt;=IF(Inputs!$C$25="",lockin,Inputs!$C$25),Inputs!$D$25,IF(U593&lt;=IF(Inputs!$C$26="",lockin,Inputs!$C$26),Inputs!$D$26,IF(U593&lt;=IF(Inputs!$C$27="",lockin,Inputs!$C$27),Inputs!$D$27,IF(U593&lt;=IF(Inputs!$C$28="",lockin,Inputs!$C$28),Inputs!$D$28,IF(U593&lt;=IF(Inputs!$C$29="",lockin,Inputs!$C$29),Inputs!$D$29,IF(U593&lt;=IF(Inputs!$C$30="",lockin,Inputs!$C$30),Inputs!$D$30,IF(U593&lt;=IF(Inputs!$C$31="",lockin,Inputs!$C$31),Inputs!$D$31,0%))))))))))</f>
        <v>1.4999999999999999E-2</v>
      </c>
      <c r="AE593" s="5">
        <f t="shared" si="174"/>
        <v>0</v>
      </c>
      <c r="AF593" s="5">
        <f>AB593*Inputs!I597</f>
        <v>0</v>
      </c>
      <c r="AG593" s="5">
        <f t="shared" si="175"/>
        <v>0</v>
      </c>
      <c r="AH593" s="5">
        <f t="shared" si="176"/>
        <v>0</v>
      </c>
      <c r="AI593" s="5">
        <f>AA593*Inputs!I597</f>
        <v>0</v>
      </c>
      <c r="AJ593" s="5">
        <f t="shared" si="177"/>
        <v>0</v>
      </c>
      <c r="AK593" s="5">
        <f t="shared" si="178"/>
        <v>0</v>
      </c>
      <c r="AL593" s="5">
        <f>AA593*Inputs!I597</f>
        <v>0</v>
      </c>
      <c r="AM593" s="5">
        <f t="shared" ca="1" si="179"/>
        <v>0</v>
      </c>
      <c r="AN593" s="5">
        <f t="shared" si="180"/>
        <v>0</v>
      </c>
      <c r="AO593" s="5">
        <f t="shared" ca="1" si="181"/>
        <v>0</v>
      </c>
      <c r="AP593" s="5"/>
      <c r="AQ593" s="5">
        <f>AA593*Inputs!I597</f>
        <v>0</v>
      </c>
      <c r="AR593" s="5">
        <f t="shared" si="182"/>
        <v>0</v>
      </c>
      <c r="AS593" s="5"/>
      <c r="AT593" s="5">
        <f t="shared" ca="1" si="183"/>
        <v>0</v>
      </c>
      <c r="BG593" s="20" t="str">
        <f>IF(Inputs!K593="","",YEAR(Inputs!K593))</f>
        <v/>
      </c>
      <c r="BH593" s="20" t="str">
        <f>IF(Inputs!K593="","",DAY(Inputs!K593))</f>
        <v/>
      </c>
      <c r="BI593" s="20" t="str">
        <f>IF(Inputs!K593="","",MONTH(Inputs!K593))</f>
        <v/>
      </c>
      <c r="BJ593" s="14" t="str">
        <f>IF(Inputs!K593="","",IF(Inputs!K593&gt;DATE(BG593,4,1),DATE(BG593,4,1),DATE(BG593-1,4,1)))</f>
        <v/>
      </c>
      <c r="BX593" s="27" t="e">
        <f t="shared" si="184"/>
        <v>#N/A</v>
      </c>
      <c r="BY593" t="e">
        <f t="shared" si="185"/>
        <v>#N/A</v>
      </c>
    </row>
    <row r="594" spans="20:77">
      <c r="T594" s="5">
        <f>IF(Inputs!F598="",0,IF(Inputs!G598="Purchase",Inputs!H598,IF(Inputs!G598="Redemption",-Inputs!H598,IF(Inputs!G598="Dividend",0,0)))/Inputs!I598)</f>
        <v>0</v>
      </c>
      <c r="U594" s="5">
        <f>IF(Inputs!F598="",0,(datecg-Inputs!F598))</f>
        <v>0</v>
      </c>
      <c r="V594" s="5">
        <f>IF(Inputs!F598="",0,SUM($T$5:T594))</f>
        <v>0</v>
      </c>
      <c r="W594" s="5">
        <f>SUM($X$5:X593)</f>
        <v>24499.276089799783</v>
      </c>
      <c r="X594" s="5">
        <f t="shared" si="168"/>
        <v>0</v>
      </c>
      <c r="Y594" s="5">
        <f t="shared" si="169"/>
        <v>0</v>
      </c>
      <c r="Z594" s="5">
        <f t="shared" si="170"/>
        <v>0</v>
      </c>
      <c r="AA594" s="5">
        <f t="shared" si="171"/>
        <v>0</v>
      </c>
      <c r="AB594" s="5">
        <f t="shared" si="172"/>
        <v>0</v>
      </c>
      <c r="AC594" s="5">
        <f t="shared" si="173"/>
        <v>0</v>
      </c>
      <c r="AD594" s="94">
        <f>IF(U594&lt;=IF(Inputs!$C$22="",lockin,Inputs!$C$22),Inputs!$D$22,IF(U594&lt;=IF(Inputs!$C$23="",lockin,Inputs!$C$23),Inputs!$D$23,IF(U594&lt;=IF(Inputs!$C$24="",lockin,Inputs!$C$24),Inputs!$D$24,IF(U594&lt;=IF(Inputs!$C$25="",lockin,Inputs!$C$25),Inputs!$D$25,IF(U594&lt;=IF(Inputs!$C$26="",lockin,Inputs!$C$26),Inputs!$D$26,IF(U594&lt;=IF(Inputs!$C$27="",lockin,Inputs!$C$27),Inputs!$D$27,IF(U594&lt;=IF(Inputs!$C$28="",lockin,Inputs!$C$28),Inputs!$D$28,IF(U594&lt;=IF(Inputs!$C$29="",lockin,Inputs!$C$29),Inputs!$D$29,IF(U594&lt;=IF(Inputs!$C$30="",lockin,Inputs!$C$30),Inputs!$D$30,IF(U594&lt;=IF(Inputs!$C$31="",lockin,Inputs!$C$31),Inputs!$D$31,0%))))))))))</f>
        <v>1.4999999999999999E-2</v>
      </c>
      <c r="AE594" s="5">
        <f t="shared" si="174"/>
        <v>0</v>
      </c>
      <c r="AF594" s="5">
        <f>AB594*Inputs!I598</f>
        <v>0</v>
      </c>
      <c r="AG594" s="5">
        <f t="shared" si="175"/>
        <v>0</v>
      </c>
      <c r="AH594" s="5">
        <f t="shared" si="176"/>
        <v>0</v>
      </c>
      <c r="AI594" s="5">
        <f>AA594*Inputs!I598</f>
        <v>0</v>
      </c>
      <c r="AJ594" s="5">
        <f t="shared" si="177"/>
        <v>0</v>
      </c>
      <c r="AK594" s="5">
        <f t="shared" si="178"/>
        <v>0</v>
      </c>
      <c r="AL594" s="5">
        <f>AA594*Inputs!I598</f>
        <v>0</v>
      </c>
      <c r="AM594" s="5">
        <f t="shared" ca="1" si="179"/>
        <v>0</v>
      </c>
      <c r="AN594" s="5">
        <f t="shared" si="180"/>
        <v>0</v>
      </c>
      <c r="AO594" s="5">
        <f t="shared" ca="1" si="181"/>
        <v>0</v>
      </c>
      <c r="AP594" s="5"/>
      <c r="AQ594" s="5">
        <f>AA594*Inputs!I598</f>
        <v>0</v>
      </c>
      <c r="AR594" s="5">
        <f t="shared" si="182"/>
        <v>0</v>
      </c>
      <c r="AS594" s="5"/>
      <c r="AT594" s="5">
        <f t="shared" ca="1" si="183"/>
        <v>0</v>
      </c>
      <c r="BG594" s="20" t="str">
        <f>IF(Inputs!K594="","",YEAR(Inputs!K594))</f>
        <v/>
      </c>
      <c r="BH594" s="20" t="str">
        <f>IF(Inputs!K594="","",DAY(Inputs!K594))</f>
        <v/>
      </c>
      <c r="BI594" s="20" t="str">
        <f>IF(Inputs!K594="","",MONTH(Inputs!K594))</f>
        <v/>
      </c>
      <c r="BJ594" s="14" t="str">
        <f>IF(Inputs!K594="","",IF(Inputs!K594&gt;DATE(BG594,4,1),DATE(BG594,4,1),DATE(BG594-1,4,1)))</f>
        <v/>
      </c>
      <c r="BX594" s="27" t="e">
        <f t="shared" si="184"/>
        <v>#N/A</v>
      </c>
      <c r="BY594" t="e">
        <f t="shared" si="185"/>
        <v>#N/A</v>
      </c>
    </row>
    <row r="595" spans="20:77">
      <c r="T595" s="5">
        <f>IF(Inputs!F599="",0,IF(Inputs!G599="Purchase",Inputs!H599,IF(Inputs!G599="Redemption",-Inputs!H599,IF(Inputs!G599="Dividend",0,0)))/Inputs!I599)</f>
        <v>0</v>
      </c>
      <c r="U595" s="5">
        <f>IF(Inputs!F599="",0,(datecg-Inputs!F599))</f>
        <v>0</v>
      </c>
      <c r="V595" s="5">
        <f>IF(Inputs!F599="",0,SUM($T$5:T595))</f>
        <v>0</v>
      </c>
      <c r="W595" s="5">
        <f>SUM($X$5:X594)</f>
        <v>24499.276089799783</v>
      </c>
      <c r="X595" s="5">
        <f t="shared" si="168"/>
        <v>0</v>
      </c>
      <c r="Y595" s="5">
        <f t="shared" si="169"/>
        <v>0</v>
      </c>
      <c r="Z595" s="5">
        <f t="shared" si="170"/>
        <v>0</v>
      </c>
      <c r="AA595" s="5">
        <f t="shared" si="171"/>
        <v>0</v>
      </c>
      <c r="AB595" s="5">
        <f t="shared" si="172"/>
        <v>0</v>
      </c>
      <c r="AC595" s="5">
        <f t="shared" si="173"/>
        <v>0</v>
      </c>
      <c r="AD595" s="94">
        <f>IF(U595&lt;=IF(Inputs!$C$22="",lockin,Inputs!$C$22),Inputs!$D$22,IF(U595&lt;=IF(Inputs!$C$23="",lockin,Inputs!$C$23),Inputs!$D$23,IF(U595&lt;=IF(Inputs!$C$24="",lockin,Inputs!$C$24),Inputs!$D$24,IF(U595&lt;=IF(Inputs!$C$25="",lockin,Inputs!$C$25),Inputs!$D$25,IF(U595&lt;=IF(Inputs!$C$26="",lockin,Inputs!$C$26),Inputs!$D$26,IF(U595&lt;=IF(Inputs!$C$27="",lockin,Inputs!$C$27),Inputs!$D$27,IF(U595&lt;=IF(Inputs!$C$28="",lockin,Inputs!$C$28),Inputs!$D$28,IF(U595&lt;=IF(Inputs!$C$29="",lockin,Inputs!$C$29),Inputs!$D$29,IF(U595&lt;=IF(Inputs!$C$30="",lockin,Inputs!$C$30),Inputs!$D$30,IF(U595&lt;=IF(Inputs!$C$31="",lockin,Inputs!$C$31),Inputs!$D$31,0%))))))))))</f>
        <v>1.4999999999999999E-2</v>
      </c>
      <c r="AE595" s="5">
        <f t="shared" si="174"/>
        <v>0</v>
      </c>
      <c r="AF595" s="5">
        <f>AB595*Inputs!I599</f>
        <v>0</v>
      </c>
      <c r="AG595" s="5">
        <f t="shared" si="175"/>
        <v>0</v>
      </c>
      <c r="AH595" s="5">
        <f t="shared" si="176"/>
        <v>0</v>
      </c>
      <c r="AI595" s="5">
        <f>AA595*Inputs!I599</f>
        <v>0</v>
      </c>
      <c r="AJ595" s="5">
        <f t="shared" si="177"/>
        <v>0</v>
      </c>
      <c r="AK595" s="5">
        <f t="shared" si="178"/>
        <v>0</v>
      </c>
      <c r="AL595" s="5">
        <f>AA595*Inputs!I599</f>
        <v>0</v>
      </c>
      <c r="AM595" s="5">
        <f t="shared" ca="1" si="179"/>
        <v>0</v>
      </c>
      <c r="AN595" s="5">
        <f t="shared" si="180"/>
        <v>0</v>
      </c>
      <c r="AO595" s="5">
        <f t="shared" ca="1" si="181"/>
        <v>0</v>
      </c>
      <c r="AP595" s="5"/>
      <c r="AQ595" s="5">
        <f>AA595*Inputs!I599</f>
        <v>0</v>
      </c>
      <c r="AR595" s="5">
        <f t="shared" si="182"/>
        <v>0</v>
      </c>
      <c r="AS595" s="5"/>
      <c r="AT595" s="5">
        <f t="shared" ca="1" si="183"/>
        <v>0</v>
      </c>
      <c r="BG595" s="20" t="str">
        <f>IF(Inputs!K595="","",YEAR(Inputs!K595))</f>
        <v/>
      </c>
      <c r="BH595" s="20" t="str">
        <f>IF(Inputs!K595="","",DAY(Inputs!K595))</f>
        <v/>
      </c>
      <c r="BI595" s="20" t="str">
        <f>IF(Inputs!K595="","",MONTH(Inputs!K595))</f>
        <v/>
      </c>
      <c r="BJ595" s="14" t="str">
        <f>IF(Inputs!K595="","",IF(Inputs!K595&gt;DATE(BG595,4,1),DATE(BG595,4,1),DATE(BG595-1,4,1)))</f>
        <v/>
      </c>
      <c r="BX595" s="27" t="e">
        <f t="shared" si="184"/>
        <v>#N/A</v>
      </c>
      <c r="BY595" t="e">
        <f t="shared" si="185"/>
        <v>#N/A</v>
      </c>
    </row>
    <row r="596" spans="20:77">
      <c r="T596" s="5">
        <f>IF(Inputs!F600="",0,IF(Inputs!G600="Purchase",Inputs!H600,IF(Inputs!G600="Redemption",-Inputs!H600,IF(Inputs!G600="Dividend",0,0)))/Inputs!I600)</f>
        <v>0</v>
      </c>
      <c r="U596" s="5">
        <f>IF(Inputs!F600="",0,(datecg-Inputs!F600))</f>
        <v>0</v>
      </c>
      <c r="V596" s="5">
        <f>IF(Inputs!F600="",0,SUM($T$5:T596))</f>
        <v>0</v>
      </c>
      <c r="W596" s="5">
        <f>SUM($X$5:X595)</f>
        <v>24499.276089799783</v>
      </c>
      <c r="X596" s="5">
        <f t="shared" si="168"/>
        <v>0</v>
      </c>
      <c r="Y596" s="5">
        <f t="shared" si="169"/>
        <v>0</v>
      </c>
      <c r="Z596" s="5">
        <f t="shared" si="170"/>
        <v>0</v>
      </c>
      <c r="AA596" s="5">
        <f t="shared" si="171"/>
        <v>0</v>
      </c>
      <c r="AB596" s="5">
        <f t="shared" si="172"/>
        <v>0</v>
      </c>
      <c r="AC596" s="5">
        <f t="shared" si="173"/>
        <v>0</v>
      </c>
      <c r="AD596" s="94">
        <f>IF(U596&lt;=IF(Inputs!$C$22="",lockin,Inputs!$C$22),Inputs!$D$22,IF(U596&lt;=IF(Inputs!$C$23="",lockin,Inputs!$C$23),Inputs!$D$23,IF(U596&lt;=IF(Inputs!$C$24="",lockin,Inputs!$C$24),Inputs!$D$24,IF(U596&lt;=IF(Inputs!$C$25="",lockin,Inputs!$C$25),Inputs!$D$25,IF(U596&lt;=IF(Inputs!$C$26="",lockin,Inputs!$C$26),Inputs!$D$26,IF(U596&lt;=IF(Inputs!$C$27="",lockin,Inputs!$C$27),Inputs!$D$27,IF(U596&lt;=IF(Inputs!$C$28="",lockin,Inputs!$C$28),Inputs!$D$28,IF(U596&lt;=IF(Inputs!$C$29="",lockin,Inputs!$C$29),Inputs!$D$29,IF(U596&lt;=IF(Inputs!$C$30="",lockin,Inputs!$C$30),Inputs!$D$30,IF(U596&lt;=IF(Inputs!$C$31="",lockin,Inputs!$C$31),Inputs!$D$31,0%))))))))))</f>
        <v>1.4999999999999999E-2</v>
      </c>
      <c r="AE596" s="5">
        <f t="shared" si="174"/>
        <v>0</v>
      </c>
      <c r="AF596" s="5">
        <f>AB596*Inputs!I600</f>
        <v>0</v>
      </c>
      <c r="AG596" s="5">
        <f t="shared" si="175"/>
        <v>0</v>
      </c>
      <c r="AH596" s="5">
        <f t="shared" si="176"/>
        <v>0</v>
      </c>
      <c r="AI596" s="5">
        <f>AA596*Inputs!I600</f>
        <v>0</v>
      </c>
      <c r="AJ596" s="5">
        <f t="shared" si="177"/>
        <v>0</v>
      </c>
      <c r="AK596" s="5">
        <f t="shared" si="178"/>
        <v>0</v>
      </c>
      <c r="AL596" s="5">
        <f>AA596*Inputs!I600</f>
        <v>0</v>
      </c>
      <c r="AM596" s="5">
        <f t="shared" ca="1" si="179"/>
        <v>0</v>
      </c>
      <c r="AN596" s="5">
        <f t="shared" si="180"/>
        <v>0</v>
      </c>
      <c r="AO596" s="5">
        <f t="shared" ca="1" si="181"/>
        <v>0</v>
      </c>
      <c r="AP596" s="5"/>
      <c r="AQ596" s="5">
        <f>AA596*Inputs!I600</f>
        <v>0</v>
      </c>
      <c r="AR596" s="5">
        <f t="shared" si="182"/>
        <v>0</v>
      </c>
      <c r="AS596" s="5"/>
      <c r="AT596" s="5">
        <f t="shared" ca="1" si="183"/>
        <v>0</v>
      </c>
      <c r="BG596" s="20" t="str">
        <f>IF(Inputs!K596="","",YEAR(Inputs!K596))</f>
        <v/>
      </c>
      <c r="BH596" s="20" t="str">
        <f>IF(Inputs!K596="","",DAY(Inputs!K596))</f>
        <v/>
      </c>
      <c r="BI596" s="20" t="str">
        <f>IF(Inputs!K596="","",MONTH(Inputs!K596))</f>
        <v/>
      </c>
      <c r="BJ596" s="14" t="str">
        <f>IF(Inputs!K596="","",IF(Inputs!K596&gt;DATE(BG596,4,1),DATE(BG596,4,1),DATE(BG596-1,4,1)))</f>
        <v/>
      </c>
      <c r="BX596" s="27" t="e">
        <f t="shared" si="184"/>
        <v>#N/A</v>
      </c>
      <c r="BY596" t="e">
        <f t="shared" si="185"/>
        <v>#N/A</v>
      </c>
    </row>
    <row r="597" spans="20:77">
      <c r="T597" s="5">
        <f>IF(Inputs!F601="",0,IF(Inputs!G601="Purchase",Inputs!H601,IF(Inputs!G601="Redemption",-Inputs!H601,IF(Inputs!G601="Dividend",0,0)))/Inputs!I601)</f>
        <v>0</v>
      </c>
      <c r="U597" s="5">
        <f>IF(Inputs!F601="",0,(datecg-Inputs!F601))</f>
        <v>0</v>
      </c>
      <c r="V597" s="5">
        <f>IF(Inputs!F601="",0,SUM($T$5:T597))</f>
        <v>0</v>
      </c>
      <c r="W597" s="5">
        <f>SUM($X$5:X596)</f>
        <v>24499.276089799783</v>
      </c>
      <c r="X597" s="5">
        <f t="shared" si="168"/>
        <v>0</v>
      </c>
      <c r="Y597" s="5">
        <f t="shared" si="169"/>
        <v>0</v>
      </c>
      <c r="Z597" s="5">
        <f t="shared" si="170"/>
        <v>0</v>
      </c>
      <c r="AA597" s="5">
        <f t="shared" si="171"/>
        <v>0</v>
      </c>
      <c r="AB597" s="5">
        <f t="shared" si="172"/>
        <v>0</v>
      </c>
      <c r="AC597" s="5">
        <f t="shared" si="173"/>
        <v>0</v>
      </c>
      <c r="AD597" s="94">
        <f>IF(U597&lt;=IF(Inputs!$C$22="",lockin,Inputs!$C$22),Inputs!$D$22,IF(U597&lt;=IF(Inputs!$C$23="",lockin,Inputs!$C$23),Inputs!$D$23,IF(U597&lt;=IF(Inputs!$C$24="",lockin,Inputs!$C$24),Inputs!$D$24,IF(U597&lt;=IF(Inputs!$C$25="",lockin,Inputs!$C$25),Inputs!$D$25,IF(U597&lt;=IF(Inputs!$C$26="",lockin,Inputs!$C$26),Inputs!$D$26,IF(U597&lt;=IF(Inputs!$C$27="",lockin,Inputs!$C$27),Inputs!$D$27,IF(U597&lt;=IF(Inputs!$C$28="",lockin,Inputs!$C$28),Inputs!$D$28,IF(U597&lt;=IF(Inputs!$C$29="",lockin,Inputs!$C$29),Inputs!$D$29,IF(U597&lt;=IF(Inputs!$C$30="",lockin,Inputs!$C$30),Inputs!$D$30,IF(U597&lt;=IF(Inputs!$C$31="",lockin,Inputs!$C$31),Inputs!$D$31,0%))))))))))</f>
        <v>1.4999999999999999E-2</v>
      </c>
      <c r="AE597" s="5">
        <f t="shared" si="174"/>
        <v>0</v>
      </c>
      <c r="AF597" s="5">
        <f>AB597*Inputs!I601</f>
        <v>0</v>
      </c>
      <c r="AG597" s="5">
        <f t="shared" si="175"/>
        <v>0</v>
      </c>
      <c r="AH597" s="5">
        <f t="shared" si="176"/>
        <v>0</v>
      </c>
      <c r="AI597" s="5">
        <f>AA597*Inputs!I601</f>
        <v>0</v>
      </c>
      <c r="AJ597" s="5">
        <f t="shared" si="177"/>
        <v>0</v>
      </c>
      <c r="AK597" s="5">
        <f t="shared" si="178"/>
        <v>0</v>
      </c>
      <c r="AL597" s="5">
        <f>AA597*Inputs!I601</f>
        <v>0</v>
      </c>
      <c r="AM597" s="5">
        <f t="shared" ca="1" si="179"/>
        <v>0</v>
      </c>
      <c r="AN597" s="5">
        <f t="shared" si="180"/>
        <v>0</v>
      </c>
      <c r="AO597" s="5">
        <f t="shared" ca="1" si="181"/>
        <v>0</v>
      </c>
      <c r="AP597" s="5"/>
      <c r="AQ597" s="5">
        <f>AA597*Inputs!I601</f>
        <v>0</v>
      </c>
      <c r="AR597" s="5">
        <f t="shared" si="182"/>
        <v>0</v>
      </c>
      <c r="AS597" s="5"/>
      <c r="AT597" s="5">
        <f t="shared" ca="1" si="183"/>
        <v>0</v>
      </c>
      <c r="BG597" s="20" t="str">
        <f>IF(Inputs!K597="","",YEAR(Inputs!K597))</f>
        <v/>
      </c>
      <c r="BH597" s="20" t="str">
        <f>IF(Inputs!K597="","",DAY(Inputs!K597))</f>
        <v/>
      </c>
      <c r="BI597" s="20" t="str">
        <f>IF(Inputs!K597="","",MONTH(Inputs!K597))</f>
        <v/>
      </c>
      <c r="BJ597" s="14" t="str">
        <f>IF(Inputs!K597="","",IF(Inputs!K597&gt;DATE(BG597,4,1),DATE(BG597,4,1),DATE(BG597-1,4,1)))</f>
        <v/>
      </c>
      <c r="BX597" s="27" t="e">
        <f t="shared" si="184"/>
        <v>#N/A</v>
      </c>
      <c r="BY597" t="e">
        <f t="shared" si="185"/>
        <v>#N/A</v>
      </c>
    </row>
    <row r="598" spans="20:77">
      <c r="T598" s="5">
        <f>IF(Inputs!F602="",0,IF(Inputs!G602="Purchase",Inputs!H602,IF(Inputs!G602="Redemption",-Inputs!H602,IF(Inputs!G602="Dividend",0,0)))/Inputs!I602)</f>
        <v>0</v>
      </c>
      <c r="U598" s="5">
        <f>IF(Inputs!F602="",0,(datecg-Inputs!F602))</f>
        <v>0</v>
      </c>
      <c r="V598" s="5">
        <f>IF(Inputs!F602="",0,SUM($T$5:T598))</f>
        <v>0</v>
      </c>
      <c r="W598" s="5">
        <f>SUM($X$5:X597)</f>
        <v>24499.276089799783</v>
      </c>
      <c r="X598" s="5">
        <f t="shared" si="168"/>
        <v>0</v>
      </c>
      <c r="Y598" s="5">
        <f t="shared" si="169"/>
        <v>0</v>
      </c>
      <c r="Z598" s="5">
        <f t="shared" si="170"/>
        <v>0</v>
      </c>
      <c r="AA598" s="5">
        <f t="shared" si="171"/>
        <v>0</v>
      </c>
      <c r="AB598" s="5">
        <f t="shared" si="172"/>
        <v>0</v>
      </c>
      <c r="AC598" s="5">
        <f t="shared" si="173"/>
        <v>0</v>
      </c>
      <c r="AD598" s="94">
        <f>IF(U598&lt;=IF(Inputs!$C$22="",lockin,Inputs!$C$22),Inputs!$D$22,IF(U598&lt;=IF(Inputs!$C$23="",lockin,Inputs!$C$23),Inputs!$D$23,IF(U598&lt;=IF(Inputs!$C$24="",lockin,Inputs!$C$24),Inputs!$D$24,IF(U598&lt;=IF(Inputs!$C$25="",lockin,Inputs!$C$25),Inputs!$D$25,IF(U598&lt;=IF(Inputs!$C$26="",lockin,Inputs!$C$26),Inputs!$D$26,IF(U598&lt;=IF(Inputs!$C$27="",lockin,Inputs!$C$27),Inputs!$D$27,IF(U598&lt;=IF(Inputs!$C$28="",lockin,Inputs!$C$28),Inputs!$D$28,IF(U598&lt;=IF(Inputs!$C$29="",lockin,Inputs!$C$29),Inputs!$D$29,IF(U598&lt;=IF(Inputs!$C$30="",lockin,Inputs!$C$30),Inputs!$D$30,IF(U598&lt;=IF(Inputs!$C$31="",lockin,Inputs!$C$31),Inputs!$D$31,0%))))))))))</f>
        <v>1.4999999999999999E-2</v>
      </c>
      <c r="AE598" s="5">
        <f t="shared" si="174"/>
        <v>0</v>
      </c>
      <c r="AF598" s="5">
        <f>AB598*Inputs!I602</f>
        <v>0</v>
      </c>
      <c r="AG598" s="5">
        <f t="shared" si="175"/>
        <v>0</v>
      </c>
      <c r="AH598" s="5">
        <f t="shared" si="176"/>
        <v>0</v>
      </c>
      <c r="AI598" s="5">
        <f>AA598*Inputs!I602</f>
        <v>0</v>
      </c>
      <c r="AJ598" s="5">
        <f t="shared" si="177"/>
        <v>0</v>
      </c>
      <c r="AK598" s="5">
        <f t="shared" si="178"/>
        <v>0</v>
      </c>
      <c r="AL598" s="5">
        <f>AA598*Inputs!I602</f>
        <v>0</v>
      </c>
      <c r="AM598" s="5">
        <f t="shared" ca="1" si="179"/>
        <v>0</v>
      </c>
      <c r="AN598" s="5">
        <f t="shared" si="180"/>
        <v>0</v>
      </c>
      <c r="AO598" s="5">
        <f t="shared" ca="1" si="181"/>
        <v>0</v>
      </c>
      <c r="AP598" s="5"/>
      <c r="AQ598" s="5">
        <f>AA598*Inputs!I602</f>
        <v>0</v>
      </c>
      <c r="AR598" s="5">
        <f t="shared" si="182"/>
        <v>0</v>
      </c>
      <c r="AS598" s="5"/>
      <c r="AT598" s="5">
        <f t="shared" ca="1" si="183"/>
        <v>0</v>
      </c>
      <c r="BG598" s="20" t="str">
        <f>IF(Inputs!K598="","",YEAR(Inputs!K598))</f>
        <v/>
      </c>
      <c r="BH598" s="20" t="str">
        <f>IF(Inputs!K598="","",DAY(Inputs!K598))</f>
        <v/>
      </c>
      <c r="BI598" s="20" t="str">
        <f>IF(Inputs!K598="","",MONTH(Inputs!K598))</f>
        <v/>
      </c>
      <c r="BJ598" s="14" t="str">
        <f>IF(Inputs!K598="","",IF(Inputs!K598&gt;DATE(BG598,4,1),DATE(BG598,4,1),DATE(BG598-1,4,1)))</f>
        <v/>
      </c>
      <c r="BX598" s="27" t="e">
        <f t="shared" si="184"/>
        <v>#N/A</v>
      </c>
      <c r="BY598" t="e">
        <f t="shared" si="185"/>
        <v>#N/A</v>
      </c>
    </row>
    <row r="599" spans="20:77">
      <c r="T599" s="5">
        <f>IF(Inputs!F603="",0,IF(Inputs!G603="Purchase",Inputs!H603,IF(Inputs!G603="Redemption",-Inputs!H603,IF(Inputs!G603="Dividend",0,0)))/Inputs!I603)</f>
        <v>0</v>
      </c>
      <c r="U599" s="5">
        <f>IF(Inputs!F603="",0,(datecg-Inputs!F603))</f>
        <v>0</v>
      </c>
      <c r="V599" s="5">
        <f>IF(Inputs!F603="",0,SUM($T$5:T599))</f>
        <v>0</v>
      </c>
      <c r="W599" s="5">
        <f>SUM($X$5:X598)</f>
        <v>24499.276089799783</v>
      </c>
      <c r="X599" s="5">
        <f t="shared" si="168"/>
        <v>0</v>
      </c>
      <c r="Y599" s="5">
        <f t="shared" si="169"/>
        <v>0</v>
      </c>
      <c r="Z599" s="5">
        <f t="shared" si="170"/>
        <v>0</v>
      </c>
      <c r="AA599" s="5">
        <f t="shared" si="171"/>
        <v>0</v>
      </c>
      <c r="AB599" s="5">
        <f t="shared" si="172"/>
        <v>0</v>
      </c>
      <c r="AC599" s="5">
        <f t="shared" si="173"/>
        <v>0</v>
      </c>
      <c r="AD599" s="94">
        <f>IF(U599&lt;=IF(Inputs!$C$22="",lockin,Inputs!$C$22),Inputs!$D$22,IF(U599&lt;=IF(Inputs!$C$23="",lockin,Inputs!$C$23),Inputs!$D$23,IF(U599&lt;=IF(Inputs!$C$24="",lockin,Inputs!$C$24),Inputs!$D$24,IF(U599&lt;=IF(Inputs!$C$25="",lockin,Inputs!$C$25),Inputs!$D$25,IF(U599&lt;=IF(Inputs!$C$26="",lockin,Inputs!$C$26),Inputs!$D$26,IF(U599&lt;=IF(Inputs!$C$27="",lockin,Inputs!$C$27),Inputs!$D$27,IF(U599&lt;=IF(Inputs!$C$28="",lockin,Inputs!$C$28),Inputs!$D$28,IF(U599&lt;=IF(Inputs!$C$29="",lockin,Inputs!$C$29),Inputs!$D$29,IF(U599&lt;=IF(Inputs!$C$30="",lockin,Inputs!$C$30),Inputs!$D$30,IF(U599&lt;=IF(Inputs!$C$31="",lockin,Inputs!$C$31),Inputs!$D$31,0%))))))))))</f>
        <v>1.4999999999999999E-2</v>
      </c>
      <c r="AE599" s="5">
        <f t="shared" si="174"/>
        <v>0</v>
      </c>
      <c r="AF599" s="5">
        <f>AB599*Inputs!I603</f>
        <v>0</v>
      </c>
      <c r="AG599" s="5">
        <f t="shared" si="175"/>
        <v>0</v>
      </c>
      <c r="AH599" s="5">
        <f t="shared" si="176"/>
        <v>0</v>
      </c>
      <c r="AI599" s="5">
        <f>AA599*Inputs!I603</f>
        <v>0</v>
      </c>
      <c r="AJ599" s="5">
        <f t="shared" si="177"/>
        <v>0</v>
      </c>
      <c r="AK599" s="5">
        <f t="shared" si="178"/>
        <v>0</v>
      </c>
      <c r="AL599" s="5">
        <f>AA599*Inputs!I603</f>
        <v>0</v>
      </c>
      <c r="AM599" s="5">
        <f t="shared" ca="1" si="179"/>
        <v>0</v>
      </c>
      <c r="AN599" s="5">
        <f t="shared" si="180"/>
        <v>0</v>
      </c>
      <c r="AO599" s="5">
        <f t="shared" ca="1" si="181"/>
        <v>0</v>
      </c>
      <c r="AP599" s="5"/>
      <c r="AQ599" s="5">
        <f>AA599*Inputs!I603</f>
        <v>0</v>
      </c>
      <c r="AR599" s="5">
        <f t="shared" si="182"/>
        <v>0</v>
      </c>
      <c r="AS599" s="5"/>
      <c r="AT599" s="5">
        <f t="shared" ca="1" si="183"/>
        <v>0</v>
      </c>
      <c r="BG599" s="20" t="str">
        <f>IF(Inputs!K599="","",YEAR(Inputs!K599))</f>
        <v/>
      </c>
      <c r="BH599" s="20" t="str">
        <f>IF(Inputs!K599="","",DAY(Inputs!K599))</f>
        <v/>
      </c>
      <c r="BI599" s="20" t="str">
        <f>IF(Inputs!K599="","",MONTH(Inputs!K599))</f>
        <v/>
      </c>
      <c r="BJ599" s="14" t="str">
        <f>IF(Inputs!K599="","",IF(Inputs!K599&gt;DATE(BG599,4,1),DATE(BG599,4,1),DATE(BG599-1,4,1)))</f>
        <v/>
      </c>
      <c r="BX599" s="27" t="e">
        <f t="shared" si="184"/>
        <v>#N/A</v>
      </c>
      <c r="BY599" t="e">
        <f t="shared" si="185"/>
        <v>#N/A</v>
      </c>
    </row>
    <row r="600" spans="20:77">
      <c r="T600" s="5">
        <f>IF(Inputs!F604="",0,IF(Inputs!G604="Purchase",Inputs!H604,IF(Inputs!G604="Redemption",-Inputs!H604,IF(Inputs!G604="Dividend",0,0)))/Inputs!I604)</f>
        <v>0</v>
      </c>
      <c r="U600" s="5">
        <f>IF(Inputs!F604="",0,(datecg-Inputs!F604))</f>
        <v>0</v>
      </c>
      <c r="V600" s="5">
        <f>IF(Inputs!F604="",0,SUM($T$5:T600))</f>
        <v>0</v>
      </c>
      <c r="W600" s="5">
        <f>SUM($X$5:X599)</f>
        <v>24499.276089799783</v>
      </c>
      <c r="X600" s="5">
        <f t="shared" si="168"/>
        <v>0</v>
      </c>
      <c r="Y600" s="5">
        <f t="shared" si="169"/>
        <v>0</v>
      </c>
      <c r="Z600" s="5">
        <f t="shared" si="170"/>
        <v>0</v>
      </c>
      <c r="AA600" s="5">
        <f t="shared" si="171"/>
        <v>0</v>
      </c>
      <c r="AB600" s="5">
        <f t="shared" si="172"/>
        <v>0</v>
      </c>
      <c r="AC600" s="5">
        <f t="shared" si="173"/>
        <v>0</v>
      </c>
      <c r="AD600" s="94">
        <f>IF(U600&lt;=IF(Inputs!$C$22="",lockin,Inputs!$C$22),Inputs!$D$22,IF(U600&lt;=IF(Inputs!$C$23="",lockin,Inputs!$C$23),Inputs!$D$23,IF(U600&lt;=IF(Inputs!$C$24="",lockin,Inputs!$C$24),Inputs!$D$24,IF(U600&lt;=IF(Inputs!$C$25="",lockin,Inputs!$C$25),Inputs!$D$25,IF(U600&lt;=IF(Inputs!$C$26="",lockin,Inputs!$C$26),Inputs!$D$26,IF(U600&lt;=IF(Inputs!$C$27="",lockin,Inputs!$C$27),Inputs!$D$27,IF(U600&lt;=IF(Inputs!$C$28="",lockin,Inputs!$C$28),Inputs!$D$28,IF(U600&lt;=IF(Inputs!$C$29="",lockin,Inputs!$C$29),Inputs!$D$29,IF(U600&lt;=IF(Inputs!$C$30="",lockin,Inputs!$C$30),Inputs!$D$30,IF(U600&lt;=IF(Inputs!$C$31="",lockin,Inputs!$C$31),Inputs!$D$31,0%))))))))))</f>
        <v>1.4999999999999999E-2</v>
      </c>
      <c r="AE600" s="5">
        <f t="shared" si="174"/>
        <v>0</v>
      </c>
      <c r="AF600" s="5">
        <f>AB600*Inputs!I604</f>
        <v>0</v>
      </c>
      <c r="AG600" s="5">
        <f t="shared" si="175"/>
        <v>0</v>
      </c>
      <c r="AH600" s="5">
        <f t="shared" si="176"/>
        <v>0</v>
      </c>
      <c r="AI600" s="5">
        <f>AA600*Inputs!I604</f>
        <v>0</v>
      </c>
      <c r="AJ600" s="5">
        <f t="shared" si="177"/>
        <v>0</v>
      </c>
      <c r="AK600" s="5">
        <f t="shared" si="178"/>
        <v>0</v>
      </c>
      <c r="AL600" s="5">
        <f>AA600*Inputs!I604</f>
        <v>0</v>
      </c>
      <c r="AM600" s="5">
        <f t="shared" ca="1" si="179"/>
        <v>0</v>
      </c>
      <c r="AN600" s="5">
        <f t="shared" si="180"/>
        <v>0</v>
      </c>
      <c r="AO600" s="5">
        <f t="shared" ca="1" si="181"/>
        <v>0</v>
      </c>
      <c r="AP600" s="5"/>
      <c r="AQ600" s="5">
        <f>AA600*Inputs!I604</f>
        <v>0</v>
      </c>
      <c r="AR600" s="5">
        <f t="shared" si="182"/>
        <v>0</v>
      </c>
      <c r="AS600" s="5"/>
      <c r="AT600" s="5">
        <f t="shared" ca="1" si="183"/>
        <v>0</v>
      </c>
      <c r="BG600" s="20" t="str">
        <f>IF(Inputs!K600="","",YEAR(Inputs!K600))</f>
        <v/>
      </c>
      <c r="BH600" s="20" t="str">
        <f>IF(Inputs!K600="","",DAY(Inputs!K600))</f>
        <v/>
      </c>
      <c r="BI600" s="20" t="str">
        <f>IF(Inputs!K600="","",MONTH(Inputs!K600))</f>
        <v/>
      </c>
      <c r="BJ600" s="14" t="str">
        <f>IF(Inputs!K600="","",IF(Inputs!K600&gt;DATE(BG600,4,1),DATE(BG600,4,1),DATE(BG600-1,4,1)))</f>
        <v/>
      </c>
      <c r="BX600" s="27" t="e">
        <f t="shared" si="184"/>
        <v>#N/A</v>
      </c>
      <c r="BY600" t="e">
        <f t="shared" si="185"/>
        <v>#N/A</v>
      </c>
    </row>
    <row r="601" spans="20:77">
      <c r="T601" s="5">
        <f>IF(Inputs!F605="",0,IF(Inputs!G605="Purchase",Inputs!H605,IF(Inputs!G605="Redemption",-Inputs!H605,IF(Inputs!G605="Dividend",0,0)))/Inputs!I605)</f>
        <v>0</v>
      </c>
      <c r="U601" s="5">
        <f>IF(Inputs!F605="",0,(datecg-Inputs!F605))</f>
        <v>0</v>
      </c>
      <c r="V601" s="5">
        <f>IF(Inputs!F605="",0,SUM($T$5:T601))</f>
        <v>0</v>
      </c>
      <c r="W601" s="5">
        <f>SUM($X$5:X600)</f>
        <v>24499.276089799783</v>
      </c>
      <c r="X601" s="5">
        <f t="shared" si="168"/>
        <v>0</v>
      </c>
      <c r="Y601" s="5">
        <f t="shared" si="169"/>
        <v>0</v>
      </c>
      <c r="Z601" s="5">
        <f t="shared" si="170"/>
        <v>0</v>
      </c>
      <c r="AA601" s="5">
        <f t="shared" si="171"/>
        <v>0</v>
      </c>
      <c r="AB601" s="5">
        <f t="shared" si="172"/>
        <v>0</v>
      </c>
      <c r="AC601" s="5">
        <f t="shared" si="173"/>
        <v>0</v>
      </c>
      <c r="AD601" s="94">
        <f>IF(U601&lt;=IF(Inputs!$C$22="",lockin,Inputs!$C$22),Inputs!$D$22,IF(U601&lt;=IF(Inputs!$C$23="",lockin,Inputs!$C$23),Inputs!$D$23,IF(U601&lt;=IF(Inputs!$C$24="",lockin,Inputs!$C$24),Inputs!$D$24,IF(U601&lt;=IF(Inputs!$C$25="",lockin,Inputs!$C$25),Inputs!$D$25,IF(U601&lt;=IF(Inputs!$C$26="",lockin,Inputs!$C$26),Inputs!$D$26,IF(U601&lt;=IF(Inputs!$C$27="",lockin,Inputs!$C$27),Inputs!$D$27,IF(U601&lt;=IF(Inputs!$C$28="",lockin,Inputs!$C$28),Inputs!$D$28,IF(U601&lt;=IF(Inputs!$C$29="",lockin,Inputs!$C$29),Inputs!$D$29,IF(U601&lt;=IF(Inputs!$C$30="",lockin,Inputs!$C$30),Inputs!$D$30,IF(U601&lt;=IF(Inputs!$C$31="",lockin,Inputs!$C$31),Inputs!$D$31,0%))))))))))</f>
        <v>1.4999999999999999E-2</v>
      </c>
      <c r="AE601" s="5">
        <f t="shared" si="174"/>
        <v>0</v>
      </c>
      <c r="AF601" s="5">
        <f>AB601*Inputs!I605</f>
        <v>0</v>
      </c>
      <c r="AG601" s="5">
        <f t="shared" si="175"/>
        <v>0</v>
      </c>
      <c r="AH601" s="5">
        <f t="shared" si="176"/>
        <v>0</v>
      </c>
      <c r="AI601" s="5">
        <f>AA601*Inputs!I605</f>
        <v>0</v>
      </c>
      <c r="AJ601" s="5">
        <f t="shared" si="177"/>
        <v>0</v>
      </c>
      <c r="AK601" s="5">
        <f t="shared" si="178"/>
        <v>0</v>
      </c>
      <c r="AL601" s="5">
        <f>AA601*Inputs!I605</f>
        <v>0</v>
      </c>
      <c r="AM601" s="5">
        <f t="shared" ca="1" si="179"/>
        <v>0</v>
      </c>
      <c r="AN601" s="5">
        <f t="shared" si="180"/>
        <v>0</v>
      </c>
      <c r="AO601" s="5">
        <f t="shared" ca="1" si="181"/>
        <v>0</v>
      </c>
      <c r="AP601" s="5"/>
      <c r="AQ601" s="5">
        <f>AA601*Inputs!I605</f>
        <v>0</v>
      </c>
      <c r="AR601" s="5">
        <f t="shared" si="182"/>
        <v>0</v>
      </c>
      <c r="AS601" s="5"/>
      <c r="AT601" s="5">
        <f t="shared" ca="1" si="183"/>
        <v>0</v>
      </c>
      <c r="BG601" s="20" t="str">
        <f>IF(Inputs!K601="","",YEAR(Inputs!K601))</f>
        <v/>
      </c>
      <c r="BH601" s="20" t="str">
        <f>IF(Inputs!K601="","",DAY(Inputs!K601))</f>
        <v/>
      </c>
      <c r="BI601" s="20" t="str">
        <f>IF(Inputs!K601="","",MONTH(Inputs!K601))</f>
        <v/>
      </c>
      <c r="BJ601" s="14" t="str">
        <f>IF(Inputs!K601="","",IF(Inputs!K601&gt;DATE(BG601,4,1),DATE(BG601,4,1),DATE(BG601-1,4,1)))</f>
        <v/>
      </c>
      <c r="BX601" s="27" t="e">
        <f t="shared" si="184"/>
        <v>#N/A</v>
      </c>
      <c r="BY601" t="e">
        <f t="shared" si="185"/>
        <v>#N/A</v>
      </c>
    </row>
    <row r="602" spans="20:77">
      <c r="T602" s="5">
        <f>IF(Inputs!F606="",0,IF(Inputs!G606="Purchase",Inputs!H606,IF(Inputs!G606="Redemption",-Inputs!H606,IF(Inputs!G606="Dividend",0,0)))/Inputs!I606)</f>
        <v>0</v>
      </c>
      <c r="U602" s="5">
        <f>IF(Inputs!F606="",0,(datecg-Inputs!F606))</f>
        <v>0</v>
      </c>
      <c r="V602" s="5">
        <f>IF(Inputs!F606="",0,SUM($T$5:T602))</f>
        <v>0</v>
      </c>
      <c r="W602" s="5">
        <f>SUM($X$5:X601)</f>
        <v>24499.276089799783</v>
      </c>
      <c r="X602" s="5">
        <f t="shared" si="168"/>
        <v>0</v>
      </c>
      <c r="Y602" s="5">
        <f t="shared" si="169"/>
        <v>0</v>
      </c>
      <c r="Z602" s="5">
        <f t="shared" si="170"/>
        <v>0</v>
      </c>
      <c r="AA602" s="5">
        <f t="shared" si="171"/>
        <v>0</v>
      </c>
      <c r="AB602" s="5">
        <f t="shared" si="172"/>
        <v>0</v>
      </c>
      <c r="AC602" s="5">
        <f t="shared" si="173"/>
        <v>0</v>
      </c>
      <c r="AD602" s="94">
        <f>IF(U602&lt;=IF(Inputs!$C$22="",lockin,Inputs!$C$22),Inputs!$D$22,IF(U602&lt;=IF(Inputs!$C$23="",lockin,Inputs!$C$23),Inputs!$D$23,IF(U602&lt;=IF(Inputs!$C$24="",lockin,Inputs!$C$24),Inputs!$D$24,IF(U602&lt;=IF(Inputs!$C$25="",lockin,Inputs!$C$25),Inputs!$D$25,IF(U602&lt;=IF(Inputs!$C$26="",lockin,Inputs!$C$26),Inputs!$D$26,IF(U602&lt;=IF(Inputs!$C$27="",lockin,Inputs!$C$27),Inputs!$D$27,IF(U602&lt;=IF(Inputs!$C$28="",lockin,Inputs!$C$28),Inputs!$D$28,IF(U602&lt;=IF(Inputs!$C$29="",lockin,Inputs!$C$29),Inputs!$D$29,IF(U602&lt;=IF(Inputs!$C$30="",lockin,Inputs!$C$30),Inputs!$D$30,IF(U602&lt;=IF(Inputs!$C$31="",lockin,Inputs!$C$31),Inputs!$D$31,0%))))))))))</f>
        <v>1.4999999999999999E-2</v>
      </c>
      <c r="AE602" s="5">
        <f t="shared" si="174"/>
        <v>0</v>
      </c>
      <c r="AF602" s="5">
        <f>AB602*Inputs!I606</f>
        <v>0</v>
      </c>
      <c r="AG602" s="5">
        <f t="shared" si="175"/>
        <v>0</v>
      </c>
      <c r="AH602" s="5">
        <f t="shared" si="176"/>
        <v>0</v>
      </c>
      <c r="AI602" s="5">
        <f>AA602*Inputs!I606</f>
        <v>0</v>
      </c>
      <c r="AJ602" s="5">
        <f t="shared" si="177"/>
        <v>0</v>
      </c>
      <c r="AK602" s="5">
        <f t="shared" si="178"/>
        <v>0</v>
      </c>
      <c r="AL602" s="5">
        <f>AA602*Inputs!I606</f>
        <v>0</v>
      </c>
      <c r="AM602" s="5">
        <f t="shared" ca="1" si="179"/>
        <v>0</v>
      </c>
      <c r="AN602" s="5">
        <f t="shared" si="180"/>
        <v>0</v>
      </c>
      <c r="AO602" s="5">
        <f t="shared" ca="1" si="181"/>
        <v>0</v>
      </c>
      <c r="AP602" s="5"/>
      <c r="AQ602" s="5">
        <f>AA602*Inputs!I606</f>
        <v>0</v>
      </c>
      <c r="AR602" s="5">
        <f t="shared" si="182"/>
        <v>0</v>
      </c>
      <c r="AS602" s="5"/>
      <c r="AT602" s="5">
        <f t="shared" ca="1" si="183"/>
        <v>0</v>
      </c>
      <c r="BG602" s="20" t="str">
        <f>IF(Inputs!K602="","",YEAR(Inputs!K602))</f>
        <v/>
      </c>
      <c r="BH602" s="20" t="str">
        <f>IF(Inputs!K602="","",DAY(Inputs!K602))</f>
        <v/>
      </c>
      <c r="BI602" s="20" t="str">
        <f>IF(Inputs!K602="","",MONTH(Inputs!K602))</f>
        <v/>
      </c>
      <c r="BJ602" s="14" t="str">
        <f>IF(Inputs!K602="","",IF(Inputs!K602&gt;DATE(BG602,4,1),DATE(BG602,4,1),DATE(BG602-1,4,1)))</f>
        <v/>
      </c>
      <c r="BX602" s="27" t="e">
        <f t="shared" si="184"/>
        <v>#N/A</v>
      </c>
      <c r="BY602" t="e">
        <f t="shared" si="185"/>
        <v>#N/A</v>
      </c>
    </row>
    <row r="603" spans="20:77">
      <c r="T603" s="5">
        <f>IF(Inputs!F607="",0,IF(Inputs!G607="Purchase",Inputs!H607,IF(Inputs!G607="Redemption",-Inputs!H607,IF(Inputs!G607="Dividend",0,0)))/Inputs!I607)</f>
        <v>0</v>
      </c>
      <c r="U603" s="5">
        <f>IF(Inputs!F607="",0,(datecg-Inputs!F607))</f>
        <v>0</v>
      </c>
      <c r="V603" s="5">
        <f>IF(Inputs!F607="",0,SUM($T$5:T603))</f>
        <v>0</v>
      </c>
      <c r="W603" s="5">
        <f>SUM($X$5:X602)</f>
        <v>24499.276089799783</v>
      </c>
      <c r="X603" s="5">
        <f t="shared" si="168"/>
        <v>0</v>
      </c>
      <c r="Y603" s="5">
        <f t="shared" si="169"/>
        <v>0</v>
      </c>
      <c r="Z603" s="5">
        <f t="shared" si="170"/>
        <v>0</v>
      </c>
      <c r="AA603" s="5">
        <f t="shared" si="171"/>
        <v>0</v>
      </c>
      <c r="AB603" s="5">
        <f t="shared" si="172"/>
        <v>0</v>
      </c>
      <c r="AC603" s="5">
        <f t="shared" si="173"/>
        <v>0</v>
      </c>
      <c r="AD603" s="94">
        <f>IF(U603&lt;=IF(Inputs!$C$22="",lockin,Inputs!$C$22),Inputs!$D$22,IF(U603&lt;=IF(Inputs!$C$23="",lockin,Inputs!$C$23),Inputs!$D$23,IF(U603&lt;=IF(Inputs!$C$24="",lockin,Inputs!$C$24),Inputs!$D$24,IF(U603&lt;=IF(Inputs!$C$25="",lockin,Inputs!$C$25),Inputs!$D$25,IF(U603&lt;=IF(Inputs!$C$26="",lockin,Inputs!$C$26),Inputs!$D$26,IF(U603&lt;=IF(Inputs!$C$27="",lockin,Inputs!$C$27),Inputs!$D$27,IF(U603&lt;=IF(Inputs!$C$28="",lockin,Inputs!$C$28),Inputs!$D$28,IF(U603&lt;=IF(Inputs!$C$29="",lockin,Inputs!$C$29),Inputs!$D$29,IF(U603&lt;=IF(Inputs!$C$30="",lockin,Inputs!$C$30),Inputs!$D$30,IF(U603&lt;=IF(Inputs!$C$31="",lockin,Inputs!$C$31),Inputs!$D$31,0%))))))))))</f>
        <v>1.4999999999999999E-2</v>
      </c>
      <c r="AE603" s="5">
        <f t="shared" si="174"/>
        <v>0</v>
      </c>
      <c r="AF603" s="5">
        <f>AB603*Inputs!I607</f>
        <v>0</v>
      </c>
      <c r="AG603" s="5">
        <f t="shared" si="175"/>
        <v>0</v>
      </c>
      <c r="AH603" s="5">
        <f t="shared" si="176"/>
        <v>0</v>
      </c>
      <c r="AI603" s="5">
        <f>AA603*Inputs!I607</f>
        <v>0</v>
      </c>
      <c r="AJ603" s="5">
        <f t="shared" si="177"/>
        <v>0</v>
      </c>
      <c r="AK603" s="5">
        <f t="shared" si="178"/>
        <v>0</v>
      </c>
      <c r="AL603" s="5">
        <f>AA603*Inputs!I607</f>
        <v>0</v>
      </c>
      <c r="AM603" s="5">
        <f t="shared" ca="1" si="179"/>
        <v>0</v>
      </c>
      <c r="AN603" s="5">
        <f t="shared" si="180"/>
        <v>0</v>
      </c>
      <c r="AO603" s="5">
        <f t="shared" ca="1" si="181"/>
        <v>0</v>
      </c>
      <c r="AP603" s="5"/>
      <c r="AQ603" s="5">
        <f>AA603*Inputs!I607</f>
        <v>0</v>
      </c>
      <c r="AR603" s="5">
        <f t="shared" si="182"/>
        <v>0</v>
      </c>
      <c r="AS603" s="5"/>
      <c r="AT603" s="5">
        <f t="shared" ca="1" si="183"/>
        <v>0</v>
      </c>
      <c r="BG603" s="20" t="str">
        <f>IF(Inputs!K603="","",YEAR(Inputs!K603))</f>
        <v/>
      </c>
      <c r="BH603" s="20" t="str">
        <f>IF(Inputs!K603="","",DAY(Inputs!K603))</f>
        <v/>
      </c>
      <c r="BI603" s="20" t="str">
        <f>IF(Inputs!K603="","",MONTH(Inputs!K603))</f>
        <v/>
      </c>
      <c r="BJ603" s="14" t="str">
        <f>IF(Inputs!K603="","",IF(Inputs!K603&gt;DATE(BG603,4,1),DATE(BG603,4,1),DATE(BG603-1,4,1)))</f>
        <v/>
      </c>
      <c r="BX603" s="27" t="e">
        <f t="shared" si="184"/>
        <v>#N/A</v>
      </c>
      <c r="BY603" t="e">
        <f t="shared" si="185"/>
        <v>#N/A</v>
      </c>
    </row>
    <row r="604" spans="20:77">
      <c r="T604" s="5">
        <f>IF(Inputs!F608="",0,IF(Inputs!G608="Purchase",Inputs!H608,IF(Inputs!G608="Redemption",-Inputs!H608,IF(Inputs!G608="Dividend",0,0)))/Inputs!I608)</f>
        <v>0</v>
      </c>
      <c r="U604" s="5">
        <f>IF(Inputs!F608="",0,(datecg-Inputs!F608))</f>
        <v>0</v>
      </c>
      <c r="V604" s="5">
        <f>IF(Inputs!F608="",0,SUM($T$5:T604))</f>
        <v>0</v>
      </c>
      <c r="W604" s="5">
        <f>SUM($X$5:X603)</f>
        <v>24499.276089799783</v>
      </c>
      <c r="X604" s="5">
        <f t="shared" si="168"/>
        <v>0</v>
      </c>
      <c r="Y604" s="5">
        <f t="shared" si="169"/>
        <v>0</v>
      </c>
      <c r="Z604" s="5">
        <f t="shared" si="170"/>
        <v>0</v>
      </c>
      <c r="AA604" s="5">
        <f t="shared" si="171"/>
        <v>0</v>
      </c>
      <c r="AB604" s="5">
        <f t="shared" si="172"/>
        <v>0</v>
      </c>
      <c r="AC604" s="5">
        <f t="shared" si="173"/>
        <v>0</v>
      </c>
      <c r="AD604" s="94">
        <f>IF(U604&lt;=IF(Inputs!$C$22="",lockin,Inputs!$C$22),Inputs!$D$22,IF(U604&lt;=IF(Inputs!$C$23="",lockin,Inputs!$C$23),Inputs!$D$23,IF(U604&lt;=IF(Inputs!$C$24="",lockin,Inputs!$C$24),Inputs!$D$24,IF(U604&lt;=IF(Inputs!$C$25="",lockin,Inputs!$C$25),Inputs!$D$25,IF(U604&lt;=IF(Inputs!$C$26="",lockin,Inputs!$C$26),Inputs!$D$26,IF(U604&lt;=IF(Inputs!$C$27="",lockin,Inputs!$C$27),Inputs!$D$27,IF(U604&lt;=IF(Inputs!$C$28="",lockin,Inputs!$C$28),Inputs!$D$28,IF(U604&lt;=IF(Inputs!$C$29="",lockin,Inputs!$C$29),Inputs!$D$29,IF(U604&lt;=IF(Inputs!$C$30="",lockin,Inputs!$C$30),Inputs!$D$30,IF(U604&lt;=IF(Inputs!$C$31="",lockin,Inputs!$C$31),Inputs!$D$31,0%))))))))))</f>
        <v>1.4999999999999999E-2</v>
      </c>
      <c r="AE604" s="5">
        <f t="shared" si="174"/>
        <v>0</v>
      </c>
      <c r="AF604" s="5">
        <f>AB604*Inputs!I608</f>
        <v>0</v>
      </c>
      <c r="AG604" s="5">
        <f t="shared" si="175"/>
        <v>0</v>
      </c>
      <c r="AH604" s="5">
        <f t="shared" si="176"/>
        <v>0</v>
      </c>
      <c r="AI604" s="5">
        <f>AA604*Inputs!I608</f>
        <v>0</v>
      </c>
      <c r="AJ604" s="5">
        <f t="shared" si="177"/>
        <v>0</v>
      </c>
      <c r="AK604" s="5">
        <f t="shared" si="178"/>
        <v>0</v>
      </c>
      <c r="AL604" s="5">
        <f>AA604*Inputs!I608</f>
        <v>0</v>
      </c>
      <c r="AM604" s="5">
        <f t="shared" ca="1" si="179"/>
        <v>0</v>
      </c>
      <c r="AN604" s="5">
        <f t="shared" si="180"/>
        <v>0</v>
      </c>
      <c r="AO604" s="5">
        <f t="shared" ca="1" si="181"/>
        <v>0</v>
      </c>
      <c r="AP604" s="5"/>
      <c r="AQ604" s="5">
        <f>AA604*Inputs!I608</f>
        <v>0</v>
      </c>
      <c r="AR604" s="5">
        <f t="shared" si="182"/>
        <v>0</v>
      </c>
      <c r="AS604" s="5"/>
      <c r="AT604" s="5">
        <f t="shared" ca="1" si="183"/>
        <v>0</v>
      </c>
      <c r="BG604" s="20" t="str">
        <f>IF(Inputs!K604="","",YEAR(Inputs!K604))</f>
        <v/>
      </c>
      <c r="BH604" s="20" t="str">
        <f>IF(Inputs!K604="","",DAY(Inputs!K604))</f>
        <v/>
      </c>
      <c r="BI604" s="20" t="str">
        <f>IF(Inputs!K604="","",MONTH(Inputs!K604))</f>
        <v/>
      </c>
      <c r="BJ604" s="14" t="str">
        <f>IF(Inputs!K604="","",IF(Inputs!K604&gt;DATE(BG604,4,1),DATE(BG604,4,1),DATE(BG604-1,4,1)))</f>
        <v/>
      </c>
      <c r="BX604" s="27" t="e">
        <f t="shared" si="184"/>
        <v>#N/A</v>
      </c>
      <c r="BY604" t="e">
        <f t="shared" si="185"/>
        <v>#N/A</v>
      </c>
    </row>
    <row r="605" spans="20:77">
      <c r="T605" s="5">
        <f>IF(Inputs!F609="",0,IF(Inputs!G609="Purchase",Inputs!H609,IF(Inputs!G609="Redemption",-Inputs!H609,IF(Inputs!G609="Dividend",0,0)))/Inputs!I609)</f>
        <v>0</v>
      </c>
      <c r="U605" s="5">
        <f>IF(Inputs!F609="",0,(datecg-Inputs!F609))</f>
        <v>0</v>
      </c>
      <c r="V605" s="5">
        <f>IF(Inputs!F609="",0,SUM($T$5:T605))</f>
        <v>0</v>
      </c>
      <c r="W605" s="5">
        <f>SUM($X$5:X604)</f>
        <v>24499.276089799783</v>
      </c>
      <c r="X605" s="5">
        <f t="shared" si="168"/>
        <v>0</v>
      </c>
      <c r="Y605" s="5">
        <f t="shared" si="169"/>
        <v>0</v>
      </c>
      <c r="Z605" s="5">
        <f t="shared" si="170"/>
        <v>0</v>
      </c>
      <c r="AA605" s="5">
        <f t="shared" si="171"/>
        <v>0</v>
      </c>
      <c r="AB605" s="5">
        <f t="shared" si="172"/>
        <v>0</v>
      </c>
      <c r="AC605" s="5">
        <f t="shared" si="173"/>
        <v>0</v>
      </c>
      <c r="AD605" s="94">
        <f>IF(U605&lt;=IF(Inputs!$C$22="",lockin,Inputs!$C$22),Inputs!$D$22,IF(U605&lt;=IF(Inputs!$C$23="",lockin,Inputs!$C$23),Inputs!$D$23,IF(U605&lt;=IF(Inputs!$C$24="",lockin,Inputs!$C$24),Inputs!$D$24,IF(U605&lt;=IF(Inputs!$C$25="",lockin,Inputs!$C$25),Inputs!$D$25,IF(U605&lt;=IF(Inputs!$C$26="",lockin,Inputs!$C$26),Inputs!$D$26,IF(U605&lt;=IF(Inputs!$C$27="",lockin,Inputs!$C$27),Inputs!$D$27,IF(U605&lt;=IF(Inputs!$C$28="",lockin,Inputs!$C$28),Inputs!$D$28,IF(U605&lt;=IF(Inputs!$C$29="",lockin,Inputs!$C$29),Inputs!$D$29,IF(U605&lt;=IF(Inputs!$C$30="",lockin,Inputs!$C$30),Inputs!$D$30,IF(U605&lt;=IF(Inputs!$C$31="",lockin,Inputs!$C$31),Inputs!$D$31,0%))))))))))</f>
        <v>1.4999999999999999E-2</v>
      </c>
      <c r="AE605" s="5">
        <f t="shared" si="174"/>
        <v>0</v>
      </c>
      <c r="AF605" s="5">
        <f>AB605*Inputs!I609</f>
        <v>0</v>
      </c>
      <c r="AG605" s="5">
        <f t="shared" si="175"/>
        <v>0</v>
      </c>
      <c r="AH605" s="5">
        <f t="shared" si="176"/>
        <v>0</v>
      </c>
      <c r="AI605" s="5">
        <f>AA605*Inputs!I609</f>
        <v>0</v>
      </c>
      <c r="AJ605" s="5">
        <f t="shared" si="177"/>
        <v>0</v>
      </c>
      <c r="AK605" s="5">
        <f t="shared" si="178"/>
        <v>0</v>
      </c>
      <c r="AL605" s="5">
        <f>AA605*Inputs!I609</f>
        <v>0</v>
      </c>
      <c r="AM605" s="5">
        <f t="shared" ca="1" si="179"/>
        <v>0</v>
      </c>
      <c r="AN605" s="5">
        <f t="shared" si="180"/>
        <v>0</v>
      </c>
      <c r="AO605" s="5">
        <f t="shared" ca="1" si="181"/>
        <v>0</v>
      </c>
      <c r="AP605" s="5"/>
      <c r="AQ605" s="5">
        <f>AA605*Inputs!I609</f>
        <v>0</v>
      </c>
      <c r="AR605" s="5">
        <f t="shared" si="182"/>
        <v>0</v>
      </c>
      <c r="AS605" s="5"/>
      <c r="AT605" s="5">
        <f t="shared" ca="1" si="183"/>
        <v>0</v>
      </c>
      <c r="BG605" s="20" t="str">
        <f>IF(Inputs!K605="","",YEAR(Inputs!K605))</f>
        <v/>
      </c>
      <c r="BH605" s="20" t="str">
        <f>IF(Inputs!K605="","",DAY(Inputs!K605))</f>
        <v/>
      </c>
      <c r="BI605" s="20" t="str">
        <f>IF(Inputs!K605="","",MONTH(Inputs!K605))</f>
        <v/>
      </c>
      <c r="BJ605" s="14" t="str">
        <f>IF(Inputs!K605="","",IF(Inputs!K605&gt;DATE(BG605,4,1),DATE(BG605,4,1),DATE(BG605-1,4,1)))</f>
        <v/>
      </c>
      <c r="BX605" s="27" t="e">
        <f t="shared" si="184"/>
        <v>#N/A</v>
      </c>
      <c r="BY605" t="e">
        <f t="shared" si="185"/>
        <v>#N/A</v>
      </c>
    </row>
    <row r="606" spans="20:77">
      <c r="T606" s="5">
        <f>IF(Inputs!F610="",0,IF(Inputs!G610="Purchase",Inputs!H610,IF(Inputs!G610="Redemption",-Inputs!H610,IF(Inputs!G610="Dividend",0,0)))/Inputs!I610)</f>
        <v>0</v>
      </c>
      <c r="U606" s="5">
        <f>IF(Inputs!F610="",0,(datecg-Inputs!F610))</f>
        <v>0</v>
      </c>
      <c r="V606" s="5">
        <f>IF(Inputs!F610="",0,SUM($T$5:T606))</f>
        <v>0</v>
      </c>
      <c r="W606" s="5">
        <f>SUM($X$5:X605)</f>
        <v>24499.276089799783</v>
      </c>
      <c r="X606" s="5">
        <f t="shared" si="168"/>
        <v>0</v>
      </c>
      <c r="Y606" s="5">
        <f t="shared" si="169"/>
        <v>0</v>
      </c>
      <c r="Z606" s="5">
        <f t="shared" si="170"/>
        <v>0</v>
      </c>
      <c r="AA606" s="5">
        <f t="shared" si="171"/>
        <v>0</v>
      </c>
      <c r="AB606" s="5">
        <f t="shared" si="172"/>
        <v>0</v>
      </c>
      <c r="AC606" s="5">
        <f t="shared" si="173"/>
        <v>0</v>
      </c>
      <c r="AD606" s="94">
        <f>IF(U606&lt;=IF(Inputs!$C$22="",lockin,Inputs!$C$22),Inputs!$D$22,IF(U606&lt;=IF(Inputs!$C$23="",lockin,Inputs!$C$23),Inputs!$D$23,IF(U606&lt;=IF(Inputs!$C$24="",lockin,Inputs!$C$24),Inputs!$D$24,IF(U606&lt;=IF(Inputs!$C$25="",lockin,Inputs!$C$25),Inputs!$D$25,IF(U606&lt;=IF(Inputs!$C$26="",lockin,Inputs!$C$26),Inputs!$D$26,IF(U606&lt;=IF(Inputs!$C$27="",lockin,Inputs!$C$27),Inputs!$D$27,IF(U606&lt;=IF(Inputs!$C$28="",lockin,Inputs!$C$28),Inputs!$D$28,IF(U606&lt;=IF(Inputs!$C$29="",lockin,Inputs!$C$29),Inputs!$D$29,IF(U606&lt;=IF(Inputs!$C$30="",lockin,Inputs!$C$30),Inputs!$D$30,IF(U606&lt;=IF(Inputs!$C$31="",lockin,Inputs!$C$31),Inputs!$D$31,0%))))))))))</f>
        <v>1.4999999999999999E-2</v>
      </c>
      <c r="AE606" s="5">
        <f t="shared" si="174"/>
        <v>0</v>
      </c>
      <c r="AF606" s="5">
        <f>AB606*Inputs!I610</f>
        <v>0</v>
      </c>
      <c r="AG606" s="5">
        <f t="shared" si="175"/>
        <v>0</v>
      </c>
      <c r="AH606" s="5">
        <f t="shared" si="176"/>
        <v>0</v>
      </c>
      <c r="AI606" s="5">
        <f>AA606*Inputs!I610</f>
        <v>0</v>
      </c>
      <c r="AJ606" s="5">
        <f t="shared" si="177"/>
        <v>0</v>
      </c>
      <c r="AK606" s="5">
        <f t="shared" si="178"/>
        <v>0</v>
      </c>
      <c r="AL606" s="5">
        <f>AA606*Inputs!I610</f>
        <v>0</v>
      </c>
      <c r="AM606" s="5">
        <f t="shared" ca="1" si="179"/>
        <v>0</v>
      </c>
      <c r="AN606" s="5">
        <f t="shared" si="180"/>
        <v>0</v>
      </c>
      <c r="AO606" s="5">
        <f t="shared" ca="1" si="181"/>
        <v>0</v>
      </c>
      <c r="AP606" s="5"/>
      <c r="AQ606" s="5">
        <f>AA606*Inputs!I610</f>
        <v>0</v>
      </c>
      <c r="AR606" s="5">
        <f t="shared" si="182"/>
        <v>0</v>
      </c>
      <c r="AS606" s="5"/>
      <c r="AT606" s="5">
        <f t="shared" ca="1" si="183"/>
        <v>0</v>
      </c>
      <c r="BG606" s="20" t="str">
        <f>IF(Inputs!K606="","",YEAR(Inputs!K606))</f>
        <v/>
      </c>
      <c r="BH606" s="20" t="str">
        <f>IF(Inputs!K606="","",DAY(Inputs!K606))</f>
        <v/>
      </c>
      <c r="BI606" s="20" t="str">
        <f>IF(Inputs!K606="","",MONTH(Inputs!K606))</f>
        <v/>
      </c>
      <c r="BJ606" s="14" t="str">
        <f>IF(Inputs!K606="","",IF(Inputs!K606&gt;DATE(BG606,4,1),DATE(BG606,4,1),DATE(BG606-1,4,1)))</f>
        <v/>
      </c>
      <c r="BX606" s="27" t="e">
        <f t="shared" si="184"/>
        <v>#N/A</v>
      </c>
      <c r="BY606" t="e">
        <f t="shared" si="185"/>
        <v>#N/A</v>
      </c>
    </row>
    <row r="607" spans="20:77">
      <c r="T607" s="5">
        <f>IF(Inputs!F611="",0,IF(Inputs!G611="Purchase",Inputs!H611,IF(Inputs!G611="Redemption",-Inputs!H611,IF(Inputs!G611="Dividend",0,0)))/Inputs!I611)</f>
        <v>0</v>
      </c>
      <c r="U607" s="5">
        <f>IF(Inputs!F611="",0,(datecg-Inputs!F611))</f>
        <v>0</v>
      </c>
      <c r="V607" s="5">
        <f>IF(Inputs!F611="",0,SUM($T$5:T607))</f>
        <v>0</v>
      </c>
      <c r="W607" s="5">
        <f>SUM($X$5:X606)</f>
        <v>24499.276089799783</v>
      </c>
      <c r="X607" s="5">
        <f t="shared" si="168"/>
        <v>0</v>
      </c>
      <c r="Y607" s="5">
        <f t="shared" si="169"/>
        <v>0</v>
      </c>
      <c r="Z607" s="5">
        <f t="shared" si="170"/>
        <v>0</v>
      </c>
      <c r="AA607" s="5">
        <f t="shared" si="171"/>
        <v>0</v>
      </c>
      <c r="AB607" s="5">
        <f t="shared" si="172"/>
        <v>0</v>
      </c>
      <c r="AC607" s="5">
        <f t="shared" si="173"/>
        <v>0</v>
      </c>
      <c r="AD607" s="94">
        <f>IF(U607&lt;=IF(Inputs!$C$22="",lockin,Inputs!$C$22),Inputs!$D$22,IF(U607&lt;=IF(Inputs!$C$23="",lockin,Inputs!$C$23),Inputs!$D$23,IF(U607&lt;=IF(Inputs!$C$24="",lockin,Inputs!$C$24),Inputs!$D$24,IF(U607&lt;=IF(Inputs!$C$25="",lockin,Inputs!$C$25),Inputs!$D$25,IF(U607&lt;=IF(Inputs!$C$26="",lockin,Inputs!$C$26),Inputs!$D$26,IF(U607&lt;=IF(Inputs!$C$27="",lockin,Inputs!$C$27),Inputs!$D$27,IF(U607&lt;=IF(Inputs!$C$28="",lockin,Inputs!$C$28),Inputs!$D$28,IF(U607&lt;=IF(Inputs!$C$29="",lockin,Inputs!$C$29),Inputs!$D$29,IF(U607&lt;=IF(Inputs!$C$30="",lockin,Inputs!$C$30),Inputs!$D$30,IF(U607&lt;=IF(Inputs!$C$31="",lockin,Inputs!$C$31),Inputs!$D$31,0%))))))))))</f>
        <v>1.4999999999999999E-2</v>
      </c>
      <c r="AE607" s="5">
        <f t="shared" si="174"/>
        <v>0</v>
      </c>
      <c r="AF607" s="5">
        <f>AB607*Inputs!I611</f>
        <v>0</v>
      </c>
      <c r="AG607" s="5">
        <f t="shared" si="175"/>
        <v>0</v>
      </c>
      <c r="AH607" s="5">
        <f t="shared" si="176"/>
        <v>0</v>
      </c>
      <c r="AI607" s="5">
        <f>AA607*Inputs!I611</f>
        <v>0</v>
      </c>
      <c r="AJ607" s="5">
        <f t="shared" si="177"/>
        <v>0</v>
      </c>
      <c r="AK607" s="5">
        <f t="shared" si="178"/>
        <v>0</v>
      </c>
      <c r="AL607" s="5">
        <f>AA607*Inputs!I611</f>
        <v>0</v>
      </c>
      <c r="AM607" s="5">
        <f t="shared" ca="1" si="179"/>
        <v>0</v>
      </c>
      <c r="AN607" s="5">
        <f t="shared" si="180"/>
        <v>0</v>
      </c>
      <c r="AO607" s="5">
        <f t="shared" ca="1" si="181"/>
        <v>0</v>
      </c>
      <c r="AP607" s="5"/>
      <c r="AQ607" s="5">
        <f>AA607*Inputs!I611</f>
        <v>0</v>
      </c>
      <c r="AR607" s="5">
        <f t="shared" si="182"/>
        <v>0</v>
      </c>
      <c r="AS607" s="5"/>
      <c r="AT607" s="5">
        <f t="shared" ca="1" si="183"/>
        <v>0</v>
      </c>
      <c r="BG607" s="20" t="str">
        <f>IF(Inputs!K607="","",YEAR(Inputs!K607))</f>
        <v/>
      </c>
      <c r="BH607" s="20" t="str">
        <f>IF(Inputs!K607="","",DAY(Inputs!K607))</f>
        <v/>
      </c>
      <c r="BI607" s="20" t="str">
        <f>IF(Inputs!K607="","",MONTH(Inputs!K607))</f>
        <v/>
      </c>
      <c r="BJ607" s="14" t="str">
        <f>IF(Inputs!K607="","",IF(Inputs!K607&gt;DATE(BG607,4,1),DATE(BG607,4,1),DATE(BG607-1,4,1)))</f>
        <v/>
      </c>
      <c r="BX607" s="27" t="e">
        <f t="shared" si="184"/>
        <v>#N/A</v>
      </c>
      <c r="BY607" t="e">
        <f t="shared" si="185"/>
        <v>#N/A</v>
      </c>
    </row>
    <row r="608" spans="20:77">
      <c r="T608" s="5">
        <f>IF(Inputs!F612="",0,IF(Inputs!G612="Purchase",Inputs!H612,IF(Inputs!G612="Redemption",-Inputs!H612,IF(Inputs!G612="Dividend",0,0)))/Inputs!I612)</f>
        <v>0</v>
      </c>
      <c r="U608" s="5">
        <f>IF(Inputs!F612="",0,(datecg-Inputs!F612))</f>
        <v>0</v>
      </c>
      <c r="V608" s="5">
        <f>IF(Inputs!F612="",0,SUM($T$5:T608))</f>
        <v>0</v>
      </c>
      <c r="W608" s="5">
        <f>SUM($X$5:X607)</f>
        <v>24499.276089799783</v>
      </c>
      <c r="X608" s="5">
        <f t="shared" si="168"/>
        <v>0</v>
      </c>
      <c r="Y608" s="5">
        <f t="shared" si="169"/>
        <v>0</v>
      </c>
      <c r="Z608" s="5">
        <f t="shared" si="170"/>
        <v>0</v>
      </c>
      <c r="AA608" s="5">
        <f t="shared" si="171"/>
        <v>0</v>
      </c>
      <c r="AB608" s="5">
        <f t="shared" si="172"/>
        <v>0</v>
      </c>
      <c r="AC608" s="5">
        <f t="shared" si="173"/>
        <v>0</v>
      </c>
      <c r="AD608" s="94">
        <f>IF(U608&lt;=IF(Inputs!$C$22="",lockin,Inputs!$C$22),Inputs!$D$22,IF(U608&lt;=IF(Inputs!$C$23="",lockin,Inputs!$C$23),Inputs!$D$23,IF(U608&lt;=IF(Inputs!$C$24="",lockin,Inputs!$C$24),Inputs!$D$24,IF(U608&lt;=IF(Inputs!$C$25="",lockin,Inputs!$C$25),Inputs!$D$25,IF(U608&lt;=IF(Inputs!$C$26="",lockin,Inputs!$C$26),Inputs!$D$26,IF(U608&lt;=IF(Inputs!$C$27="",lockin,Inputs!$C$27),Inputs!$D$27,IF(U608&lt;=IF(Inputs!$C$28="",lockin,Inputs!$C$28),Inputs!$D$28,IF(U608&lt;=IF(Inputs!$C$29="",lockin,Inputs!$C$29),Inputs!$D$29,IF(U608&lt;=IF(Inputs!$C$30="",lockin,Inputs!$C$30),Inputs!$D$30,IF(U608&lt;=IF(Inputs!$C$31="",lockin,Inputs!$C$31),Inputs!$D$31,0%))))))))))</f>
        <v>1.4999999999999999E-2</v>
      </c>
      <c r="AE608" s="5">
        <f t="shared" si="174"/>
        <v>0</v>
      </c>
      <c r="AF608" s="5">
        <f>AB608*Inputs!I612</f>
        <v>0</v>
      </c>
      <c r="AG608" s="5">
        <f t="shared" si="175"/>
        <v>0</v>
      </c>
      <c r="AH608" s="5">
        <f t="shared" si="176"/>
        <v>0</v>
      </c>
      <c r="AI608" s="5">
        <f>AA608*Inputs!I612</f>
        <v>0</v>
      </c>
      <c r="AJ608" s="5">
        <f t="shared" si="177"/>
        <v>0</v>
      </c>
      <c r="AK608" s="5">
        <f t="shared" si="178"/>
        <v>0</v>
      </c>
      <c r="AL608" s="5">
        <f>AA608*Inputs!I612</f>
        <v>0</v>
      </c>
      <c r="AM608" s="5">
        <f t="shared" ca="1" si="179"/>
        <v>0</v>
      </c>
      <c r="AN608" s="5">
        <f t="shared" si="180"/>
        <v>0</v>
      </c>
      <c r="AO608" s="5">
        <f t="shared" ca="1" si="181"/>
        <v>0</v>
      </c>
      <c r="AP608" s="5"/>
      <c r="AQ608" s="5">
        <f>AA608*Inputs!I612</f>
        <v>0</v>
      </c>
      <c r="AR608" s="5">
        <f t="shared" si="182"/>
        <v>0</v>
      </c>
      <c r="AS608" s="5"/>
      <c r="AT608" s="5">
        <f t="shared" ca="1" si="183"/>
        <v>0</v>
      </c>
      <c r="BG608" s="20" t="str">
        <f>IF(Inputs!K608="","",YEAR(Inputs!K608))</f>
        <v/>
      </c>
      <c r="BH608" s="20" t="str">
        <f>IF(Inputs!K608="","",DAY(Inputs!K608))</f>
        <v/>
      </c>
      <c r="BI608" s="20" t="str">
        <f>IF(Inputs!K608="","",MONTH(Inputs!K608))</f>
        <v/>
      </c>
      <c r="BJ608" s="14" t="str">
        <f>IF(Inputs!K608="","",IF(Inputs!K608&gt;DATE(BG608,4,1),DATE(BG608,4,1),DATE(BG608-1,4,1)))</f>
        <v/>
      </c>
      <c r="BX608" s="27" t="e">
        <f t="shared" si="184"/>
        <v>#N/A</v>
      </c>
      <c r="BY608" t="e">
        <f t="shared" si="185"/>
        <v>#N/A</v>
      </c>
    </row>
    <row r="609" spans="20:77">
      <c r="T609" s="5">
        <f>IF(Inputs!F613="",0,IF(Inputs!G613="Purchase",Inputs!H613,IF(Inputs!G613="Redemption",-Inputs!H613,IF(Inputs!G613="Dividend",0,0)))/Inputs!I613)</f>
        <v>0</v>
      </c>
      <c r="U609" s="5">
        <f>IF(Inputs!F613="",0,(datecg-Inputs!F613))</f>
        <v>0</v>
      </c>
      <c r="V609" s="5">
        <f>IF(Inputs!F613="",0,SUM($T$5:T609))</f>
        <v>0</v>
      </c>
      <c r="W609" s="5">
        <f>SUM($X$5:X608)</f>
        <v>24499.276089799783</v>
      </c>
      <c r="X609" s="5">
        <f t="shared" si="168"/>
        <v>0</v>
      </c>
      <c r="Y609" s="5">
        <f t="shared" si="169"/>
        <v>0</v>
      </c>
      <c r="Z609" s="5">
        <f t="shared" si="170"/>
        <v>0</v>
      </c>
      <c r="AA609" s="5">
        <f t="shared" si="171"/>
        <v>0</v>
      </c>
      <c r="AB609" s="5">
        <f t="shared" si="172"/>
        <v>0</v>
      </c>
      <c r="AC609" s="5">
        <f t="shared" si="173"/>
        <v>0</v>
      </c>
      <c r="AD609" s="94">
        <f>IF(U609&lt;=IF(Inputs!$C$22="",lockin,Inputs!$C$22),Inputs!$D$22,IF(U609&lt;=IF(Inputs!$C$23="",lockin,Inputs!$C$23),Inputs!$D$23,IF(U609&lt;=IF(Inputs!$C$24="",lockin,Inputs!$C$24),Inputs!$D$24,IF(U609&lt;=IF(Inputs!$C$25="",lockin,Inputs!$C$25),Inputs!$D$25,IF(U609&lt;=IF(Inputs!$C$26="",lockin,Inputs!$C$26),Inputs!$D$26,IF(U609&lt;=IF(Inputs!$C$27="",lockin,Inputs!$C$27),Inputs!$D$27,IF(U609&lt;=IF(Inputs!$C$28="",lockin,Inputs!$C$28),Inputs!$D$28,IF(U609&lt;=IF(Inputs!$C$29="",lockin,Inputs!$C$29),Inputs!$D$29,IF(U609&lt;=IF(Inputs!$C$30="",lockin,Inputs!$C$30),Inputs!$D$30,IF(U609&lt;=IF(Inputs!$C$31="",lockin,Inputs!$C$31),Inputs!$D$31,0%))))))))))</f>
        <v>1.4999999999999999E-2</v>
      </c>
      <c r="AE609" s="5">
        <f t="shared" si="174"/>
        <v>0</v>
      </c>
      <c r="AF609" s="5">
        <f>AB609*Inputs!I613</f>
        <v>0</v>
      </c>
      <c r="AG609" s="5">
        <f t="shared" si="175"/>
        <v>0</v>
      </c>
      <c r="AH609" s="5">
        <f t="shared" si="176"/>
        <v>0</v>
      </c>
      <c r="AI609" s="5">
        <f>AA609*Inputs!I613</f>
        <v>0</v>
      </c>
      <c r="AJ609" s="5">
        <f t="shared" si="177"/>
        <v>0</v>
      </c>
      <c r="AK609" s="5">
        <f t="shared" si="178"/>
        <v>0</v>
      </c>
      <c r="AL609" s="5">
        <f>AA609*Inputs!I613</f>
        <v>0</v>
      </c>
      <c r="AM609" s="5">
        <f t="shared" ca="1" si="179"/>
        <v>0</v>
      </c>
      <c r="AN609" s="5">
        <f t="shared" si="180"/>
        <v>0</v>
      </c>
      <c r="AO609" s="5">
        <f t="shared" ca="1" si="181"/>
        <v>0</v>
      </c>
      <c r="AP609" s="5"/>
      <c r="AQ609" s="5">
        <f>AA609*Inputs!I613</f>
        <v>0</v>
      </c>
      <c r="AR609" s="5">
        <f t="shared" si="182"/>
        <v>0</v>
      </c>
      <c r="AS609" s="5"/>
      <c r="AT609" s="5">
        <f t="shared" ca="1" si="183"/>
        <v>0</v>
      </c>
      <c r="BG609" s="20" t="str">
        <f>IF(Inputs!K609="","",YEAR(Inputs!K609))</f>
        <v/>
      </c>
      <c r="BH609" s="20" t="str">
        <f>IF(Inputs!K609="","",DAY(Inputs!K609))</f>
        <v/>
      </c>
      <c r="BI609" s="20" t="str">
        <f>IF(Inputs!K609="","",MONTH(Inputs!K609))</f>
        <v/>
      </c>
      <c r="BJ609" s="14" t="str">
        <f>IF(Inputs!K609="","",IF(Inputs!K609&gt;DATE(BG609,4,1),DATE(BG609,4,1),DATE(BG609-1,4,1)))</f>
        <v/>
      </c>
      <c r="BX609" s="27" t="e">
        <f t="shared" si="184"/>
        <v>#N/A</v>
      </c>
      <c r="BY609" t="e">
        <f t="shared" si="185"/>
        <v>#N/A</v>
      </c>
    </row>
    <row r="610" spans="20:77">
      <c r="T610" s="5">
        <f>IF(Inputs!F614="",0,IF(Inputs!G614="Purchase",Inputs!H614,IF(Inputs!G614="Redemption",-Inputs!H614,IF(Inputs!G614="Dividend",0,0)))/Inputs!I614)</f>
        <v>0</v>
      </c>
      <c r="U610" s="5">
        <f>IF(Inputs!F614="",0,(datecg-Inputs!F614))</f>
        <v>0</v>
      </c>
      <c r="V610" s="5">
        <f>IF(Inputs!F614="",0,SUM($T$5:T610))</f>
        <v>0</v>
      </c>
      <c r="W610" s="5">
        <f>SUM($X$5:X609)</f>
        <v>24499.276089799783</v>
      </c>
      <c r="X610" s="5">
        <f t="shared" si="168"/>
        <v>0</v>
      </c>
      <c r="Y610" s="5">
        <f t="shared" si="169"/>
        <v>0</v>
      </c>
      <c r="Z610" s="5">
        <f t="shared" si="170"/>
        <v>0</v>
      </c>
      <c r="AA610" s="5">
        <f t="shared" si="171"/>
        <v>0</v>
      </c>
      <c r="AB610" s="5">
        <f t="shared" si="172"/>
        <v>0</v>
      </c>
      <c r="AC610" s="5">
        <f t="shared" si="173"/>
        <v>0</v>
      </c>
      <c r="AD610" s="94">
        <f>IF(U610&lt;=IF(Inputs!$C$22="",lockin,Inputs!$C$22),Inputs!$D$22,IF(U610&lt;=IF(Inputs!$C$23="",lockin,Inputs!$C$23),Inputs!$D$23,IF(U610&lt;=IF(Inputs!$C$24="",lockin,Inputs!$C$24),Inputs!$D$24,IF(U610&lt;=IF(Inputs!$C$25="",lockin,Inputs!$C$25),Inputs!$D$25,IF(U610&lt;=IF(Inputs!$C$26="",lockin,Inputs!$C$26),Inputs!$D$26,IF(U610&lt;=IF(Inputs!$C$27="",lockin,Inputs!$C$27),Inputs!$D$27,IF(U610&lt;=IF(Inputs!$C$28="",lockin,Inputs!$C$28),Inputs!$D$28,IF(U610&lt;=IF(Inputs!$C$29="",lockin,Inputs!$C$29),Inputs!$D$29,IF(U610&lt;=IF(Inputs!$C$30="",lockin,Inputs!$C$30),Inputs!$D$30,IF(U610&lt;=IF(Inputs!$C$31="",lockin,Inputs!$C$31),Inputs!$D$31,0%))))))))))</f>
        <v>1.4999999999999999E-2</v>
      </c>
      <c r="AE610" s="5">
        <f t="shared" si="174"/>
        <v>0</v>
      </c>
      <c r="AF610" s="5">
        <f>AB610*Inputs!I614</f>
        <v>0</v>
      </c>
      <c r="AG610" s="5">
        <f t="shared" si="175"/>
        <v>0</v>
      </c>
      <c r="AH610" s="5">
        <f t="shared" si="176"/>
        <v>0</v>
      </c>
      <c r="AI610" s="5">
        <f>AA610*Inputs!I614</f>
        <v>0</v>
      </c>
      <c r="AJ610" s="5">
        <f t="shared" si="177"/>
        <v>0</v>
      </c>
      <c r="AK610" s="5">
        <f t="shared" si="178"/>
        <v>0</v>
      </c>
      <c r="AL610" s="5">
        <f>AA610*Inputs!I614</f>
        <v>0</v>
      </c>
      <c r="AM610" s="5">
        <f t="shared" ca="1" si="179"/>
        <v>0</v>
      </c>
      <c r="AN610" s="5">
        <f t="shared" si="180"/>
        <v>0</v>
      </c>
      <c r="AO610" s="5">
        <f t="shared" ca="1" si="181"/>
        <v>0</v>
      </c>
      <c r="AP610" s="5"/>
      <c r="AQ610" s="5">
        <f>AA610*Inputs!I614</f>
        <v>0</v>
      </c>
      <c r="AR610" s="5">
        <f t="shared" si="182"/>
        <v>0</v>
      </c>
      <c r="AS610" s="5"/>
      <c r="AT610" s="5">
        <f t="shared" ca="1" si="183"/>
        <v>0</v>
      </c>
      <c r="BG610" s="20" t="str">
        <f>IF(Inputs!K610="","",YEAR(Inputs!K610))</f>
        <v/>
      </c>
      <c r="BH610" s="20" t="str">
        <f>IF(Inputs!K610="","",DAY(Inputs!K610))</f>
        <v/>
      </c>
      <c r="BI610" s="20" t="str">
        <f>IF(Inputs!K610="","",MONTH(Inputs!K610))</f>
        <v/>
      </c>
      <c r="BJ610" s="14" t="str">
        <f>IF(Inputs!K610="","",IF(Inputs!K610&gt;DATE(BG610,4,1),DATE(BG610,4,1),DATE(BG610-1,4,1)))</f>
        <v/>
      </c>
      <c r="BX610" s="27" t="e">
        <f t="shared" si="184"/>
        <v>#N/A</v>
      </c>
      <c r="BY610" t="e">
        <f t="shared" si="185"/>
        <v>#N/A</v>
      </c>
    </row>
    <row r="611" spans="20:77">
      <c r="T611" s="5">
        <f>IF(Inputs!F615="",0,IF(Inputs!G615="Purchase",Inputs!H615,IF(Inputs!G615="Redemption",-Inputs!H615,IF(Inputs!G615="Dividend",0,0)))/Inputs!I615)</f>
        <v>0</v>
      </c>
      <c r="U611" s="5">
        <f>IF(Inputs!F615="",0,(datecg-Inputs!F615))</f>
        <v>0</v>
      </c>
      <c r="V611" s="5">
        <f>IF(Inputs!F615="",0,SUM($T$5:T611))</f>
        <v>0</v>
      </c>
      <c r="W611" s="5">
        <f>SUM($X$5:X610)</f>
        <v>24499.276089799783</v>
      </c>
      <c r="X611" s="5">
        <f t="shared" si="168"/>
        <v>0</v>
      </c>
      <c r="Y611" s="5">
        <f t="shared" si="169"/>
        <v>0</v>
      </c>
      <c r="Z611" s="5">
        <f t="shared" si="170"/>
        <v>0</v>
      </c>
      <c r="AA611" s="5">
        <f t="shared" si="171"/>
        <v>0</v>
      </c>
      <c r="AB611" s="5">
        <f t="shared" si="172"/>
        <v>0</v>
      </c>
      <c r="AC611" s="5">
        <f t="shared" si="173"/>
        <v>0</v>
      </c>
      <c r="AD611" s="94">
        <f>IF(U611&lt;=IF(Inputs!$C$22="",lockin,Inputs!$C$22),Inputs!$D$22,IF(U611&lt;=IF(Inputs!$C$23="",lockin,Inputs!$C$23),Inputs!$D$23,IF(U611&lt;=IF(Inputs!$C$24="",lockin,Inputs!$C$24),Inputs!$D$24,IF(U611&lt;=IF(Inputs!$C$25="",lockin,Inputs!$C$25),Inputs!$D$25,IF(U611&lt;=IF(Inputs!$C$26="",lockin,Inputs!$C$26),Inputs!$D$26,IF(U611&lt;=IF(Inputs!$C$27="",lockin,Inputs!$C$27),Inputs!$D$27,IF(U611&lt;=IF(Inputs!$C$28="",lockin,Inputs!$C$28),Inputs!$D$28,IF(U611&lt;=IF(Inputs!$C$29="",lockin,Inputs!$C$29),Inputs!$D$29,IF(U611&lt;=IF(Inputs!$C$30="",lockin,Inputs!$C$30),Inputs!$D$30,IF(U611&lt;=IF(Inputs!$C$31="",lockin,Inputs!$C$31),Inputs!$D$31,0%))))))))))</f>
        <v>1.4999999999999999E-2</v>
      </c>
      <c r="AE611" s="5">
        <f t="shared" si="174"/>
        <v>0</v>
      </c>
      <c r="AF611" s="5">
        <f>AB611*Inputs!I615</f>
        <v>0</v>
      </c>
      <c r="AG611" s="5">
        <f t="shared" si="175"/>
        <v>0</v>
      </c>
      <c r="AH611" s="5">
        <f t="shared" si="176"/>
        <v>0</v>
      </c>
      <c r="AI611" s="5">
        <f>AA611*Inputs!I615</f>
        <v>0</v>
      </c>
      <c r="AJ611" s="5">
        <f t="shared" si="177"/>
        <v>0</v>
      </c>
      <c r="AK611" s="5">
        <f t="shared" si="178"/>
        <v>0</v>
      </c>
      <c r="AL611" s="5">
        <f>AA611*Inputs!I615</f>
        <v>0</v>
      </c>
      <c r="AM611" s="5">
        <f t="shared" ca="1" si="179"/>
        <v>0</v>
      </c>
      <c r="AN611" s="5">
        <f t="shared" si="180"/>
        <v>0</v>
      </c>
      <c r="AO611" s="5">
        <f t="shared" ca="1" si="181"/>
        <v>0</v>
      </c>
      <c r="AP611" s="5"/>
      <c r="AQ611" s="5">
        <f>AA611*Inputs!I615</f>
        <v>0</v>
      </c>
      <c r="AR611" s="5">
        <f t="shared" si="182"/>
        <v>0</v>
      </c>
      <c r="AS611" s="5"/>
      <c r="AT611" s="5">
        <f t="shared" ca="1" si="183"/>
        <v>0</v>
      </c>
      <c r="BG611" s="20" t="str">
        <f>IF(Inputs!K611="","",YEAR(Inputs!K611))</f>
        <v/>
      </c>
      <c r="BH611" s="20" t="str">
        <f>IF(Inputs!K611="","",DAY(Inputs!K611))</f>
        <v/>
      </c>
      <c r="BI611" s="20" t="str">
        <f>IF(Inputs!K611="","",MONTH(Inputs!K611))</f>
        <v/>
      </c>
      <c r="BJ611" s="14" t="str">
        <f>IF(Inputs!K611="","",IF(Inputs!K611&gt;DATE(BG611,4,1),DATE(BG611,4,1),DATE(BG611-1,4,1)))</f>
        <v/>
      </c>
      <c r="BX611" s="27" t="e">
        <f t="shared" si="184"/>
        <v>#N/A</v>
      </c>
      <c r="BY611" t="e">
        <f t="shared" si="185"/>
        <v>#N/A</v>
      </c>
    </row>
    <row r="612" spans="20:77">
      <c r="T612" s="5">
        <f>IF(Inputs!F616="",0,IF(Inputs!G616="Purchase",Inputs!H616,IF(Inputs!G616="Redemption",-Inputs!H616,IF(Inputs!G616="Dividend",0,0)))/Inputs!I616)</f>
        <v>0</v>
      </c>
      <c r="U612" s="5">
        <f>IF(Inputs!F616="",0,(datecg-Inputs!F616))</f>
        <v>0</v>
      </c>
      <c r="V612" s="5">
        <f>IF(Inputs!F616="",0,SUM($T$5:T612))</f>
        <v>0</v>
      </c>
      <c r="W612" s="5">
        <f>SUM($X$5:X611)</f>
        <v>24499.276089799783</v>
      </c>
      <c r="X612" s="5">
        <f t="shared" si="168"/>
        <v>0</v>
      </c>
      <c r="Y612" s="5">
        <f t="shared" si="169"/>
        <v>0</v>
      </c>
      <c r="Z612" s="5">
        <f t="shared" si="170"/>
        <v>0</v>
      </c>
      <c r="AA612" s="5">
        <f t="shared" si="171"/>
        <v>0</v>
      </c>
      <c r="AB612" s="5">
        <f t="shared" si="172"/>
        <v>0</v>
      </c>
      <c r="AC612" s="5">
        <f t="shared" si="173"/>
        <v>0</v>
      </c>
      <c r="AD612" s="94">
        <f>IF(U612&lt;=IF(Inputs!$C$22="",lockin,Inputs!$C$22),Inputs!$D$22,IF(U612&lt;=IF(Inputs!$C$23="",lockin,Inputs!$C$23),Inputs!$D$23,IF(U612&lt;=IF(Inputs!$C$24="",lockin,Inputs!$C$24),Inputs!$D$24,IF(U612&lt;=IF(Inputs!$C$25="",lockin,Inputs!$C$25),Inputs!$D$25,IF(U612&lt;=IF(Inputs!$C$26="",lockin,Inputs!$C$26),Inputs!$D$26,IF(U612&lt;=IF(Inputs!$C$27="",lockin,Inputs!$C$27),Inputs!$D$27,IF(U612&lt;=IF(Inputs!$C$28="",lockin,Inputs!$C$28),Inputs!$D$28,IF(U612&lt;=IF(Inputs!$C$29="",lockin,Inputs!$C$29),Inputs!$D$29,IF(U612&lt;=IF(Inputs!$C$30="",lockin,Inputs!$C$30),Inputs!$D$30,IF(U612&lt;=IF(Inputs!$C$31="",lockin,Inputs!$C$31),Inputs!$D$31,0%))))))))))</f>
        <v>1.4999999999999999E-2</v>
      </c>
      <c r="AE612" s="5">
        <f t="shared" si="174"/>
        <v>0</v>
      </c>
      <c r="AF612" s="5">
        <f>AB612*Inputs!I616</f>
        <v>0</v>
      </c>
      <c r="AG612" s="5">
        <f t="shared" si="175"/>
        <v>0</v>
      </c>
      <c r="AH612" s="5">
        <f t="shared" si="176"/>
        <v>0</v>
      </c>
      <c r="AI612" s="5">
        <f>AA612*Inputs!I616</f>
        <v>0</v>
      </c>
      <c r="AJ612" s="5">
        <f t="shared" si="177"/>
        <v>0</v>
      </c>
      <c r="AK612" s="5">
        <f t="shared" si="178"/>
        <v>0</v>
      </c>
      <c r="AL612" s="5">
        <f>AA612*Inputs!I616</f>
        <v>0</v>
      </c>
      <c r="AM612" s="5">
        <f t="shared" ca="1" si="179"/>
        <v>0</v>
      </c>
      <c r="AN612" s="5">
        <f t="shared" si="180"/>
        <v>0</v>
      </c>
      <c r="AO612" s="5">
        <f t="shared" ca="1" si="181"/>
        <v>0</v>
      </c>
      <c r="AP612" s="5"/>
      <c r="AQ612" s="5">
        <f>AA612*Inputs!I616</f>
        <v>0</v>
      </c>
      <c r="AR612" s="5">
        <f t="shared" si="182"/>
        <v>0</v>
      </c>
      <c r="AS612" s="5"/>
      <c r="AT612" s="5">
        <f t="shared" ca="1" si="183"/>
        <v>0</v>
      </c>
      <c r="BG612" s="20" t="str">
        <f>IF(Inputs!K612="","",YEAR(Inputs!K612))</f>
        <v/>
      </c>
      <c r="BH612" s="20" t="str">
        <f>IF(Inputs!K612="","",DAY(Inputs!K612))</f>
        <v/>
      </c>
      <c r="BI612" s="20" t="str">
        <f>IF(Inputs!K612="","",MONTH(Inputs!K612))</f>
        <v/>
      </c>
      <c r="BJ612" s="14" t="str">
        <f>IF(Inputs!K612="","",IF(Inputs!K612&gt;DATE(BG612,4,1),DATE(BG612,4,1),DATE(BG612-1,4,1)))</f>
        <v/>
      </c>
      <c r="BX612" s="27" t="e">
        <f t="shared" si="184"/>
        <v>#N/A</v>
      </c>
      <c r="BY612" t="e">
        <f t="shared" si="185"/>
        <v>#N/A</v>
      </c>
    </row>
    <row r="613" spans="20:77">
      <c r="T613" s="5">
        <f>IF(Inputs!F617="",0,IF(Inputs!G617="Purchase",Inputs!H617,IF(Inputs!G617="Redemption",-Inputs!H617,IF(Inputs!G617="Dividend",0,0)))/Inputs!I617)</f>
        <v>0</v>
      </c>
      <c r="U613" s="5">
        <f>IF(Inputs!F617="",0,(datecg-Inputs!F617))</f>
        <v>0</v>
      </c>
      <c r="V613" s="5">
        <f>IF(Inputs!F617="",0,SUM($T$5:T613))</f>
        <v>0</v>
      </c>
      <c r="W613" s="5">
        <f>SUM($X$5:X612)</f>
        <v>24499.276089799783</v>
      </c>
      <c r="X613" s="5">
        <f t="shared" si="168"/>
        <v>0</v>
      </c>
      <c r="Y613" s="5">
        <f t="shared" si="169"/>
        <v>0</v>
      </c>
      <c r="Z613" s="5">
        <f t="shared" si="170"/>
        <v>0</v>
      </c>
      <c r="AA613" s="5">
        <f t="shared" si="171"/>
        <v>0</v>
      </c>
      <c r="AB613" s="5">
        <f t="shared" si="172"/>
        <v>0</v>
      </c>
      <c r="AC613" s="5">
        <f t="shared" si="173"/>
        <v>0</v>
      </c>
      <c r="AD613" s="94">
        <f>IF(U613&lt;=IF(Inputs!$C$22="",lockin,Inputs!$C$22),Inputs!$D$22,IF(U613&lt;=IF(Inputs!$C$23="",lockin,Inputs!$C$23),Inputs!$D$23,IF(U613&lt;=IF(Inputs!$C$24="",lockin,Inputs!$C$24),Inputs!$D$24,IF(U613&lt;=IF(Inputs!$C$25="",lockin,Inputs!$C$25),Inputs!$D$25,IF(U613&lt;=IF(Inputs!$C$26="",lockin,Inputs!$C$26),Inputs!$D$26,IF(U613&lt;=IF(Inputs!$C$27="",lockin,Inputs!$C$27),Inputs!$D$27,IF(U613&lt;=IF(Inputs!$C$28="",lockin,Inputs!$C$28),Inputs!$D$28,IF(U613&lt;=IF(Inputs!$C$29="",lockin,Inputs!$C$29),Inputs!$D$29,IF(U613&lt;=IF(Inputs!$C$30="",lockin,Inputs!$C$30),Inputs!$D$30,IF(U613&lt;=IF(Inputs!$C$31="",lockin,Inputs!$C$31),Inputs!$D$31,0%))))))))))</f>
        <v>1.4999999999999999E-2</v>
      </c>
      <c r="AE613" s="5">
        <f t="shared" si="174"/>
        <v>0</v>
      </c>
      <c r="AF613" s="5">
        <f>AB613*Inputs!I617</f>
        <v>0</v>
      </c>
      <c r="AG613" s="5">
        <f t="shared" si="175"/>
        <v>0</v>
      </c>
      <c r="AH613" s="5">
        <f t="shared" si="176"/>
        <v>0</v>
      </c>
      <c r="AI613" s="5">
        <f>AA613*Inputs!I617</f>
        <v>0</v>
      </c>
      <c r="AJ613" s="5">
        <f t="shared" si="177"/>
        <v>0</v>
      </c>
      <c r="AK613" s="5">
        <f t="shared" si="178"/>
        <v>0</v>
      </c>
      <c r="AL613" s="5">
        <f>AA613*Inputs!I617</f>
        <v>0</v>
      </c>
      <c r="AM613" s="5">
        <f t="shared" ca="1" si="179"/>
        <v>0</v>
      </c>
      <c r="AN613" s="5">
        <f t="shared" si="180"/>
        <v>0</v>
      </c>
      <c r="AO613" s="5">
        <f t="shared" ca="1" si="181"/>
        <v>0</v>
      </c>
      <c r="AP613" s="5"/>
      <c r="AQ613" s="5">
        <f>AA613*Inputs!I617</f>
        <v>0</v>
      </c>
      <c r="AR613" s="5">
        <f t="shared" si="182"/>
        <v>0</v>
      </c>
      <c r="AS613" s="5"/>
      <c r="AT613" s="5">
        <f t="shared" ca="1" si="183"/>
        <v>0</v>
      </c>
      <c r="BG613" s="20" t="str">
        <f>IF(Inputs!K613="","",YEAR(Inputs!K613))</f>
        <v/>
      </c>
      <c r="BH613" s="20" t="str">
        <f>IF(Inputs!K613="","",DAY(Inputs!K613))</f>
        <v/>
      </c>
      <c r="BI613" s="20" t="str">
        <f>IF(Inputs!K613="","",MONTH(Inputs!K613))</f>
        <v/>
      </c>
      <c r="BJ613" s="14" t="str">
        <f>IF(Inputs!K613="","",IF(Inputs!K613&gt;DATE(BG613,4,1),DATE(BG613,4,1),DATE(BG613-1,4,1)))</f>
        <v/>
      </c>
      <c r="BX613" s="27" t="e">
        <f t="shared" si="184"/>
        <v>#N/A</v>
      </c>
      <c r="BY613" t="e">
        <f t="shared" si="185"/>
        <v>#N/A</v>
      </c>
    </row>
    <row r="614" spans="20:77">
      <c r="T614" s="5">
        <f>IF(Inputs!F618="",0,IF(Inputs!G618="Purchase",Inputs!H618,IF(Inputs!G618="Redemption",-Inputs!H618,IF(Inputs!G618="Dividend",0,0)))/Inputs!I618)</f>
        <v>0</v>
      </c>
      <c r="U614" s="5">
        <f>IF(Inputs!F618="",0,(datecg-Inputs!F618))</f>
        <v>0</v>
      </c>
      <c r="V614" s="5">
        <f>IF(Inputs!F618="",0,SUM($T$5:T614))</f>
        <v>0</v>
      </c>
      <c r="W614" s="5">
        <f>SUM($X$5:X613)</f>
        <v>24499.276089799783</v>
      </c>
      <c r="X614" s="5">
        <f t="shared" si="168"/>
        <v>0</v>
      </c>
      <c r="Y614" s="5">
        <f t="shared" si="169"/>
        <v>0</v>
      </c>
      <c r="Z614" s="5">
        <f t="shared" si="170"/>
        <v>0</v>
      </c>
      <c r="AA614" s="5">
        <f t="shared" si="171"/>
        <v>0</v>
      </c>
      <c r="AB614" s="5">
        <f t="shared" si="172"/>
        <v>0</v>
      </c>
      <c r="AC614" s="5">
        <f t="shared" si="173"/>
        <v>0</v>
      </c>
      <c r="AD614" s="94">
        <f>IF(U614&lt;=IF(Inputs!$C$22="",lockin,Inputs!$C$22),Inputs!$D$22,IF(U614&lt;=IF(Inputs!$C$23="",lockin,Inputs!$C$23),Inputs!$D$23,IF(U614&lt;=IF(Inputs!$C$24="",lockin,Inputs!$C$24),Inputs!$D$24,IF(U614&lt;=IF(Inputs!$C$25="",lockin,Inputs!$C$25),Inputs!$D$25,IF(U614&lt;=IF(Inputs!$C$26="",lockin,Inputs!$C$26),Inputs!$D$26,IF(U614&lt;=IF(Inputs!$C$27="",lockin,Inputs!$C$27),Inputs!$D$27,IF(U614&lt;=IF(Inputs!$C$28="",lockin,Inputs!$C$28),Inputs!$D$28,IF(U614&lt;=IF(Inputs!$C$29="",lockin,Inputs!$C$29),Inputs!$D$29,IF(U614&lt;=IF(Inputs!$C$30="",lockin,Inputs!$C$30),Inputs!$D$30,IF(U614&lt;=IF(Inputs!$C$31="",lockin,Inputs!$C$31),Inputs!$D$31,0%))))))))))</f>
        <v>1.4999999999999999E-2</v>
      </c>
      <c r="AE614" s="5">
        <f t="shared" si="174"/>
        <v>0</v>
      </c>
      <c r="AF614" s="5">
        <f>AB614*Inputs!I618</f>
        <v>0</v>
      </c>
      <c r="AG614" s="5">
        <f t="shared" si="175"/>
        <v>0</v>
      </c>
      <c r="AH614" s="5">
        <f t="shared" si="176"/>
        <v>0</v>
      </c>
      <c r="AI614" s="5">
        <f>AA614*Inputs!I618</f>
        <v>0</v>
      </c>
      <c r="AJ614" s="5">
        <f t="shared" si="177"/>
        <v>0</v>
      </c>
      <c r="AK614" s="5">
        <f t="shared" si="178"/>
        <v>0</v>
      </c>
      <c r="AL614" s="5">
        <f>AA614*Inputs!I618</f>
        <v>0</v>
      </c>
      <c r="AM614" s="5">
        <f t="shared" ca="1" si="179"/>
        <v>0</v>
      </c>
      <c r="AN614" s="5">
        <f t="shared" si="180"/>
        <v>0</v>
      </c>
      <c r="AO614" s="5">
        <f t="shared" ca="1" si="181"/>
        <v>0</v>
      </c>
      <c r="AP614" s="5"/>
      <c r="AQ614" s="5">
        <f>AA614*Inputs!I618</f>
        <v>0</v>
      </c>
      <c r="AR614" s="5">
        <f t="shared" si="182"/>
        <v>0</v>
      </c>
      <c r="AS614" s="5"/>
      <c r="AT614" s="5">
        <f t="shared" ca="1" si="183"/>
        <v>0</v>
      </c>
      <c r="BG614" s="20" t="str">
        <f>IF(Inputs!K614="","",YEAR(Inputs!K614))</f>
        <v/>
      </c>
      <c r="BH614" s="20" t="str">
        <f>IF(Inputs!K614="","",DAY(Inputs!K614))</f>
        <v/>
      </c>
      <c r="BI614" s="20" t="str">
        <f>IF(Inputs!K614="","",MONTH(Inputs!K614))</f>
        <v/>
      </c>
      <c r="BJ614" s="14" t="str">
        <f>IF(Inputs!K614="","",IF(Inputs!K614&gt;DATE(BG614,4,1),DATE(BG614,4,1),DATE(BG614-1,4,1)))</f>
        <v/>
      </c>
      <c r="BX614" s="27" t="e">
        <f t="shared" si="184"/>
        <v>#N/A</v>
      </c>
      <c r="BY614" t="e">
        <f t="shared" si="185"/>
        <v>#N/A</v>
      </c>
    </row>
    <row r="615" spans="20:77">
      <c r="T615" s="5">
        <f>IF(Inputs!F619="",0,IF(Inputs!G619="Purchase",Inputs!H619,IF(Inputs!G619="Redemption",-Inputs!H619,IF(Inputs!G619="Dividend",0,0)))/Inputs!I619)</f>
        <v>0</v>
      </c>
      <c r="U615" s="5">
        <f>IF(Inputs!F619="",0,(datecg-Inputs!F619))</f>
        <v>0</v>
      </c>
      <c r="V615" s="5">
        <f>IF(Inputs!F619="",0,SUM($T$5:T615))</f>
        <v>0</v>
      </c>
      <c r="W615" s="5">
        <f>SUM($X$5:X614)</f>
        <v>24499.276089799783</v>
      </c>
      <c r="X615" s="5">
        <f t="shared" si="168"/>
        <v>0</v>
      </c>
      <c r="Y615" s="5">
        <f t="shared" si="169"/>
        <v>0</v>
      </c>
      <c r="Z615" s="5">
        <f t="shared" si="170"/>
        <v>0</v>
      </c>
      <c r="AA615" s="5">
        <f t="shared" si="171"/>
        <v>0</v>
      </c>
      <c r="AB615" s="5">
        <f t="shared" si="172"/>
        <v>0</v>
      </c>
      <c r="AC615" s="5">
        <f t="shared" si="173"/>
        <v>0</v>
      </c>
      <c r="AD615" s="94">
        <f>IF(U615&lt;=IF(Inputs!$C$22="",lockin,Inputs!$C$22),Inputs!$D$22,IF(U615&lt;=IF(Inputs!$C$23="",lockin,Inputs!$C$23),Inputs!$D$23,IF(U615&lt;=IF(Inputs!$C$24="",lockin,Inputs!$C$24),Inputs!$D$24,IF(U615&lt;=IF(Inputs!$C$25="",lockin,Inputs!$C$25),Inputs!$D$25,IF(U615&lt;=IF(Inputs!$C$26="",lockin,Inputs!$C$26),Inputs!$D$26,IF(U615&lt;=IF(Inputs!$C$27="",lockin,Inputs!$C$27),Inputs!$D$27,IF(U615&lt;=IF(Inputs!$C$28="",lockin,Inputs!$C$28),Inputs!$D$28,IF(U615&lt;=IF(Inputs!$C$29="",lockin,Inputs!$C$29),Inputs!$D$29,IF(U615&lt;=IF(Inputs!$C$30="",lockin,Inputs!$C$30),Inputs!$D$30,IF(U615&lt;=IF(Inputs!$C$31="",lockin,Inputs!$C$31),Inputs!$D$31,0%))))))))))</f>
        <v>1.4999999999999999E-2</v>
      </c>
      <c r="AE615" s="5">
        <f t="shared" si="174"/>
        <v>0</v>
      </c>
      <c r="AF615" s="5">
        <f>AB615*Inputs!I619</f>
        <v>0</v>
      </c>
      <c r="AG615" s="5">
        <f t="shared" si="175"/>
        <v>0</v>
      </c>
      <c r="AH615" s="5">
        <f t="shared" si="176"/>
        <v>0</v>
      </c>
      <c r="AI615" s="5">
        <f>AA615*Inputs!I619</f>
        <v>0</v>
      </c>
      <c r="AJ615" s="5">
        <f t="shared" si="177"/>
        <v>0</v>
      </c>
      <c r="AK615" s="5">
        <f t="shared" si="178"/>
        <v>0</v>
      </c>
      <c r="AL615" s="5">
        <f>AA615*Inputs!I619</f>
        <v>0</v>
      </c>
      <c r="AM615" s="5">
        <f t="shared" ca="1" si="179"/>
        <v>0</v>
      </c>
      <c r="AN615" s="5">
        <f t="shared" si="180"/>
        <v>0</v>
      </c>
      <c r="AO615" s="5">
        <f t="shared" ca="1" si="181"/>
        <v>0</v>
      </c>
      <c r="AP615" s="5"/>
      <c r="AQ615" s="5">
        <f>AA615*Inputs!I619</f>
        <v>0</v>
      </c>
      <c r="AR615" s="5">
        <f t="shared" si="182"/>
        <v>0</v>
      </c>
      <c r="AS615" s="5"/>
      <c r="AT615" s="5">
        <f t="shared" ca="1" si="183"/>
        <v>0</v>
      </c>
      <c r="BG615" s="20" t="str">
        <f>IF(Inputs!K615="","",YEAR(Inputs!K615))</f>
        <v/>
      </c>
      <c r="BH615" s="20" t="str">
        <f>IF(Inputs!K615="","",DAY(Inputs!K615))</f>
        <v/>
      </c>
      <c r="BI615" s="20" t="str">
        <f>IF(Inputs!K615="","",MONTH(Inputs!K615))</f>
        <v/>
      </c>
      <c r="BJ615" s="14" t="str">
        <f>IF(Inputs!K615="","",IF(Inputs!K615&gt;DATE(BG615,4,1),DATE(BG615,4,1),DATE(BG615-1,4,1)))</f>
        <v/>
      </c>
      <c r="BX615" s="27" t="e">
        <f t="shared" si="184"/>
        <v>#N/A</v>
      </c>
      <c r="BY615" t="e">
        <f t="shared" si="185"/>
        <v>#N/A</v>
      </c>
    </row>
    <row r="616" spans="20:77">
      <c r="T616" s="5">
        <f>IF(Inputs!F620="",0,IF(Inputs!G620="Purchase",Inputs!H620,IF(Inputs!G620="Redemption",-Inputs!H620,IF(Inputs!G620="Dividend",0,0)))/Inputs!I620)</f>
        <v>0</v>
      </c>
      <c r="U616" s="5">
        <f>IF(Inputs!F620="",0,(datecg-Inputs!F620))</f>
        <v>0</v>
      </c>
      <c r="V616" s="5">
        <f>IF(Inputs!F620="",0,SUM($T$5:T616))</f>
        <v>0</v>
      </c>
      <c r="W616" s="5">
        <f>SUM($X$5:X615)</f>
        <v>24499.276089799783</v>
      </c>
      <c r="X616" s="5">
        <f t="shared" si="168"/>
        <v>0</v>
      </c>
      <c r="Y616" s="5">
        <f t="shared" si="169"/>
        <v>0</v>
      </c>
      <c r="Z616" s="5">
        <f t="shared" si="170"/>
        <v>0</v>
      </c>
      <c r="AA616" s="5">
        <f t="shared" si="171"/>
        <v>0</v>
      </c>
      <c r="AB616" s="5">
        <f t="shared" si="172"/>
        <v>0</v>
      </c>
      <c r="AC616" s="5">
        <f t="shared" si="173"/>
        <v>0</v>
      </c>
      <c r="AD616" s="94">
        <f>IF(U616&lt;=IF(Inputs!$C$22="",lockin,Inputs!$C$22),Inputs!$D$22,IF(U616&lt;=IF(Inputs!$C$23="",lockin,Inputs!$C$23),Inputs!$D$23,IF(U616&lt;=IF(Inputs!$C$24="",lockin,Inputs!$C$24),Inputs!$D$24,IF(U616&lt;=IF(Inputs!$C$25="",lockin,Inputs!$C$25),Inputs!$D$25,IF(U616&lt;=IF(Inputs!$C$26="",lockin,Inputs!$C$26),Inputs!$D$26,IF(U616&lt;=IF(Inputs!$C$27="",lockin,Inputs!$C$27),Inputs!$D$27,IF(U616&lt;=IF(Inputs!$C$28="",lockin,Inputs!$C$28),Inputs!$D$28,IF(U616&lt;=IF(Inputs!$C$29="",lockin,Inputs!$C$29),Inputs!$D$29,IF(U616&lt;=IF(Inputs!$C$30="",lockin,Inputs!$C$30),Inputs!$D$30,IF(U616&lt;=IF(Inputs!$C$31="",lockin,Inputs!$C$31),Inputs!$D$31,0%))))))))))</f>
        <v>1.4999999999999999E-2</v>
      </c>
      <c r="AE616" s="5">
        <f t="shared" si="174"/>
        <v>0</v>
      </c>
      <c r="AF616" s="5">
        <f>AB616*Inputs!I620</f>
        <v>0</v>
      </c>
      <c r="AG616" s="5">
        <f t="shared" si="175"/>
        <v>0</v>
      </c>
      <c r="AH616" s="5">
        <f t="shared" si="176"/>
        <v>0</v>
      </c>
      <c r="AI616" s="5">
        <f>AA616*Inputs!I620</f>
        <v>0</v>
      </c>
      <c r="AJ616" s="5">
        <f t="shared" si="177"/>
        <v>0</v>
      </c>
      <c r="AK616" s="5">
        <f t="shared" si="178"/>
        <v>0</v>
      </c>
      <c r="AL616" s="5">
        <f>AA616*Inputs!I620</f>
        <v>0</v>
      </c>
      <c r="AM616" s="5">
        <f t="shared" ca="1" si="179"/>
        <v>0</v>
      </c>
      <c r="AN616" s="5">
        <f t="shared" si="180"/>
        <v>0</v>
      </c>
      <c r="AO616" s="5">
        <f t="shared" ca="1" si="181"/>
        <v>0</v>
      </c>
      <c r="AP616" s="5"/>
      <c r="AQ616" s="5">
        <f>AA616*Inputs!I620</f>
        <v>0</v>
      </c>
      <c r="AR616" s="5">
        <f t="shared" si="182"/>
        <v>0</v>
      </c>
      <c r="AS616" s="5"/>
      <c r="AT616" s="5">
        <f t="shared" ca="1" si="183"/>
        <v>0</v>
      </c>
      <c r="BG616" s="20" t="str">
        <f>IF(Inputs!K616="","",YEAR(Inputs!K616))</f>
        <v/>
      </c>
      <c r="BH616" s="20" t="str">
        <f>IF(Inputs!K616="","",DAY(Inputs!K616))</f>
        <v/>
      </c>
      <c r="BI616" s="20" t="str">
        <f>IF(Inputs!K616="","",MONTH(Inputs!K616))</f>
        <v/>
      </c>
      <c r="BJ616" s="14" t="str">
        <f>IF(Inputs!K616="","",IF(Inputs!K616&gt;DATE(BG616,4,1),DATE(BG616,4,1),DATE(BG616-1,4,1)))</f>
        <v/>
      </c>
      <c r="BX616" s="27" t="e">
        <f t="shared" si="184"/>
        <v>#N/A</v>
      </c>
      <c r="BY616" t="e">
        <f t="shared" si="185"/>
        <v>#N/A</v>
      </c>
    </row>
    <row r="617" spans="20:77">
      <c r="T617" s="5">
        <f>IF(Inputs!F621="",0,IF(Inputs!G621="Purchase",Inputs!H621,IF(Inputs!G621="Redemption",-Inputs!H621,IF(Inputs!G621="Dividend",0,0)))/Inputs!I621)</f>
        <v>0</v>
      </c>
      <c r="U617" s="5">
        <f>IF(Inputs!F621="",0,(datecg-Inputs!F621))</f>
        <v>0</v>
      </c>
      <c r="V617" s="5">
        <f>IF(Inputs!F621="",0,SUM($T$5:T617))</f>
        <v>0</v>
      </c>
      <c r="W617" s="5">
        <f>SUM($X$5:X616)</f>
        <v>24499.276089799783</v>
      </c>
      <c r="X617" s="5">
        <f t="shared" si="168"/>
        <v>0</v>
      </c>
      <c r="Y617" s="5">
        <f t="shared" si="169"/>
        <v>0</v>
      </c>
      <c r="Z617" s="5">
        <f t="shared" si="170"/>
        <v>0</v>
      </c>
      <c r="AA617" s="5">
        <f t="shared" si="171"/>
        <v>0</v>
      </c>
      <c r="AB617" s="5">
        <f t="shared" si="172"/>
        <v>0</v>
      </c>
      <c r="AC617" s="5">
        <f t="shared" si="173"/>
        <v>0</v>
      </c>
      <c r="AD617" s="94">
        <f>IF(U617&lt;=IF(Inputs!$C$22="",lockin,Inputs!$C$22),Inputs!$D$22,IF(U617&lt;=IF(Inputs!$C$23="",lockin,Inputs!$C$23),Inputs!$D$23,IF(U617&lt;=IF(Inputs!$C$24="",lockin,Inputs!$C$24),Inputs!$D$24,IF(U617&lt;=IF(Inputs!$C$25="",lockin,Inputs!$C$25),Inputs!$D$25,IF(U617&lt;=IF(Inputs!$C$26="",lockin,Inputs!$C$26),Inputs!$D$26,IF(U617&lt;=IF(Inputs!$C$27="",lockin,Inputs!$C$27),Inputs!$D$27,IF(U617&lt;=IF(Inputs!$C$28="",lockin,Inputs!$C$28),Inputs!$D$28,IF(U617&lt;=IF(Inputs!$C$29="",lockin,Inputs!$C$29),Inputs!$D$29,IF(U617&lt;=IF(Inputs!$C$30="",lockin,Inputs!$C$30),Inputs!$D$30,IF(U617&lt;=IF(Inputs!$C$31="",lockin,Inputs!$C$31),Inputs!$D$31,0%))))))))))</f>
        <v>1.4999999999999999E-2</v>
      </c>
      <c r="AE617" s="5">
        <f t="shared" si="174"/>
        <v>0</v>
      </c>
      <c r="AF617" s="5">
        <f>AB617*Inputs!I621</f>
        <v>0</v>
      </c>
      <c r="AG617" s="5">
        <f t="shared" si="175"/>
        <v>0</v>
      </c>
      <c r="AH617" s="5">
        <f t="shared" si="176"/>
        <v>0</v>
      </c>
      <c r="AI617" s="5">
        <f>AA617*Inputs!I621</f>
        <v>0</v>
      </c>
      <c r="AJ617" s="5">
        <f t="shared" si="177"/>
        <v>0</v>
      </c>
      <c r="AK617" s="5">
        <f t="shared" si="178"/>
        <v>0</v>
      </c>
      <c r="AL617" s="5">
        <f>AA617*Inputs!I621</f>
        <v>0</v>
      </c>
      <c r="AM617" s="5">
        <f t="shared" ca="1" si="179"/>
        <v>0</v>
      </c>
      <c r="AN617" s="5">
        <f t="shared" si="180"/>
        <v>0</v>
      </c>
      <c r="AO617" s="5">
        <f t="shared" ca="1" si="181"/>
        <v>0</v>
      </c>
      <c r="AP617" s="5"/>
      <c r="AQ617" s="5">
        <f>AA617*Inputs!I621</f>
        <v>0</v>
      </c>
      <c r="AR617" s="5">
        <f t="shared" si="182"/>
        <v>0</v>
      </c>
      <c r="AS617" s="5"/>
      <c r="AT617" s="5">
        <f t="shared" ca="1" si="183"/>
        <v>0</v>
      </c>
      <c r="BG617" s="20" t="str">
        <f>IF(Inputs!K617="","",YEAR(Inputs!K617))</f>
        <v/>
      </c>
      <c r="BH617" s="20" t="str">
        <f>IF(Inputs!K617="","",DAY(Inputs!K617))</f>
        <v/>
      </c>
      <c r="BI617" s="20" t="str">
        <f>IF(Inputs!K617="","",MONTH(Inputs!K617))</f>
        <v/>
      </c>
      <c r="BJ617" s="14" t="str">
        <f>IF(Inputs!K617="","",IF(Inputs!K617&gt;DATE(BG617,4,1),DATE(BG617,4,1),DATE(BG617-1,4,1)))</f>
        <v/>
      </c>
      <c r="BX617" s="27" t="e">
        <f t="shared" si="184"/>
        <v>#N/A</v>
      </c>
      <c r="BY617" t="e">
        <f t="shared" si="185"/>
        <v>#N/A</v>
      </c>
    </row>
    <row r="618" spans="20:77">
      <c r="T618" s="5">
        <f>IF(Inputs!F622="",0,IF(Inputs!G622="Purchase",Inputs!H622,IF(Inputs!G622="Redemption",-Inputs!H622,IF(Inputs!G622="Dividend",0,0)))/Inputs!I622)</f>
        <v>0</v>
      </c>
      <c r="U618" s="5">
        <f>IF(Inputs!F622="",0,(datecg-Inputs!F622))</f>
        <v>0</v>
      </c>
      <c r="V618" s="5">
        <f>IF(Inputs!F622="",0,SUM($T$5:T618))</f>
        <v>0</v>
      </c>
      <c r="W618" s="5">
        <f>SUM($X$5:X617)</f>
        <v>24499.276089799783</v>
      </c>
      <c r="X618" s="5">
        <f t="shared" si="168"/>
        <v>0</v>
      </c>
      <c r="Y618" s="5">
        <f t="shared" si="169"/>
        <v>0</v>
      </c>
      <c r="Z618" s="5">
        <f t="shared" si="170"/>
        <v>0</v>
      </c>
      <c r="AA618" s="5">
        <f t="shared" si="171"/>
        <v>0</v>
      </c>
      <c r="AB618" s="5">
        <f t="shared" si="172"/>
        <v>0</v>
      </c>
      <c r="AC618" s="5">
        <f t="shared" si="173"/>
        <v>0</v>
      </c>
      <c r="AD618" s="94">
        <f>IF(U618&lt;=IF(Inputs!$C$22="",lockin,Inputs!$C$22),Inputs!$D$22,IF(U618&lt;=IF(Inputs!$C$23="",lockin,Inputs!$C$23),Inputs!$D$23,IF(U618&lt;=IF(Inputs!$C$24="",lockin,Inputs!$C$24),Inputs!$D$24,IF(U618&lt;=IF(Inputs!$C$25="",lockin,Inputs!$C$25),Inputs!$D$25,IF(U618&lt;=IF(Inputs!$C$26="",lockin,Inputs!$C$26),Inputs!$D$26,IF(U618&lt;=IF(Inputs!$C$27="",lockin,Inputs!$C$27),Inputs!$D$27,IF(U618&lt;=IF(Inputs!$C$28="",lockin,Inputs!$C$28),Inputs!$D$28,IF(U618&lt;=IF(Inputs!$C$29="",lockin,Inputs!$C$29),Inputs!$D$29,IF(U618&lt;=IF(Inputs!$C$30="",lockin,Inputs!$C$30),Inputs!$D$30,IF(U618&lt;=IF(Inputs!$C$31="",lockin,Inputs!$C$31),Inputs!$D$31,0%))))))))))</f>
        <v>1.4999999999999999E-2</v>
      </c>
      <c r="AE618" s="5">
        <f t="shared" si="174"/>
        <v>0</v>
      </c>
      <c r="AF618" s="5">
        <f>AB618*Inputs!I622</f>
        <v>0</v>
      </c>
      <c r="AG618" s="5">
        <f t="shared" si="175"/>
        <v>0</v>
      </c>
      <c r="AH618" s="5">
        <f t="shared" si="176"/>
        <v>0</v>
      </c>
      <c r="AI618" s="5">
        <f>AA618*Inputs!I622</f>
        <v>0</v>
      </c>
      <c r="AJ618" s="5">
        <f t="shared" si="177"/>
        <v>0</v>
      </c>
      <c r="AK618" s="5">
        <f t="shared" si="178"/>
        <v>0</v>
      </c>
      <c r="AL618" s="5">
        <f>AA618*Inputs!I622</f>
        <v>0</v>
      </c>
      <c r="AM618" s="5">
        <f t="shared" ca="1" si="179"/>
        <v>0</v>
      </c>
      <c r="AN618" s="5">
        <f t="shared" si="180"/>
        <v>0</v>
      </c>
      <c r="AO618" s="5">
        <f t="shared" ca="1" si="181"/>
        <v>0</v>
      </c>
      <c r="AP618" s="5"/>
      <c r="AQ618" s="5">
        <f>AA618*Inputs!I622</f>
        <v>0</v>
      </c>
      <c r="AR618" s="5">
        <f t="shared" si="182"/>
        <v>0</v>
      </c>
      <c r="AS618" s="5"/>
      <c r="AT618" s="5">
        <f t="shared" ca="1" si="183"/>
        <v>0</v>
      </c>
      <c r="BG618" s="20" t="str">
        <f>IF(Inputs!K618="","",YEAR(Inputs!K618))</f>
        <v/>
      </c>
      <c r="BH618" s="20" t="str">
        <f>IF(Inputs!K618="","",DAY(Inputs!K618))</f>
        <v/>
      </c>
      <c r="BI618" s="20" t="str">
        <f>IF(Inputs!K618="","",MONTH(Inputs!K618))</f>
        <v/>
      </c>
      <c r="BJ618" s="14" t="str">
        <f>IF(Inputs!K618="","",IF(Inputs!K618&gt;DATE(BG618,4,1),DATE(BG618,4,1),DATE(BG618-1,4,1)))</f>
        <v/>
      </c>
      <c r="BX618" s="27" t="e">
        <f t="shared" si="184"/>
        <v>#N/A</v>
      </c>
      <c r="BY618" t="e">
        <f t="shared" si="185"/>
        <v>#N/A</v>
      </c>
    </row>
    <row r="619" spans="20:77">
      <c r="T619" s="5">
        <f>IF(Inputs!F623="",0,IF(Inputs!G623="Purchase",Inputs!H623,IF(Inputs!G623="Redemption",-Inputs!H623,IF(Inputs!G623="Dividend",0,0)))/Inputs!I623)</f>
        <v>0</v>
      </c>
      <c r="U619" s="5">
        <f>IF(Inputs!F623="",0,(datecg-Inputs!F623))</f>
        <v>0</v>
      </c>
      <c r="V619" s="5">
        <f>IF(Inputs!F623="",0,SUM($T$5:T619))</f>
        <v>0</v>
      </c>
      <c r="W619" s="5">
        <f>SUM($X$5:X618)</f>
        <v>24499.276089799783</v>
      </c>
      <c r="X619" s="5">
        <f t="shared" si="168"/>
        <v>0</v>
      </c>
      <c r="Y619" s="5">
        <f t="shared" si="169"/>
        <v>0</v>
      </c>
      <c r="Z619" s="5">
        <f t="shared" si="170"/>
        <v>0</v>
      </c>
      <c r="AA619" s="5">
        <f t="shared" si="171"/>
        <v>0</v>
      </c>
      <c r="AB619" s="5">
        <f t="shared" si="172"/>
        <v>0</v>
      </c>
      <c r="AC619" s="5">
        <f t="shared" si="173"/>
        <v>0</v>
      </c>
      <c r="AD619" s="94">
        <f>IF(U619&lt;=IF(Inputs!$C$22="",lockin,Inputs!$C$22),Inputs!$D$22,IF(U619&lt;=IF(Inputs!$C$23="",lockin,Inputs!$C$23),Inputs!$D$23,IF(U619&lt;=IF(Inputs!$C$24="",lockin,Inputs!$C$24),Inputs!$D$24,IF(U619&lt;=IF(Inputs!$C$25="",lockin,Inputs!$C$25),Inputs!$D$25,IF(U619&lt;=IF(Inputs!$C$26="",lockin,Inputs!$C$26),Inputs!$D$26,IF(U619&lt;=IF(Inputs!$C$27="",lockin,Inputs!$C$27),Inputs!$D$27,IF(U619&lt;=IF(Inputs!$C$28="",lockin,Inputs!$C$28),Inputs!$D$28,IF(U619&lt;=IF(Inputs!$C$29="",lockin,Inputs!$C$29),Inputs!$D$29,IF(U619&lt;=IF(Inputs!$C$30="",lockin,Inputs!$C$30),Inputs!$D$30,IF(U619&lt;=IF(Inputs!$C$31="",lockin,Inputs!$C$31),Inputs!$D$31,0%))))))))))</f>
        <v>1.4999999999999999E-2</v>
      </c>
      <c r="AE619" s="5">
        <f t="shared" si="174"/>
        <v>0</v>
      </c>
      <c r="AF619" s="5">
        <f>AB619*Inputs!I623</f>
        <v>0</v>
      </c>
      <c r="AG619" s="5">
        <f t="shared" si="175"/>
        <v>0</v>
      </c>
      <c r="AH619" s="5">
        <f t="shared" si="176"/>
        <v>0</v>
      </c>
      <c r="AI619" s="5">
        <f>AA619*Inputs!I623</f>
        <v>0</v>
      </c>
      <c r="AJ619" s="5">
        <f t="shared" si="177"/>
        <v>0</v>
      </c>
      <c r="AK619" s="5">
        <f t="shared" si="178"/>
        <v>0</v>
      </c>
      <c r="AL619" s="5">
        <f>AA619*Inputs!I623</f>
        <v>0</v>
      </c>
      <c r="AM619" s="5">
        <f t="shared" ca="1" si="179"/>
        <v>0</v>
      </c>
      <c r="AN619" s="5">
        <f t="shared" si="180"/>
        <v>0</v>
      </c>
      <c r="AO619" s="5">
        <f t="shared" ca="1" si="181"/>
        <v>0</v>
      </c>
      <c r="AP619" s="5"/>
      <c r="AQ619" s="5">
        <f>AA619*Inputs!I623</f>
        <v>0</v>
      </c>
      <c r="AR619" s="5">
        <f t="shared" si="182"/>
        <v>0</v>
      </c>
      <c r="AS619" s="5"/>
      <c r="AT619" s="5">
        <f t="shared" ca="1" si="183"/>
        <v>0</v>
      </c>
      <c r="BG619" s="20" t="str">
        <f>IF(Inputs!K619="","",YEAR(Inputs!K619))</f>
        <v/>
      </c>
      <c r="BH619" s="20" t="str">
        <f>IF(Inputs!K619="","",DAY(Inputs!K619))</f>
        <v/>
      </c>
      <c r="BI619" s="20" t="str">
        <f>IF(Inputs!K619="","",MONTH(Inputs!K619))</f>
        <v/>
      </c>
      <c r="BJ619" s="14" t="str">
        <f>IF(Inputs!K619="","",IF(Inputs!K619&gt;DATE(BG619,4,1),DATE(BG619,4,1),DATE(BG619-1,4,1)))</f>
        <v/>
      </c>
      <c r="BX619" s="27" t="e">
        <f t="shared" si="184"/>
        <v>#N/A</v>
      </c>
      <c r="BY619" t="e">
        <f t="shared" si="185"/>
        <v>#N/A</v>
      </c>
    </row>
    <row r="620" spans="20:77">
      <c r="T620" s="5">
        <f>IF(Inputs!F624="",0,IF(Inputs!G624="Purchase",Inputs!H624,IF(Inputs!G624="Redemption",-Inputs!H624,IF(Inputs!G624="Dividend",0,0)))/Inputs!I624)</f>
        <v>0</v>
      </c>
      <c r="U620" s="5">
        <f>IF(Inputs!F624="",0,(datecg-Inputs!F624))</f>
        <v>0</v>
      </c>
      <c r="V620" s="5">
        <f>IF(Inputs!F624="",0,SUM($T$5:T620))</f>
        <v>0</v>
      </c>
      <c r="W620" s="5">
        <f>SUM($X$5:X619)</f>
        <v>24499.276089799783</v>
      </c>
      <c r="X620" s="5">
        <f t="shared" si="168"/>
        <v>0</v>
      </c>
      <c r="Y620" s="5">
        <f t="shared" si="169"/>
        <v>0</v>
      </c>
      <c r="Z620" s="5">
        <f t="shared" si="170"/>
        <v>0</v>
      </c>
      <c r="AA620" s="5">
        <f t="shared" si="171"/>
        <v>0</v>
      </c>
      <c r="AB620" s="5">
        <f t="shared" si="172"/>
        <v>0</v>
      </c>
      <c r="AC620" s="5">
        <f t="shared" si="173"/>
        <v>0</v>
      </c>
      <c r="AD620" s="94">
        <f>IF(U620&lt;=IF(Inputs!$C$22="",lockin,Inputs!$C$22),Inputs!$D$22,IF(U620&lt;=IF(Inputs!$C$23="",lockin,Inputs!$C$23),Inputs!$D$23,IF(U620&lt;=IF(Inputs!$C$24="",lockin,Inputs!$C$24),Inputs!$D$24,IF(U620&lt;=IF(Inputs!$C$25="",lockin,Inputs!$C$25),Inputs!$D$25,IF(U620&lt;=IF(Inputs!$C$26="",lockin,Inputs!$C$26),Inputs!$D$26,IF(U620&lt;=IF(Inputs!$C$27="",lockin,Inputs!$C$27),Inputs!$D$27,IF(U620&lt;=IF(Inputs!$C$28="",lockin,Inputs!$C$28),Inputs!$D$28,IF(U620&lt;=IF(Inputs!$C$29="",lockin,Inputs!$C$29),Inputs!$D$29,IF(U620&lt;=IF(Inputs!$C$30="",lockin,Inputs!$C$30),Inputs!$D$30,IF(U620&lt;=IF(Inputs!$C$31="",lockin,Inputs!$C$31),Inputs!$D$31,0%))))))))))</f>
        <v>1.4999999999999999E-2</v>
      </c>
      <c r="AE620" s="5">
        <f t="shared" si="174"/>
        <v>0</v>
      </c>
      <c r="AF620" s="5">
        <f>AB620*Inputs!I624</f>
        <v>0</v>
      </c>
      <c r="AG620" s="5">
        <f t="shared" si="175"/>
        <v>0</v>
      </c>
      <c r="AH620" s="5">
        <f t="shared" si="176"/>
        <v>0</v>
      </c>
      <c r="AI620" s="5">
        <f>AA620*Inputs!I624</f>
        <v>0</v>
      </c>
      <c r="AJ620" s="5">
        <f t="shared" si="177"/>
        <v>0</v>
      </c>
      <c r="AK620" s="5">
        <f t="shared" si="178"/>
        <v>0</v>
      </c>
      <c r="AL620" s="5">
        <f>AA620*Inputs!I624</f>
        <v>0</v>
      </c>
      <c r="AM620" s="5">
        <f t="shared" ca="1" si="179"/>
        <v>0</v>
      </c>
      <c r="AN620" s="5">
        <f t="shared" si="180"/>
        <v>0</v>
      </c>
      <c r="AO620" s="5">
        <f t="shared" ca="1" si="181"/>
        <v>0</v>
      </c>
      <c r="AP620" s="5"/>
      <c r="AQ620" s="5">
        <f>AA620*Inputs!I624</f>
        <v>0</v>
      </c>
      <c r="AR620" s="5">
        <f t="shared" si="182"/>
        <v>0</v>
      </c>
      <c r="AS620" s="5"/>
      <c r="AT620" s="5">
        <f t="shared" ca="1" si="183"/>
        <v>0</v>
      </c>
      <c r="BG620" s="20" t="str">
        <f>IF(Inputs!K620="","",YEAR(Inputs!K620))</f>
        <v/>
      </c>
      <c r="BH620" s="20" t="str">
        <f>IF(Inputs!K620="","",DAY(Inputs!K620))</f>
        <v/>
      </c>
      <c r="BI620" s="20" t="str">
        <f>IF(Inputs!K620="","",MONTH(Inputs!K620))</f>
        <v/>
      </c>
      <c r="BJ620" s="14" t="str">
        <f>IF(Inputs!K620="","",IF(Inputs!K620&gt;DATE(BG620,4,1),DATE(BG620,4,1),DATE(BG620-1,4,1)))</f>
        <v/>
      </c>
      <c r="BX620" s="27" t="e">
        <f t="shared" si="184"/>
        <v>#N/A</v>
      </c>
      <c r="BY620" t="e">
        <f t="shared" si="185"/>
        <v>#N/A</v>
      </c>
    </row>
    <row r="621" spans="20:77">
      <c r="T621" s="5">
        <f>IF(Inputs!F625="",0,IF(Inputs!G625="Purchase",Inputs!H625,IF(Inputs!G625="Redemption",-Inputs!H625,IF(Inputs!G625="Dividend",0,0)))/Inputs!I625)</f>
        <v>0</v>
      </c>
      <c r="U621" s="5">
        <f>IF(Inputs!F625="",0,(datecg-Inputs!F625))</f>
        <v>0</v>
      </c>
      <c r="V621" s="5">
        <f>IF(Inputs!F625="",0,SUM($T$5:T621))</f>
        <v>0</v>
      </c>
      <c r="W621" s="5">
        <f>SUM($X$5:X620)</f>
        <v>24499.276089799783</v>
      </c>
      <c r="X621" s="5">
        <f t="shared" si="168"/>
        <v>0</v>
      </c>
      <c r="Y621" s="5">
        <f t="shared" si="169"/>
        <v>0</v>
      </c>
      <c r="Z621" s="5">
        <f t="shared" si="170"/>
        <v>0</v>
      </c>
      <c r="AA621" s="5">
        <f t="shared" si="171"/>
        <v>0</v>
      </c>
      <c r="AB621" s="5">
        <f t="shared" si="172"/>
        <v>0</v>
      </c>
      <c r="AC621" s="5">
        <f t="shared" si="173"/>
        <v>0</v>
      </c>
      <c r="AD621" s="94">
        <f>IF(U621&lt;=IF(Inputs!$C$22="",lockin,Inputs!$C$22),Inputs!$D$22,IF(U621&lt;=IF(Inputs!$C$23="",lockin,Inputs!$C$23),Inputs!$D$23,IF(U621&lt;=IF(Inputs!$C$24="",lockin,Inputs!$C$24),Inputs!$D$24,IF(U621&lt;=IF(Inputs!$C$25="",lockin,Inputs!$C$25),Inputs!$D$25,IF(U621&lt;=IF(Inputs!$C$26="",lockin,Inputs!$C$26),Inputs!$D$26,IF(U621&lt;=IF(Inputs!$C$27="",lockin,Inputs!$C$27),Inputs!$D$27,IF(U621&lt;=IF(Inputs!$C$28="",lockin,Inputs!$C$28),Inputs!$D$28,IF(U621&lt;=IF(Inputs!$C$29="",lockin,Inputs!$C$29),Inputs!$D$29,IF(U621&lt;=IF(Inputs!$C$30="",lockin,Inputs!$C$30),Inputs!$D$30,IF(U621&lt;=IF(Inputs!$C$31="",lockin,Inputs!$C$31),Inputs!$D$31,0%))))))))))</f>
        <v>1.4999999999999999E-2</v>
      </c>
      <c r="AE621" s="5">
        <f t="shared" si="174"/>
        <v>0</v>
      </c>
      <c r="AF621" s="5">
        <f>AB621*Inputs!I625</f>
        <v>0</v>
      </c>
      <c r="AG621" s="5">
        <f t="shared" si="175"/>
        <v>0</v>
      </c>
      <c r="AH621" s="5">
        <f t="shared" si="176"/>
        <v>0</v>
      </c>
      <c r="AI621" s="5">
        <f>AA621*Inputs!I625</f>
        <v>0</v>
      </c>
      <c r="AJ621" s="5">
        <f t="shared" si="177"/>
        <v>0</v>
      </c>
      <c r="AK621" s="5">
        <f t="shared" si="178"/>
        <v>0</v>
      </c>
      <c r="AL621" s="5">
        <f>AA621*Inputs!I625</f>
        <v>0</v>
      </c>
      <c r="AM621" s="5">
        <f t="shared" ca="1" si="179"/>
        <v>0</v>
      </c>
      <c r="AN621" s="5">
        <f t="shared" si="180"/>
        <v>0</v>
      </c>
      <c r="AO621" s="5">
        <f t="shared" ca="1" si="181"/>
        <v>0</v>
      </c>
      <c r="AP621" s="5"/>
      <c r="AQ621" s="5">
        <f>AA621*Inputs!I625</f>
        <v>0</v>
      </c>
      <c r="AR621" s="5">
        <f t="shared" si="182"/>
        <v>0</v>
      </c>
      <c r="AS621" s="5"/>
      <c r="AT621" s="5">
        <f t="shared" ca="1" si="183"/>
        <v>0</v>
      </c>
      <c r="BG621" s="20" t="str">
        <f>IF(Inputs!K621="","",YEAR(Inputs!K621))</f>
        <v/>
      </c>
      <c r="BH621" s="20" t="str">
        <f>IF(Inputs!K621="","",DAY(Inputs!K621))</f>
        <v/>
      </c>
      <c r="BI621" s="20" t="str">
        <f>IF(Inputs!K621="","",MONTH(Inputs!K621))</f>
        <v/>
      </c>
      <c r="BJ621" s="14" t="str">
        <f>IF(Inputs!K621="","",IF(Inputs!K621&gt;DATE(BG621,4,1),DATE(BG621,4,1),DATE(BG621-1,4,1)))</f>
        <v/>
      </c>
      <c r="BX621" s="27" t="e">
        <f t="shared" si="184"/>
        <v>#N/A</v>
      </c>
      <c r="BY621" t="e">
        <f t="shared" si="185"/>
        <v>#N/A</v>
      </c>
    </row>
    <row r="622" spans="20:77">
      <c r="T622" s="5">
        <f>IF(Inputs!F626="",0,IF(Inputs!G626="Purchase",Inputs!H626,IF(Inputs!G626="Redemption",-Inputs!H626,IF(Inputs!G626="Dividend",0,0)))/Inputs!I626)</f>
        <v>0</v>
      </c>
      <c r="U622" s="5">
        <f>IF(Inputs!F626="",0,(datecg-Inputs!F626))</f>
        <v>0</v>
      </c>
      <c r="V622" s="5">
        <f>IF(Inputs!F626="",0,SUM($T$5:T622))</f>
        <v>0</v>
      </c>
      <c r="W622" s="5">
        <f>SUM($X$5:X621)</f>
        <v>24499.276089799783</v>
      </c>
      <c r="X622" s="5">
        <f t="shared" si="168"/>
        <v>0</v>
      </c>
      <c r="Y622" s="5">
        <f t="shared" si="169"/>
        <v>0</v>
      </c>
      <c r="Z622" s="5">
        <f t="shared" si="170"/>
        <v>0</v>
      </c>
      <c r="AA622" s="5">
        <f t="shared" si="171"/>
        <v>0</v>
      </c>
      <c r="AB622" s="5">
        <f t="shared" si="172"/>
        <v>0</v>
      </c>
      <c r="AC622" s="5">
        <f t="shared" si="173"/>
        <v>0</v>
      </c>
      <c r="AD622" s="94">
        <f>IF(U622&lt;=IF(Inputs!$C$22="",lockin,Inputs!$C$22),Inputs!$D$22,IF(U622&lt;=IF(Inputs!$C$23="",lockin,Inputs!$C$23),Inputs!$D$23,IF(U622&lt;=IF(Inputs!$C$24="",lockin,Inputs!$C$24),Inputs!$D$24,IF(U622&lt;=IF(Inputs!$C$25="",lockin,Inputs!$C$25),Inputs!$D$25,IF(U622&lt;=IF(Inputs!$C$26="",lockin,Inputs!$C$26),Inputs!$D$26,IF(U622&lt;=IF(Inputs!$C$27="",lockin,Inputs!$C$27),Inputs!$D$27,IF(U622&lt;=IF(Inputs!$C$28="",lockin,Inputs!$C$28),Inputs!$D$28,IF(U622&lt;=IF(Inputs!$C$29="",lockin,Inputs!$C$29),Inputs!$D$29,IF(U622&lt;=IF(Inputs!$C$30="",lockin,Inputs!$C$30),Inputs!$D$30,IF(U622&lt;=IF(Inputs!$C$31="",lockin,Inputs!$C$31),Inputs!$D$31,0%))))))))))</f>
        <v>1.4999999999999999E-2</v>
      </c>
      <c r="AE622" s="5">
        <f t="shared" si="174"/>
        <v>0</v>
      </c>
      <c r="AF622" s="5">
        <f>AB622*Inputs!I626</f>
        <v>0</v>
      </c>
      <c r="AG622" s="5">
        <f t="shared" si="175"/>
        <v>0</v>
      </c>
      <c r="AH622" s="5">
        <f t="shared" si="176"/>
        <v>0</v>
      </c>
      <c r="AI622" s="5">
        <f>AA622*Inputs!I626</f>
        <v>0</v>
      </c>
      <c r="AJ622" s="5">
        <f t="shared" si="177"/>
        <v>0</v>
      </c>
      <c r="AK622" s="5">
        <f t="shared" si="178"/>
        <v>0</v>
      </c>
      <c r="AL622" s="5">
        <f>AA622*Inputs!I626</f>
        <v>0</v>
      </c>
      <c r="AM622" s="5">
        <f t="shared" ca="1" si="179"/>
        <v>0</v>
      </c>
      <c r="AN622" s="5">
        <f t="shared" si="180"/>
        <v>0</v>
      </c>
      <c r="AO622" s="5">
        <f t="shared" ca="1" si="181"/>
        <v>0</v>
      </c>
      <c r="AP622" s="5"/>
      <c r="AQ622" s="5">
        <f>AA622*Inputs!I626</f>
        <v>0</v>
      </c>
      <c r="AR622" s="5">
        <f t="shared" si="182"/>
        <v>0</v>
      </c>
      <c r="AS622" s="5"/>
      <c r="AT622" s="5">
        <f t="shared" ca="1" si="183"/>
        <v>0</v>
      </c>
      <c r="BG622" s="20" t="str">
        <f>IF(Inputs!K622="","",YEAR(Inputs!K622))</f>
        <v/>
      </c>
      <c r="BH622" s="20" t="str">
        <f>IF(Inputs!K622="","",DAY(Inputs!K622))</f>
        <v/>
      </c>
      <c r="BI622" s="20" t="str">
        <f>IF(Inputs!K622="","",MONTH(Inputs!K622))</f>
        <v/>
      </c>
      <c r="BJ622" s="14" t="str">
        <f>IF(Inputs!K622="","",IF(Inputs!K622&gt;DATE(BG622,4,1),DATE(BG622,4,1),DATE(BG622-1,4,1)))</f>
        <v/>
      </c>
      <c r="BX622" s="27" t="e">
        <f t="shared" si="184"/>
        <v>#N/A</v>
      </c>
      <c r="BY622" t="e">
        <f t="shared" si="185"/>
        <v>#N/A</v>
      </c>
    </row>
    <row r="623" spans="20:77">
      <c r="T623" s="5">
        <f>IF(Inputs!F627="",0,IF(Inputs!G627="Purchase",Inputs!H627,IF(Inputs!G627="Redemption",-Inputs!H627,IF(Inputs!G627="Dividend",0,0)))/Inputs!I627)</f>
        <v>0</v>
      </c>
      <c r="U623" s="5">
        <f>IF(Inputs!F627="",0,(datecg-Inputs!F627))</f>
        <v>0</v>
      </c>
      <c r="V623" s="5">
        <f>IF(Inputs!F627="",0,SUM($T$5:T623))</f>
        <v>0</v>
      </c>
      <c r="W623" s="5">
        <f>SUM($X$5:X622)</f>
        <v>24499.276089799783</v>
      </c>
      <c r="X623" s="5">
        <f t="shared" si="168"/>
        <v>0</v>
      </c>
      <c r="Y623" s="5">
        <f t="shared" si="169"/>
        <v>0</v>
      </c>
      <c r="Z623" s="5">
        <f t="shared" si="170"/>
        <v>0</v>
      </c>
      <c r="AA623" s="5">
        <f t="shared" si="171"/>
        <v>0</v>
      </c>
      <c r="AB623" s="5">
        <f t="shared" si="172"/>
        <v>0</v>
      </c>
      <c r="AC623" s="5">
        <f t="shared" si="173"/>
        <v>0</v>
      </c>
      <c r="AD623" s="94">
        <f>IF(U623&lt;=IF(Inputs!$C$22="",lockin,Inputs!$C$22),Inputs!$D$22,IF(U623&lt;=IF(Inputs!$C$23="",lockin,Inputs!$C$23),Inputs!$D$23,IF(U623&lt;=IF(Inputs!$C$24="",lockin,Inputs!$C$24),Inputs!$D$24,IF(U623&lt;=IF(Inputs!$C$25="",lockin,Inputs!$C$25),Inputs!$D$25,IF(U623&lt;=IF(Inputs!$C$26="",lockin,Inputs!$C$26),Inputs!$D$26,IF(U623&lt;=IF(Inputs!$C$27="",lockin,Inputs!$C$27),Inputs!$D$27,IF(U623&lt;=IF(Inputs!$C$28="",lockin,Inputs!$C$28),Inputs!$D$28,IF(U623&lt;=IF(Inputs!$C$29="",lockin,Inputs!$C$29),Inputs!$D$29,IF(U623&lt;=IF(Inputs!$C$30="",lockin,Inputs!$C$30),Inputs!$D$30,IF(U623&lt;=IF(Inputs!$C$31="",lockin,Inputs!$C$31),Inputs!$D$31,0%))))))))))</f>
        <v>1.4999999999999999E-2</v>
      </c>
      <c r="AE623" s="5">
        <f t="shared" si="174"/>
        <v>0</v>
      </c>
      <c r="AF623" s="5">
        <f>AB623*Inputs!I627</f>
        <v>0</v>
      </c>
      <c r="AG623" s="5">
        <f t="shared" si="175"/>
        <v>0</v>
      </c>
      <c r="AH623" s="5">
        <f t="shared" si="176"/>
        <v>0</v>
      </c>
      <c r="AI623" s="5">
        <f>AA623*Inputs!I627</f>
        <v>0</v>
      </c>
      <c r="AJ623" s="5">
        <f t="shared" si="177"/>
        <v>0</v>
      </c>
      <c r="AK623" s="5">
        <f t="shared" si="178"/>
        <v>0</v>
      </c>
      <c r="AL623" s="5">
        <f>AA623*Inputs!I627</f>
        <v>0</v>
      </c>
      <c r="AM623" s="5">
        <f t="shared" ca="1" si="179"/>
        <v>0</v>
      </c>
      <c r="AN623" s="5">
        <f t="shared" si="180"/>
        <v>0</v>
      </c>
      <c r="AO623" s="5">
        <f t="shared" ca="1" si="181"/>
        <v>0</v>
      </c>
      <c r="AP623" s="5"/>
      <c r="AQ623" s="5">
        <f>AA623*Inputs!I627</f>
        <v>0</v>
      </c>
      <c r="AR623" s="5">
        <f t="shared" si="182"/>
        <v>0</v>
      </c>
      <c r="AS623" s="5"/>
      <c r="AT623" s="5">
        <f t="shared" ca="1" si="183"/>
        <v>0</v>
      </c>
      <c r="BG623" s="20" t="str">
        <f>IF(Inputs!K623="","",YEAR(Inputs!K623))</f>
        <v/>
      </c>
      <c r="BH623" s="20" t="str">
        <f>IF(Inputs!K623="","",DAY(Inputs!K623))</f>
        <v/>
      </c>
      <c r="BI623" s="20" t="str">
        <f>IF(Inputs!K623="","",MONTH(Inputs!K623))</f>
        <v/>
      </c>
      <c r="BJ623" s="14" t="str">
        <f>IF(Inputs!K623="","",IF(Inputs!K623&gt;DATE(BG623,4,1),DATE(BG623,4,1),DATE(BG623-1,4,1)))</f>
        <v/>
      </c>
      <c r="BX623" s="27" t="e">
        <f t="shared" si="184"/>
        <v>#N/A</v>
      </c>
      <c r="BY623" t="e">
        <f t="shared" si="185"/>
        <v>#N/A</v>
      </c>
    </row>
    <row r="624" spans="20:77">
      <c r="T624" s="5">
        <f>IF(Inputs!F628="",0,IF(Inputs!G628="Purchase",Inputs!H628,IF(Inputs!G628="Redemption",-Inputs!H628,IF(Inputs!G628="Dividend",0,0)))/Inputs!I628)</f>
        <v>0</v>
      </c>
      <c r="U624" s="5">
        <f>IF(Inputs!F628="",0,(datecg-Inputs!F628))</f>
        <v>0</v>
      </c>
      <c r="V624" s="5">
        <f>IF(Inputs!F628="",0,SUM($T$5:T624))</f>
        <v>0</v>
      </c>
      <c r="W624" s="5">
        <f>SUM($X$5:X623)</f>
        <v>24499.276089799783</v>
      </c>
      <c r="X624" s="5">
        <f t="shared" si="168"/>
        <v>0</v>
      </c>
      <c r="Y624" s="5">
        <f t="shared" si="169"/>
        <v>0</v>
      </c>
      <c r="Z624" s="5">
        <f t="shared" si="170"/>
        <v>0</v>
      </c>
      <c r="AA624" s="5">
        <f t="shared" si="171"/>
        <v>0</v>
      </c>
      <c r="AB624" s="5">
        <f t="shared" si="172"/>
        <v>0</v>
      </c>
      <c r="AC624" s="5">
        <f t="shared" si="173"/>
        <v>0</v>
      </c>
      <c r="AD624" s="94">
        <f>IF(U624&lt;=IF(Inputs!$C$22="",lockin,Inputs!$C$22),Inputs!$D$22,IF(U624&lt;=IF(Inputs!$C$23="",lockin,Inputs!$C$23),Inputs!$D$23,IF(U624&lt;=IF(Inputs!$C$24="",lockin,Inputs!$C$24),Inputs!$D$24,IF(U624&lt;=IF(Inputs!$C$25="",lockin,Inputs!$C$25),Inputs!$D$25,IF(U624&lt;=IF(Inputs!$C$26="",lockin,Inputs!$C$26),Inputs!$D$26,IF(U624&lt;=IF(Inputs!$C$27="",lockin,Inputs!$C$27),Inputs!$D$27,IF(U624&lt;=IF(Inputs!$C$28="",lockin,Inputs!$C$28),Inputs!$D$28,IF(U624&lt;=IF(Inputs!$C$29="",lockin,Inputs!$C$29),Inputs!$D$29,IF(U624&lt;=IF(Inputs!$C$30="",lockin,Inputs!$C$30),Inputs!$D$30,IF(U624&lt;=IF(Inputs!$C$31="",lockin,Inputs!$C$31),Inputs!$D$31,0%))))))))))</f>
        <v>1.4999999999999999E-2</v>
      </c>
      <c r="AE624" s="5">
        <f t="shared" si="174"/>
        <v>0</v>
      </c>
      <c r="AF624" s="5">
        <f>AB624*Inputs!I628</f>
        <v>0</v>
      </c>
      <c r="AG624" s="5">
        <f t="shared" si="175"/>
        <v>0</v>
      </c>
      <c r="AH624" s="5">
        <f t="shared" si="176"/>
        <v>0</v>
      </c>
      <c r="AI624" s="5">
        <f>AA624*Inputs!I628</f>
        <v>0</v>
      </c>
      <c r="AJ624" s="5">
        <f t="shared" si="177"/>
        <v>0</v>
      </c>
      <c r="AK624" s="5">
        <f t="shared" si="178"/>
        <v>0</v>
      </c>
      <c r="AL624" s="5">
        <f>AA624*Inputs!I628</f>
        <v>0</v>
      </c>
      <c r="AM624" s="5">
        <f t="shared" ca="1" si="179"/>
        <v>0</v>
      </c>
      <c r="AN624" s="5">
        <f t="shared" si="180"/>
        <v>0</v>
      </c>
      <c r="AO624" s="5">
        <f t="shared" ca="1" si="181"/>
        <v>0</v>
      </c>
      <c r="AP624" s="5"/>
      <c r="AQ624" s="5">
        <f>AA624*Inputs!I628</f>
        <v>0</v>
      </c>
      <c r="AR624" s="5">
        <f t="shared" si="182"/>
        <v>0</v>
      </c>
      <c r="AS624" s="5"/>
      <c r="AT624" s="5">
        <f t="shared" ca="1" si="183"/>
        <v>0</v>
      </c>
      <c r="BG624" s="20" t="str">
        <f>IF(Inputs!K624="","",YEAR(Inputs!K624))</f>
        <v/>
      </c>
      <c r="BH624" s="20" t="str">
        <f>IF(Inputs!K624="","",DAY(Inputs!K624))</f>
        <v/>
      </c>
      <c r="BI624" s="20" t="str">
        <f>IF(Inputs!K624="","",MONTH(Inputs!K624))</f>
        <v/>
      </c>
      <c r="BJ624" s="14" t="str">
        <f>IF(Inputs!K624="","",IF(Inputs!K624&gt;DATE(BG624,4,1),DATE(BG624,4,1),DATE(BG624-1,4,1)))</f>
        <v/>
      </c>
      <c r="BX624" s="27" t="e">
        <f t="shared" si="184"/>
        <v>#N/A</v>
      </c>
      <c r="BY624" t="e">
        <f t="shared" si="185"/>
        <v>#N/A</v>
      </c>
    </row>
    <row r="625" spans="20:77">
      <c r="T625" s="5">
        <f>IF(Inputs!F629="",0,IF(Inputs!G629="Purchase",Inputs!H629,IF(Inputs!G629="Redemption",-Inputs!H629,IF(Inputs!G629="Dividend",0,0)))/Inputs!I629)</f>
        <v>0</v>
      </c>
      <c r="U625" s="5">
        <f>IF(Inputs!F629="",0,(datecg-Inputs!F629))</f>
        <v>0</v>
      </c>
      <c r="V625" s="5">
        <f>IF(Inputs!F629="",0,SUM($T$5:T625))</f>
        <v>0</v>
      </c>
      <c r="W625" s="5">
        <f>SUM($X$5:X624)</f>
        <v>24499.276089799783</v>
      </c>
      <c r="X625" s="5">
        <f t="shared" si="168"/>
        <v>0</v>
      </c>
      <c r="Y625" s="5">
        <f t="shared" si="169"/>
        <v>0</v>
      </c>
      <c r="Z625" s="5">
        <f t="shared" si="170"/>
        <v>0</v>
      </c>
      <c r="AA625" s="5">
        <f t="shared" si="171"/>
        <v>0</v>
      </c>
      <c r="AB625" s="5">
        <f t="shared" si="172"/>
        <v>0</v>
      </c>
      <c r="AC625" s="5">
        <f t="shared" si="173"/>
        <v>0</v>
      </c>
      <c r="AD625" s="94">
        <f>IF(U625&lt;=IF(Inputs!$C$22="",lockin,Inputs!$C$22),Inputs!$D$22,IF(U625&lt;=IF(Inputs!$C$23="",lockin,Inputs!$C$23),Inputs!$D$23,IF(U625&lt;=IF(Inputs!$C$24="",lockin,Inputs!$C$24),Inputs!$D$24,IF(U625&lt;=IF(Inputs!$C$25="",lockin,Inputs!$C$25),Inputs!$D$25,IF(U625&lt;=IF(Inputs!$C$26="",lockin,Inputs!$C$26),Inputs!$D$26,IF(U625&lt;=IF(Inputs!$C$27="",lockin,Inputs!$C$27),Inputs!$D$27,IF(U625&lt;=IF(Inputs!$C$28="",lockin,Inputs!$C$28),Inputs!$D$28,IF(U625&lt;=IF(Inputs!$C$29="",lockin,Inputs!$C$29),Inputs!$D$29,IF(U625&lt;=IF(Inputs!$C$30="",lockin,Inputs!$C$30),Inputs!$D$30,IF(U625&lt;=IF(Inputs!$C$31="",lockin,Inputs!$C$31),Inputs!$D$31,0%))))))))))</f>
        <v>1.4999999999999999E-2</v>
      </c>
      <c r="AE625" s="5">
        <f t="shared" si="174"/>
        <v>0</v>
      </c>
      <c r="AF625" s="5">
        <f>AB625*Inputs!I629</f>
        <v>0</v>
      </c>
      <c r="AG625" s="5">
        <f t="shared" si="175"/>
        <v>0</v>
      </c>
      <c r="AH625" s="5">
        <f t="shared" si="176"/>
        <v>0</v>
      </c>
      <c r="AI625" s="5">
        <f>AA625*Inputs!I629</f>
        <v>0</v>
      </c>
      <c r="AJ625" s="5">
        <f t="shared" si="177"/>
        <v>0</v>
      </c>
      <c r="AK625" s="5">
        <f t="shared" si="178"/>
        <v>0</v>
      </c>
      <c r="AL625" s="5">
        <f>AA625*Inputs!I629</f>
        <v>0</v>
      </c>
      <c r="AM625" s="5">
        <f t="shared" ca="1" si="179"/>
        <v>0</v>
      </c>
      <c r="AN625" s="5">
        <f t="shared" si="180"/>
        <v>0</v>
      </c>
      <c r="AO625" s="5">
        <f t="shared" ca="1" si="181"/>
        <v>0</v>
      </c>
      <c r="AP625" s="5"/>
      <c r="AQ625" s="5">
        <f>AA625*Inputs!I629</f>
        <v>0</v>
      </c>
      <c r="AR625" s="5">
        <f t="shared" si="182"/>
        <v>0</v>
      </c>
      <c r="AS625" s="5"/>
      <c r="AT625" s="5">
        <f t="shared" ca="1" si="183"/>
        <v>0</v>
      </c>
      <c r="BG625" s="20" t="str">
        <f>IF(Inputs!K625="","",YEAR(Inputs!K625))</f>
        <v/>
      </c>
      <c r="BH625" s="20" t="str">
        <f>IF(Inputs!K625="","",DAY(Inputs!K625))</f>
        <v/>
      </c>
      <c r="BI625" s="20" t="str">
        <f>IF(Inputs!K625="","",MONTH(Inputs!K625))</f>
        <v/>
      </c>
      <c r="BJ625" s="14" t="str">
        <f>IF(Inputs!K625="","",IF(Inputs!K625&gt;DATE(BG625,4,1),DATE(BG625,4,1),DATE(BG625-1,4,1)))</f>
        <v/>
      </c>
      <c r="BX625" s="27" t="e">
        <f t="shared" si="184"/>
        <v>#N/A</v>
      </c>
      <c r="BY625" t="e">
        <f t="shared" si="185"/>
        <v>#N/A</v>
      </c>
    </row>
    <row r="626" spans="20:77">
      <c r="T626" s="5">
        <f>IF(Inputs!F630="",0,IF(Inputs!G630="Purchase",Inputs!H630,IF(Inputs!G630="Redemption",-Inputs!H630,IF(Inputs!G630="Dividend",0,0)))/Inputs!I630)</f>
        <v>0</v>
      </c>
      <c r="U626" s="5">
        <f>IF(Inputs!F630="",0,(datecg-Inputs!F630))</f>
        <v>0</v>
      </c>
      <c r="V626" s="5">
        <f>IF(Inputs!F630="",0,SUM($T$5:T626))</f>
        <v>0</v>
      </c>
      <c r="W626" s="5">
        <f>SUM($X$5:X625)</f>
        <v>24499.276089799783</v>
      </c>
      <c r="X626" s="5">
        <f t="shared" si="168"/>
        <v>0</v>
      </c>
      <c r="Y626" s="5">
        <f t="shared" si="169"/>
        <v>0</v>
      </c>
      <c r="Z626" s="5">
        <f t="shared" si="170"/>
        <v>0</v>
      </c>
      <c r="AA626" s="5">
        <f t="shared" si="171"/>
        <v>0</v>
      </c>
      <c r="AB626" s="5">
        <f t="shared" si="172"/>
        <v>0</v>
      </c>
      <c r="AC626" s="5">
        <f t="shared" si="173"/>
        <v>0</v>
      </c>
      <c r="AD626" s="94">
        <f>IF(U626&lt;=IF(Inputs!$C$22="",lockin,Inputs!$C$22),Inputs!$D$22,IF(U626&lt;=IF(Inputs!$C$23="",lockin,Inputs!$C$23),Inputs!$D$23,IF(U626&lt;=IF(Inputs!$C$24="",lockin,Inputs!$C$24),Inputs!$D$24,IF(U626&lt;=IF(Inputs!$C$25="",lockin,Inputs!$C$25),Inputs!$D$25,IF(U626&lt;=IF(Inputs!$C$26="",lockin,Inputs!$C$26),Inputs!$D$26,IF(U626&lt;=IF(Inputs!$C$27="",lockin,Inputs!$C$27),Inputs!$D$27,IF(U626&lt;=IF(Inputs!$C$28="",lockin,Inputs!$C$28),Inputs!$D$28,IF(U626&lt;=IF(Inputs!$C$29="",lockin,Inputs!$C$29),Inputs!$D$29,IF(U626&lt;=IF(Inputs!$C$30="",lockin,Inputs!$C$30),Inputs!$D$30,IF(U626&lt;=IF(Inputs!$C$31="",lockin,Inputs!$C$31),Inputs!$D$31,0%))))))))))</f>
        <v>1.4999999999999999E-2</v>
      </c>
      <c r="AE626" s="5">
        <f t="shared" si="174"/>
        <v>0</v>
      </c>
      <c r="AF626" s="5">
        <f>AB626*Inputs!I630</f>
        <v>0</v>
      </c>
      <c r="AG626" s="5">
        <f t="shared" si="175"/>
        <v>0</v>
      </c>
      <c r="AH626" s="5">
        <f t="shared" si="176"/>
        <v>0</v>
      </c>
      <c r="AI626" s="5">
        <f>AA626*Inputs!I630</f>
        <v>0</v>
      </c>
      <c r="AJ626" s="5">
        <f t="shared" si="177"/>
        <v>0</v>
      </c>
      <c r="AK626" s="5">
        <f t="shared" si="178"/>
        <v>0</v>
      </c>
      <c r="AL626" s="5">
        <f>AA626*Inputs!I630</f>
        <v>0</v>
      </c>
      <c r="AM626" s="5">
        <f t="shared" ca="1" si="179"/>
        <v>0</v>
      </c>
      <c r="AN626" s="5">
        <f t="shared" si="180"/>
        <v>0</v>
      </c>
      <c r="AO626" s="5">
        <f t="shared" ca="1" si="181"/>
        <v>0</v>
      </c>
      <c r="AP626" s="5"/>
      <c r="AQ626" s="5">
        <f>AA626*Inputs!I630</f>
        <v>0</v>
      </c>
      <c r="AR626" s="5">
        <f t="shared" si="182"/>
        <v>0</v>
      </c>
      <c r="AS626" s="5"/>
      <c r="AT626" s="5">
        <f t="shared" ca="1" si="183"/>
        <v>0</v>
      </c>
      <c r="BG626" s="20" t="str">
        <f>IF(Inputs!K626="","",YEAR(Inputs!K626))</f>
        <v/>
      </c>
      <c r="BH626" s="20" t="str">
        <f>IF(Inputs!K626="","",DAY(Inputs!K626))</f>
        <v/>
      </c>
      <c r="BI626" s="20" t="str">
        <f>IF(Inputs!K626="","",MONTH(Inputs!K626))</f>
        <v/>
      </c>
      <c r="BJ626" s="14" t="str">
        <f>IF(Inputs!K626="","",IF(Inputs!K626&gt;DATE(BG626,4,1),DATE(BG626,4,1),DATE(BG626-1,4,1)))</f>
        <v/>
      </c>
      <c r="BX626" s="27" t="e">
        <f t="shared" si="184"/>
        <v>#N/A</v>
      </c>
      <c r="BY626" t="e">
        <f t="shared" si="185"/>
        <v>#N/A</v>
      </c>
    </row>
    <row r="627" spans="20:77">
      <c r="T627" s="5">
        <f>IF(Inputs!F631="",0,IF(Inputs!G631="Purchase",Inputs!H631,IF(Inputs!G631="Redemption",-Inputs!H631,IF(Inputs!G631="Dividend",0,0)))/Inputs!I631)</f>
        <v>0</v>
      </c>
      <c r="U627" s="5">
        <f>IF(Inputs!F631="",0,(datecg-Inputs!F631))</f>
        <v>0</v>
      </c>
      <c r="V627" s="5">
        <f>IF(Inputs!F631="",0,SUM($T$5:T627))</f>
        <v>0</v>
      </c>
      <c r="W627" s="5">
        <f>SUM($X$5:X626)</f>
        <v>24499.276089799783</v>
      </c>
      <c r="X627" s="5">
        <f t="shared" si="168"/>
        <v>0</v>
      </c>
      <c r="Y627" s="5">
        <f t="shared" si="169"/>
        <v>0</v>
      </c>
      <c r="Z627" s="5">
        <f t="shared" si="170"/>
        <v>0</v>
      </c>
      <c r="AA627" s="5">
        <f t="shared" si="171"/>
        <v>0</v>
      </c>
      <c r="AB627" s="5">
        <f t="shared" si="172"/>
        <v>0</v>
      </c>
      <c r="AC627" s="5">
        <f t="shared" si="173"/>
        <v>0</v>
      </c>
      <c r="AD627" s="94">
        <f>IF(U627&lt;=IF(Inputs!$C$22="",lockin,Inputs!$C$22),Inputs!$D$22,IF(U627&lt;=IF(Inputs!$C$23="",lockin,Inputs!$C$23),Inputs!$D$23,IF(U627&lt;=IF(Inputs!$C$24="",lockin,Inputs!$C$24),Inputs!$D$24,IF(U627&lt;=IF(Inputs!$C$25="",lockin,Inputs!$C$25),Inputs!$D$25,IF(U627&lt;=IF(Inputs!$C$26="",lockin,Inputs!$C$26),Inputs!$D$26,IF(U627&lt;=IF(Inputs!$C$27="",lockin,Inputs!$C$27),Inputs!$D$27,IF(U627&lt;=IF(Inputs!$C$28="",lockin,Inputs!$C$28),Inputs!$D$28,IF(U627&lt;=IF(Inputs!$C$29="",lockin,Inputs!$C$29),Inputs!$D$29,IF(U627&lt;=IF(Inputs!$C$30="",lockin,Inputs!$C$30),Inputs!$D$30,IF(U627&lt;=IF(Inputs!$C$31="",lockin,Inputs!$C$31),Inputs!$D$31,0%))))))))))</f>
        <v>1.4999999999999999E-2</v>
      </c>
      <c r="AE627" s="5">
        <f t="shared" si="174"/>
        <v>0</v>
      </c>
      <c r="AF627" s="5">
        <f>AB627*Inputs!I631</f>
        <v>0</v>
      </c>
      <c r="AG627" s="5">
        <f t="shared" si="175"/>
        <v>0</v>
      </c>
      <c r="AH627" s="5">
        <f t="shared" si="176"/>
        <v>0</v>
      </c>
      <c r="AI627" s="5">
        <f>AA627*Inputs!I631</f>
        <v>0</v>
      </c>
      <c r="AJ627" s="5">
        <f t="shared" si="177"/>
        <v>0</v>
      </c>
      <c r="AK627" s="5">
        <f t="shared" si="178"/>
        <v>0</v>
      </c>
      <c r="AL627" s="5">
        <f>AA627*Inputs!I631</f>
        <v>0</v>
      </c>
      <c r="AM627" s="5">
        <f t="shared" ca="1" si="179"/>
        <v>0</v>
      </c>
      <c r="AN627" s="5">
        <f t="shared" si="180"/>
        <v>0</v>
      </c>
      <c r="AO627" s="5">
        <f t="shared" ca="1" si="181"/>
        <v>0</v>
      </c>
      <c r="AP627" s="5"/>
      <c r="AQ627" s="5">
        <f>AA627*Inputs!I631</f>
        <v>0</v>
      </c>
      <c r="AR627" s="5">
        <f t="shared" si="182"/>
        <v>0</v>
      </c>
      <c r="AS627" s="5"/>
      <c r="AT627" s="5">
        <f t="shared" ca="1" si="183"/>
        <v>0</v>
      </c>
      <c r="BG627" s="20" t="str">
        <f>IF(Inputs!K627="","",YEAR(Inputs!K627))</f>
        <v/>
      </c>
      <c r="BH627" s="20" t="str">
        <f>IF(Inputs!K627="","",DAY(Inputs!K627))</f>
        <v/>
      </c>
      <c r="BI627" s="20" t="str">
        <f>IF(Inputs!K627="","",MONTH(Inputs!K627))</f>
        <v/>
      </c>
      <c r="BJ627" s="14" t="str">
        <f>IF(Inputs!K627="","",IF(Inputs!K627&gt;DATE(BG627,4,1),DATE(BG627,4,1),DATE(BG627-1,4,1)))</f>
        <v/>
      </c>
      <c r="BX627" s="27" t="e">
        <f t="shared" si="184"/>
        <v>#N/A</v>
      </c>
      <c r="BY627" t="e">
        <f t="shared" si="185"/>
        <v>#N/A</v>
      </c>
    </row>
    <row r="628" spans="20:77">
      <c r="T628" s="5">
        <f>IF(Inputs!F632="",0,IF(Inputs!G632="Purchase",Inputs!H632,IF(Inputs!G632="Redemption",-Inputs!H632,IF(Inputs!G632="Dividend",0,0)))/Inputs!I632)</f>
        <v>0</v>
      </c>
      <c r="U628" s="5">
        <f>IF(Inputs!F632="",0,(datecg-Inputs!F632))</f>
        <v>0</v>
      </c>
      <c r="V628" s="5">
        <f>IF(Inputs!F632="",0,SUM($T$5:T628))</f>
        <v>0</v>
      </c>
      <c r="W628" s="5">
        <f>SUM($X$5:X627)</f>
        <v>24499.276089799783</v>
      </c>
      <c r="X628" s="5">
        <f t="shared" si="168"/>
        <v>0</v>
      </c>
      <c r="Y628" s="5">
        <f t="shared" si="169"/>
        <v>0</v>
      </c>
      <c r="Z628" s="5">
        <f t="shared" si="170"/>
        <v>0</v>
      </c>
      <c r="AA628" s="5">
        <f t="shared" si="171"/>
        <v>0</v>
      </c>
      <c r="AB628" s="5">
        <f t="shared" si="172"/>
        <v>0</v>
      </c>
      <c r="AC628" s="5">
        <f t="shared" si="173"/>
        <v>0</v>
      </c>
      <c r="AD628" s="94">
        <f>IF(U628&lt;=IF(Inputs!$C$22="",lockin,Inputs!$C$22),Inputs!$D$22,IF(U628&lt;=IF(Inputs!$C$23="",lockin,Inputs!$C$23),Inputs!$D$23,IF(U628&lt;=IF(Inputs!$C$24="",lockin,Inputs!$C$24),Inputs!$D$24,IF(U628&lt;=IF(Inputs!$C$25="",lockin,Inputs!$C$25),Inputs!$D$25,IF(U628&lt;=IF(Inputs!$C$26="",lockin,Inputs!$C$26),Inputs!$D$26,IF(U628&lt;=IF(Inputs!$C$27="",lockin,Inputs!$C$27),Inputs!$D$27,IF(U628&lt;=IF(Inputs!$C$28="",lockin,Inputs!$C$28),Inputs!$D$28,IF(U628&lt;=IF(Inputs!$C$29="",lockin,Inputs!$C$29),Inputs!$D$29,IF(U628&lt;=IF(Inputs!$C$30="",lockin,Inputs!$C$30),Inputs!$D$30,IF(U628&lt;=IF(Inputs!$C$31="",lockin,Inputs!$C$31),Inputs!$D$31,0%))))))))))</f>
        <v>1.4999999999999999E-2</v>
      </c>
      <c r="AE628" s="5">
        <f t="shared" si="174"/>
        <v>0</v>
      </c>
      <c r="AF628" s="5">
        <f>AB628*Inputs!I632</f>
        <v>0</v>
      </c>
      <c r="AG628" s="5">
        <f t="shared" si="175"/>
        <v>0</v>
      </c>
      <c r="AH628" s="5">
        <f t="shared" si="176"/>
        <v>0</v>
      </c>
      <c r="AI628" s="5">
        <f>AA628*Inputs!I632</f>
        <v>0</v>
      </c>
      <c r="AJ628" s="5">
        <f t="shared" si="177"/>
        <v>0</v>
      </c>
      <c r="AK628" s="5">
        <f t="shared" si="178"/>
        <v>0</v>
      </c>
      <c r="AL628" s="5">
        <f>AA628*Inputs!I632</f>
        <v>0</v>
      </c>
      <c r="AM628" s="5">
        <f t="shared" ca="1" si="179"/>
        <v>0</v>
      </c>
      <c r="AN628" s="5">
        <f t="shared" si="180"/>
        <v>0</v>
      </c>
      <c r="AO628" s="5">
        <f t="shared" ca="1" si="181"/>
        <v>0</v>
      </c>
      <c r="AP628" s="5"/>
      <c r="AQ628" s="5">
        <f>AA628*Inputs!I632</f>
        <v>0</v>
      </c>
      <c r="AR628" s="5">
        <f t="shared" si="182"/>
        <v>0</v>
      </c>
      <c r="AS628" s="5"/>
      <c r="AT628" s="5">
        <f t="shared" ca="1" si="183"/>
        <v>0</v>
      </c>
      <c r="BG628" s="20" t="str">
        <f>IF(Inputs!K628="","",YEAR(Inputs!K628))</f>
        <v/>
      </c>
      <c r="BH628" s="20" t="str">
        <f>IF(Inputs!K628="","",DAY(Inputs!K628))</f>
        <v/>
      </c>
      <c r="BI628" s="20" t="str">
        <f>IF(Inputs!K628="","",MONTH(Inputs!K628))</f>
        <v/>
      </c>
      <c r="BJ628" s="14" t="str">
        <f>IF(Inputs!K628="","",IF(Inputs!K628&gt;DATE(BG628,4,1),DATE(BG628,4,1),DATE(BG628-1,4,1)))</f>
        <v/>
      </c>
      <c r="BX628" s="27" t="e">
        <f t="shared" si="184"/>
        <v>#N/A</v>
      </c>
      <c r="BY628" t="e">
        <f t="shared" si="185"/>
        <v>#N/A</v>
      </c>
    </row>
    <row r="629" spans="20:77">
      <c r="T629" s="5">
        <f>IF(Inputs!F633="",0,IF(Inputs!G633="Purchase",Inputs!H633,IF(Inputs!G633="Redemption",-Inputs!H633,IF(Inputs!G633="Dividend",0,0)))/Inputs!I633)</f>
        <v>0</v>
      </c>
      <c r="U629" s="5">
        <f>IF(Inputs!F633="",0,(datecg-Inputs!F633))</f>
        <v>0</v>
      </c>
      <c r="V629" s="5">
        <f>IF(Inputs!F633="",0,SUM($T$5:T629))</f>
        <v>0</v>
      </c>
      <c r="W629" s="5">
        <f>SUM($X$5:X628)</f>
        <v>24499.276089799783</v>
      </c>
      <c r="X629" s="5">
        <f t="shared" si="168"/>
        <v>0</v>
      </c>
      <c r="Y629" s="5">
        <f t="shared" si="169"/>
        <v>0</v>
      </c>
      <c r="Z629" s="5">
        <f t="shared" si="170"/>
        <v>0</v>
      </c>
      <c r="AA629" s="5">
        <f t="shared" si="171"/>
        <v>0</v>
      </c>
      <c r="AB629" s="5">
        <f t="shared" si="172"/>
        <v>0</v>
      </c>
      <c r="AC629" s="5">
        <f t="shared" si="173"/>
        <v>0</v>
      </c>
      <c r="AD629" s="94">
        <f>IF(U629&lt;=IF(Inputs!$C$22="",lockin,Inputs!$C$22),Inputs!$D$22,IF(U629&lt;=IF(Inputs!$C$23="",lockin,Inputs!$C$23),Inputs!$D$23,IF(U629&lt;=IF(Inputs!$C$24="",lockin,Inputs!$C$24),Inputs!$D$24,IF(U629&lt;=IF(Inputs!$C$25="",lockin,Inputs!$C$25),Inputs!$D$25,IF(U629&lt;=IF(Inputs!$C$26="",lockin,Inputs!$C$26),Inputs!$D$26,IF(U629&lt;=IF(Inputs!$C$27="",lockin,Inputs!$C$27),Inputs!$D$27,IF(U629&lt;=IF(Inputs!$C$28="",lockin,Inputs!$C$28),Inputs!$D$28,IF(U629&lt;=IF(Inputs!$C$29="",lockin,Inputs!$C$29),Inputs!$D$29,IF(U629&lt;=IF(Inputs!$C$30="",lockin,Inputs!$C$30),Inputs!$D$30,IF(U629&lt;=IF(Inputs!$C$31="",lockin,Inputs!$C$31),Inputs!$D$31,0%))))))))))</f>
        <v>1.4999999999999999E-2</v>
      </c>
      <c r="AE629" s="5">
        <f t="shared" si="174"/>
        <v>0</v>
      </c>
      <c r="AF629" s="5">
        <f>AB629*Inputs!I633</f>
        <v>0</v>
      </c>
      <c r="AG629" s="5">
        <f t="shared" si="175"/>
        <v>0</v>
      </c>
      <c r="AH629" s="5">
        <f t="shared" si="176"/>
        <v>0</v>
      </c>
      <c r="AI629" s="5">
        <f>AA629*Inputs!I633</f>
        <v>0</v>
      </c>
      <c r="AJ629" s="5">
        <f t="shared" si="177"/>
        <v>0</v>
      </c>
      <c r="AK629" s="5">
        <f t="shared" si="178"/>
        <v>0</v>
      </c>
      <c r="AL629" s="5">
        <f>AA629*Inputs!I633</f>
        <v>0</v>
      </c>
      <c r="AM629" s="5">
        <f t="shared" ca="1" si="179"/>
        <v>0</v>
      </c>
      <c r="AN629" s="5">
        <f t="shared" si="180"/>
        <v>0</v>
      </c>
      <c r="AO629" s="5">
        <f t="shared" ca="1" si="181"/>
        <v>0</v>
      </c>
      <c r="AP629" s="5"/>
      <c r="AQ629" s="5">
        <f>AA629*Inputs!I633</f>
        <v>0</v>
      </c>
      <c r="AR629" s="5">
        <f t="shared" si="182"/>
        <v>0</v>
      </c>
      <c r="AS629" s="5"/>
      <c r="AT629" s="5">
        <f t="shared" ca="1" si="183"/>
        <v>0</v>
      </c>
      <c r="BG629" s="20" t="str">
        <f>IF(Inputs!K629="","",YEAR(Inputs!K629))</f>
        <v/>
      </c>
      <c r="BH629" s="20" t="str">
        <f>IF(Inputs!K629="","",DAY(Inputs!K629))</f>
        <v/>
      </c>
      <c r="BI629" s="20" t="str">
        <f>IF(Inputs!K629="","",MONTH(Inputs!K629))</f>
        <v/>
      </c>
      <c r="BJ629" s="14" t="str">
        <f>IF(Inputs!K629="","",IF(Inputs!K629&gt;DATE(BG629,4,1),DATE(BG629,4,1),DATE(BG629-1,4,1)))</f>
        <v/>
      </c>
      <c r="BX629" s="27" t="e">
        <f t="shared" si="184"/>
        <v>#N/A</v>
      </c>
      <c r="BY629" t="e">
        <f t="shared" si="185"/>
        <v>#N/A</v>
      </c>
    </row>
    <row r="630" spans="20:77">
      <c r="T630" s="5">
        <f>IF(Inputs!F634="",0,IF(Inputs!G634="Purchase",Inputs!H634,IF(Inputs!G634="Redemption",-Inputs!H634,IF(Inputs!G634="Dividend",0,0)))/Inputs!I634)</f>
        <v>0</v>
      </c>
      <c r="U630" s="5">
        <f>IF(Inputs!F634="",0,(datecg-Inputs!F634))</f>
        <v>0</v>
      </c>
      <c r="V630" s="5">
        <f>IF(Inputs!F634="",0,SUM($T$5:T630))</f>
        <v>0</v>
      </c>
      <c r="W630" s="5">
        <f>SUM($X$5:X629)</f>
        <v>24499.276089799783</v>
      </c>
      <c r="X630" s="5">
        <f t="shared" si="168"/>
        <v>0</v>
      </c>
      <c r="Y630" s="5">
        <f t="shared" si="169"/>
        <v>0</v>
      </c>
      <c r="Z630" s="5">
        <f t="shared" si="170"/>
        <v>0</v>
      </c>
      <c r="AA630" s="5">
        <f t="shared" si="171"/>
        <v>0</v>
      </c>
      <c r="AB630" s="5">
        <f t="shared" si="172"/>
        <v>0</v>
      </c>
      <c r="AC630" s="5">
        <f t="shared" si="173"/>
        <v>0</v>
      </c>
      <c r="AD630" s="94">
        <f>IF(U630&lt;=IF(Inputs!$C$22="",lockin,Inputs!$C$22),Inputs!$D$22,IF(U630&lt;=IF(Inputs!$C$23="",lockin,Inputs!$C$23),Inputs!$D$23,IF(U630&lt;=IF(Inputs!$C$24="",lockin,Inputs!$C$24),Inputs!$D$24,IF(U630&lt;=IF(Inputs!$C$25="",lockin,Inputs!$C$25),Inputs!$D$25,IF(U630&lt;=IF(Inputs!$C$26="",lockin,Inputs!$C$26),Inputs!$D$26,IF(U630&lt;=IF(Inputs!$C$27="",lockin,Inputs!$C$27),Inputs!$D$27,IF(U630&lt;=IF(Inputs!$C$28="",lockin,Inputs!$C$28),Inputs!$D$28,IF(U630&lt;=IF(Inputs!$C$29="",lockin,Inputs!$C$29),Inputs!$D$29,IF(U630&lt;=IF(Inputs!$C$30="",lockin,Inputs!$C$30),Inputs!$D$30,IF(U630&lt;=IF(Inputs!$C$31="",lockin,Inputs!$C$31),Inputs!$D$31,0%))))))))))</f>
        <v>1.4999999999999999E-2</v>
      </c>
      <c r="AE630" s="5">
        <f t="shared" si="174"/>
        <v>0</v>
      </c>
      <c r="AF630" s="5">
        <f>AB630*Inputs!I634</f>
        <v>0</v>
      </c>
      <c r="AG630" s="5">
        <f t="shared" si="175"/>
        <v>0</v>
      </c>
      <c r="AH630" s="5">
        <f t="shared" si="176"/>
        <v>0</v>
      </c>
      <c r="AI630" s="5">
        <f>AA630*Inputs!I634</f>
        <v>0</v>
      </c>
      <c r="AJ630" s="5">
        <f t="shared" si="177"/>
        <v>0</v>
      </c>
      <c r="AK630" s="5">
        <f t="shared" si="178"/>
        <v>0</v>
      </c>
      <c r="AL630" s="5">
        <f>AA630*Inputs!I634</f>
        <v>0</v>
      </c>
      <c r="AM630" s="5">
        <f t="shared" ca="1" si="179"/>
        <v>0</v>
      </c>
      <c r="AN630" s="5">
        <f t="shared" si="180"/>
        <v>0</v>
      </c>
      <c r="AO630" s="5">
        <f t="shared" ca="1" si="181"/>
        <v>0</v>
      </c>
      <c r="AP630" s="5"/>
      <c r="AQ630" s="5">
        <f>AA630*Inputs!I634</f>
        <v>0</v>
      </c>
      <c r="AR630" s="5">
        <f t="shared" si="182"/>
        <v>0</v>
      </c>
      <c r="AS630" s="5"/>
      <c r="AT630" s="5">
        <f t="shared" ca="1" si="183"/>
        <v>0</v>
      </c>
      <c r="BG630" s="20" t="str">
        <f>IF(Inputs!K630="","",YEAR(Inputs!K630))</f>
        <v/>
      </c>
      <c r="BH630" s="20" t="str">
        <f>IF(Inputs!K630="","",DAY(Inputs!K630))</f>
        <v/>
      </c>
      <c r="BI630" s="20" t="str">
        <f>IF(Inputs!K630="","",MONTH(Inputs!K630))</f>
        <v/>
      </c>
      <c r="BJ630" s="14" t="str">
        <f>IF(Inputs!K630="","",IF(Inputs!K630&gt;DATE(BG630,4,1),DATE(BG630,4,1),DATE(BG630-1,4,1)))</f>
        <v/>
      </c>
      <c r="BX630" s="27" t="e">
        <f t="shared" si="184"/>
        <v>#N/A</v>
      </c>
      <c r="BY630" t="e">
        <f t="shared" si="185"/>
        <v>#N/A</v>
      </c>
    </row>
    <row r="631" spans="20:77">
      <c r="T631" s="5">
        <f>IF(Inputs!F635="",0,IF(Inputs!G635="Purchase",Inputs!H635,IF(Inputs!G635="Redemption",-Inputs!H635,IF(Inputs!G635="Dividend",0,0)))/Inputs!I635)</f>
        <v>0</v>
      </c>
      <c r="U631" s="5">
        <f>IF(Inputs!F635="",0,(datecg-Inputs!F635))</f>
        <v>0</v>
      </c>
      <c r="V631" s="5">
        <f>IF(Inputs!F635="",0,SUM($T$5:T631))</f>
        <v>0</v>
      </c>
      <c r="W631" s="5">
        <f>SUM($X$5:X630)</f>
        <v>24499.276089799783</v>
      </c>
      <c r="X631" s="5">
        <f t="shared" si="168"/>
        <v>0</v>
      </c>
      <c r="Y631" s="5">
        <f t="shared" si="169"/>
        <v>0</v>
      </c>
      <c r="Z631" s="5">
        <f t="shared" si="170"/>
        <v>0</v>
      </c>
      <c r="AA631" s="5">
        <f t="shared" si="171"/>
        <v>0</v>
      </c>
      <c r="AB631" s="5">
        <f t="shared" si="172"/>
        <v>0</v>
      </c>
      <c r="AC631" s="5">
        <f t="shared" si="173"/>
        <v>0</v>
      </c>
      <c r="AD631" s="94">
        <f>IF(U631&lt;=IF(Inputs!$C$22="",lockin,Inputs!$C$22),Inputs!$D$22,IF(U631&lt;=IF(Inputs!$C$23="",lockin,Inputs!$C$23),Inputs!$D$23,IF(U631&lt;=IF(Inputs!$C$24="",lockin,Inputs!$C$24),Inputs!$D$24,IF(U631&lt;=IF(Inputs!$C$25="",lockin,Inputs!$C$25),Inputs!$D$25,IF(U631&lt;=IF(Inputs!$C$26="",lockin,Inputs!$C$26),Inputs!$D$26,IF(U631&lt;=IF(Inputs!$C$27="",lockin,Inputs!$C$27),Inputs!$D$27,IF(U631&lt;=IF(Inputs!$C$28="",lockin,Inputs!$C$28),Inputs!$D$28,IF(U631&lt;=IF(Inputs!$C$29="",lockin,Inputs!$C$29),Inputs!$D$29,IF(U631&lt;=IF(Inputs!$C$30="",lockin,Inputs!$C$30),Inputs!$D$30,IF(U631&lt;=IF(Inputs!$C$31="",lockin,Inputs!$C$31),Inputs!$D$31,0%))))))))))</f>
        <v>1.4999999999999999E-2</v>
      </c>
      <c r="AE631" s="5">
        <f t="shared" si="174"/>
        <v>0</v>
      </c>
      <c r="AF631" s="5">
        <f>AB631*Inputs!I635</f>
        <v>0</v>
      </c>
      <c r="AG631" s="5">
        <f t="shared" si="175"/>
        <v>0</v>
      </c>
      <c r="AH631" s="5">
        <f t="shared" si="176"/>
        <v>0</v>
      </c>
      <c r="AI631" s="5">
        <f>AA631*Inputs!I635</f>
        <v>0</v>
      </c>
      <c r="AJ631" s="5">
        <f t="shared" si="177"/>
        <v>0</v>
      </c>
      <c r="AK631" s="5">
        <f t="shared" si="178"/>
        <v>0</v>
      </c>
      <c r="AL631" s="5">
        <f>AA631*Inputs!I635</f>
        <v>0</v>
      </c>
      <c r="AM631" s="5">
        <f t="shared" ca="1" si="179"/>
        <v>0</v>
      </c>
      <c r="AN631" s="5">
        <f t="shared" si="180"/>
        <v>0</v>
      </c>
      <c r="AO631" s="5">
        <f t="shared" ca="1" si="181"/>
        <v>0</v>
      </c>
      <c r="AP631" s="5"/>
      <c r="AQ631" s="5">
        <f>AA631*Inputs!I635</f>
        <v>0</v>
      </c>
      <c r="AR631" s="5">
        <f t="shared" si="182"/>
        <v>0</v>
      </c>
      <c r="AS631" s="5"/>
      <c r="AT631" s="5">
        <f t="shared" ca="1" si="183"/>
        <v>0</v>
      </c>
      <c r="BG631" s="20" t="str">
        <f>IF(Inputs!K631="","",YEAR(Inputs!K631))</f>
        <v/>
      </c>
      <c r="BH631" s="20" t="str">
        <f>IF(Inputs!K631="","",DAY(Inputs!K631))</f>
        <v/>
      </c>
      <c r="BI631" s="20" t="str">
        <f>IF(Inputs!K631="","",MONTH(Inputs!K631))</f>
        <v/>
      </c>
      <c r="BJ631" s="14" t="str">
        <f>IF(Inputs!K631="","",IF(Inputs!K631&gt;DATE(BG631,4,1),DATE(BG631,4,1),DATE(BG631-1,4,1)))</f>
        <v/>
      </c>
      <c r="BX631" s="27" t="e">
        <f t="shared" si="184"/>
        <v>#N/A</v>
      </c>
      <c r="BY631" t="e">
        <f t="shared" si="185"/>
        <v>#N/A</v>
      </c>
    </row>
    <row r="632" spans="20:77">
      <c r="T632" s="5">
        <f>IF(Inputs!F636="",0,IF(Inputs!G636="Purchase",Inputs!H636,IF(Inputs!G636="Redemption",-Inputs!H636,IF(Inputs!G636="Dividend",0,0)))/Inputs!I636)</f>
        <v>0</v>
      </c>
      <c r="U632" s="5">
        <f>IF(Inputs!F636="",0,(datecg-Inputs!F636))</f>
        <v>0</v>
      </c>
      <c r="V632" s="5">
        <f>IF(Inputs!F636="",0,SUM($T$5:T632))</f>
        <v>0</v>
      </c>
      <c r="W632" s="5">
        <f>SUM($X$5:X631)</f>
        <v>24499.276089799783</v>
      </c>
      <c r="X632" s="5">
        <f t="shared" si="168"/>
        <v>0</v>
      </c>
      <c r="Y632" s="5">
        <f t="shared" si="169"/>
        <v>0</v>
      </c>
      <c r="Z632" s="5">
        <f t="shared" si="170"/>
        <v>0</v>
      </c>
      <c r="AA632" s="5">
        <f t="shared" si="171"/>
        <v>0</v>
      </c>
      <c r="AB632" s="5">
        <f t="shared" si="172"/>
        <v>0</v>
      </c>
      <c r="AC632" s="5">
        <f t="shared" si="173"/>
        <v>0</v>
      </c>
      <c r="AD632" s="94">
        <f>IF(U632&lt;=IF(Inputs!$C$22="",lockin,Inputs!$C$22),Inputs!$D$22,IF(U632&lt;=IF(Inputs!$C$23="",lockin,Inputs!$C$23),Inputs!$D$23,IF(U632&lt;=IF(Inputs!$C$24="",lockin,Inputs!$C$24),Inputs!$D$24,IF(U632&lt;=IF(Inputs!$C$25="",lockin,Inputs!$C$25),Inputs!$D$25,IF(U632&lt;=IF(Inputs!$C$26="",lockin,Inputs!$C$26),Inputs!$D$26,IF(U632&lt;=IF(Inputs!$C$27="",lockin,Inputs!$C$27),Inputs!$D$27,IF(U632&lt;=IF(Inputs!$C$28="",lockin,Inputs!$C$28),Inputs!$D$28,IF(U632&lt;=IF(Inputs!$C$29="",lockin,Inputs!$C$29),Inputs!$D$29,IF(U632&lt;=IF(Inputs!$C$30="",lockin,Inputs!$C$30),Inputs!$D$30,IF(U632&lt;=IF(Inputs!$C$31="",lockin,Inputs!$C$31),Inputs!$D$31,0%))))))))))</f>
        <v>1.4999999999999999E-2</v>
      </c>
      <c r="AE632" s="5">
        <f t="shared" si="174"/>
        <v>0</v>
      </c>
      <c r="AF632" s="5">
        <f>AB632*Inputs!I636</f>
        <v>0</v>
      </c>
      <c r="AG632" s="5">
        <f t="shared" si="175"/>
        <v>0</v>
      </c>
      <c r="AH632" s="5">
        <f t="shared" si="176"/>
        <v>0</v>
      </c>
      <c r="AI632" s="5">
        <f>AA632*Inputs!I636</f>
        <v>0</v>
      </c>
      <c r="AJ632" s="5">
        <f t="shared" si="177"/>
        <v>0</v>
      </c>
      <c r="AK632" s="5">
        <f t="shared" si="178"/>
        <v>0</v>
      </c>
      <c r="AL632" s="5">
        <f>AA632*Inputs!I636</f>
        <v>0</v>
      </c>
      <c r="AM632" s="5">
        <f t="shared" ca="1" si="179"/>
        <v>0</v>
      </c>
      <c r="AN632" s="5">
        <f t="shared" si="180"/>
        <v>0</v>
      </c>
      <c r="AO632" s="5">
        <f t="shared" ca="1" si="181"/>
        <v>0</v>
      </c>
      <c r="AP632" s="5"/>
      <c r="AQ632" s="5">
        <f>AA632*Inputs!I636</f>
        <v>0</v>
      </c>
      <c r="AR632" s="5">
        <f t="shared" si="182"/>
        <v>0</v>
      </c>
      <c r="AS632" s="5"/>
      <c r="AT632" s="5">
        <f t="shared" ca="1" si="183"/>
        <v>0</v>
      </c>
      <c r="BG632" s="20" t="str">
        <f>IF(Inputs!K632="","",YEAR(Inputs!K632))</f>
        <v/>
      </c>
      <c r="BH632" s="20" t="str">
        <f>IF(Inputs!K632="","",DAY(Inputs!K632))</f>
        <v/>
      </c>
      <c r="BI632" s="20" t="str">
        <f>IF(Inputs!K632="","",MONTH(Inputs!K632))</f>
        <v/>
      </c>
      <c r="BJ632" s="14" t="str">
        <f>IF(Inputs!K632="","",IF(Inputs!K632&gt;DATE(BG632,4,1),DATE(BG632,4,1),DATE(BG632-1,4,1)))</f>
        <v/>
      </c>
      <c r="BX632" s="27" t="e">
        <f t="shared" si="184"/>
        <v>#N/A</v>
      </c>
      <c r="BY632" t="e">
        <f t="shared" si="185"/>
        <v>#N/A</v>
      </c>
    </row>
    <row r="633" spans="20:77">
      <c r="T633" s="5">
        <f>IF(Inputs!F637="",0,IF(Inputs!G637="Purchase",Inputs!H637,IF(Inputs!G637="Redemption",-Inputs!H637,IF(Inputs!G637="Dividend",0,0)))/Inputs!I637)</f>
        <v>0</v>
      </c>
      <c r="U633" s="5">
        <f>IF(Inputs!F637="",0,(datecg-Inputs!F637))</f>
        <v>0</v>
      </c>
      <c r="V633" s="5">
        <f>IF(Inputs!F637="",0,SUM($T$5:T633))</f>
        <v>0</v>
      </c>
      <c r="W633" s="5">
        <f>SUM($X$5:X632)</f>
        <v>24499.276089799783</v>
      </c>
      <c r="X633" s="5">
        <f t="shared" si="168"/>
        <v>0</v>
      </c>
      <c r="Y633" s="5">
        <f t="shared" si="169"/>
        <v>0</v>
      </c>
      <c r="Z633" s="5">
        <f t="shared" si="170"/>
        <v>0</v>
      </c>
      <c r="AA633" s="5">
        <f t="shared" si="171"/>
        <v>0</v>
      </c>
      <c r="AB633" s="5">
        <f t="shared" si="172"/>
        <v>0</v>
      </c>
      <c r="AC633" s="5">
        <f t="shared" si="173"/>
        <v>0</v>
      </c>
      <c r="AD633" s="94">
        <f>IF(U633&lt;=IF(Inputs!$C$22="",lockin,Inputs!$C$22),Inputs!$D$22,IF(U633&lt;=IF(Inputs!$C$23="",lockin,Inputs!$C$23),Inputs!$D$23,IF(U633&lt;=IF(Inputs!$C$24="",lockin,Inputs!$C$24),Inputs!$D$24,IF(U633&lt;=IF(Inputs!$C$25="",lockin,Inputs!$C$25),Inputs!$D$25,IF(U633&lt;=IF(Inputs!$C$26="",lockin,Inputs!$C$26),Inputs!$D$26,IF(U633&lt;=IF(Inputs!$C$27="",lockin,Inputs!$C$27),Inputs!$D$27,IF(U633&lt;=IF(Inputs!$C$28="",lockin,Inputs!$C$28),Inputs!$D$28,IF(U633&lt;=IF(Inputs!$C$29="",lockin,Inputs!$C$29),Inputs!$D$29,IF(U633&lt;=IF(Inputs!$C$30="",lockin,Inputs!$C$30),Inputs!$D$30,IF(U633&lt;=IF(Inputs!$C$31="",lockin,Inputs!$C$31),Inputs!$D$31,0%))))))))))</f>
        <v>1.4999999999999999E-2</v>
      </c>
      <c r="AE633" s="5">
        <f t="shared" si="174"/>
        <v>0</v>
      </c>
      <c r="AF633" s="5">
        <f>AB633*Inputs!I637</f>
        <v>0</v>
      </c>
      <c r="AG633" s="5">
        <f t="shared" si="175"/>
        <v>0</v>
      </c>
      <c r="AH633" s="5">
        <f t="shared" si="176"/>
        <v>0</v>
      </c>
      <c r="AI633" s="5">
        <f>AA633*Inputs!I637</f>
        <v>0</v>
      </c>
      <c r="AJ633" s="5">
        <f t="shared" si="177"/>
        <v>0</v>
      </c>
      <c r="AK633" s="5">
        <f t="shared" si="178"/>
        <v>0</v>
      </c>
      <c r="AL633" s="5">
        <f>AA633*Inputs!I637</f>
        <v>0</v>
      </c>
      <c r="AM633" s="5">
        <f t="shared" ca="1" si="179"/>
        <v>0</v>
      </c>
      <c r="AN633" s="5">
        <f t="shared" si="180"/>
        <v>0</v>
      </c>
      <c r="AO633" s="5">
        <f t="shared" ca="1" si="181"/>
        <v>0</v>
      </c>
      <c r="AP633" s="5"/>
      <c r="AQ633" s="5">
        <f>AA633*Inputs!I637</f>
        <v>0</v>
      </c>
      <c r="AR633" s="5">
        <f t="shared" si="182"/>
        <v>0</v>
      </c>
      <c r="AS633" s="5"/>
      <c r="AT633" s="5">
        <f t="shared" ca="1" si="183"/>
        <v>0</v>
      </c>
      <c r="BG633" s="20" t="str">
        <f>IF(Inputs!K633="","",YEAR(Inputs!K633))</f>
        <v/>
      </c>
      <c r="BH633" s="20" t="str">
        <f>IF(Inputs!K633="","",DAY(Inputs!K633))</f>
        <v/>
      </c>
      <c r="BI633" s="20" t="str">
        <f>IF(Inputs!K633="","",MONTH(Inputs!K633))</f>
        <v/>
      </c>
      <c r="BJ633" s="14" t="str">
        <f>IF(Inputs!K633="","",IF(Inputs!K633&gt;DATE(BG633,4,1),DATE(BG633,4,1),DATE(BG633-1,4,1)))</f>
        <v/>
      </c>
      <c r="BX633" s="27" t="e">
        <f t="shared" si="184"/>
        <v>#N/A</v>
      </c>
      <c r="BY633" t="e">
        <f t="shared" si="185"/>
        <v>#N/A</v>
      </c>
    </row>
    <row r="634" spans="20:77">
      <c r="T634" s="5">
        <f>IF(Inputs!F638="",0,IF(Inputs!G638="Purchase",Inputs!H638,IF(Inputs!G638="Redemption",-Inputs!H638,IF(Inputs!G638="Dividend",0,0)))/Inputs!I638)</f>
        <v>0</v>
      </c>
      <c r="U634" s="5">
        <f>IF(Inputs!F638="",0,(datecg-Inputs!F638))</f>
        <v>0</v>
      </c>
      <c r="V634" s="5">
        <f>IF(Inputs!F638="",0,SUM($T$5:T634))</f>
        <v>0</v>
      </c>
      <c r="W634" s="5">
        <f>SUM($X$5:X633)</f>
        <v>24499.276089799783</v>
      </c>
      <c r="X634" s="5">
        <f t="shared" si="168"/>
        <v>0</v>
      </c>
      <c r="Y634" s="5">
        <f t="shared" si="169"/>
        <v>0</v>
      </c>
      <c r="Z634" s="5">
        <f t="shared" si="170"/>
        <v>0</v>
      </c>
      <c r="AA634" s="5">
        <f t="shared" si="171"/>
        <v>0</v>
      </c>
      <c r="AB634" s="5">
        <f t="shared" si="172"/>
        <v>0</v>
      </c>
      <c r="AC634" s="5">
        <f t="shared" si="173"/>
        <v>0</v>
      </c>
      <c r="AD634" s="94">
        <f>IF(U634&lt;=IF(Inputs!$C$22="",lockin,Inputs!$C$22),Inputs!$D$22,IF(U634&lt;=IF(Inputs!$C$23="",lockin,Inputs!$C$23),Inputs!$D$23,IF(U634&lt;=IF(Inputs!$C$24="",lockin,Inputs!$C$24),Inputs!$D$24,IF(U634&lt;=IF(Inputs!$C$25="",lockin,Inputs!$C$25),Inputs!$D$25,IF(U634&lt;=IF(Inputs!$C$26="",lockin,Inputs!$C$26),Inputs!$D$26,IF(U634&lt;=IF(Inputs!$C$27="",lockin,Inputs!$C$27),Inputs!$D$27,IF(U634&lt;=IF(Inputs!$C$28="",lockin,Inputs!$C$28),Inputs!$D$28,IF(U634&lt;=IF(Inputs!$C$29="",lockin,Inputs!$C$29),Inputs!$D$29,IF(U634&lt;=IF(Inputs!$C$30="",lockin,Inputs!$C$30),Inputs!$D$30,IF(U634&lt;=IF(Inputs!$C$31="",lockin,Inputs!$C$31),Inputs!$D$31,0%))))))))))</f>
        <v>1.4999999999999999E-2</v>
      </c>
      <c r="AE634" s="5">
        <f t="shared" si="174"/>
        <v>0</v>
      </c>
      <c r="AF634" s="5">
        <f>AB634*Inputs!I638</f>
        <v>0</v>
      </c>
      <c r="AG634" s="5">
        <f t="shared" si="175"/>
        <v>0</v>
      </c>
      <c r="AH634" s="5">
        <f t="shared" si="176"/>
        <v>0</v>
      </c>
      <c r="AI634" s="5">
        <f>AA634*Inputs!I638</f>
        <v>0</v>
      </c>
      <c r="AJ634" s="5">
        <f t="shared" si="177"/>
        <v>0</v>
      </c>
      <c r="AK634" s="5">
        <f t="shared" si="178"/>
        <v>0</v>
      </c>
      <c r="AL634" s="5">
        <f>AA634*Inputs!I638</f>
        <v>0</v>
      </c>
      <c r="AM634" s="5">
        <f t="shared" ca="1" si="179"/>
        <v>0</v>
      </c>
      <c r="AN634" s="5">
        <f t="shared" si="180"/>
        <v>0</v>
      </c>
      <c r="AO634" s="5">
        <f t="shared" ca="1" si="181"/>
        <v>0</v>
      </c>
      <c r="AP634" s="5"/>
      <c r="AQ634" s="5">
        <f>AA634*Inputs!I638</f>
        <v>0</v>
      </c>
      <c r="AR634" s="5">
        <f t="shared" si="182"/>
        <v>0</v>
      </c>
      <c r="AS634" s="5"/>
      <c r="AT634" s="5">
        <f t="shared" ca="1" si="183"/>
        <v>0</v>
      </c>
      <c r="BG634" s="20" t="str">
        <f>IF(Inputs!K634="","",YEAR(Inputs!K634))</f>
        <v/>
      </c>
      <c r="BH634" s="20" t="str">
        <f>IF(Inputs!K634="","",DAY(Inputs!K634))</f>
        <v/>
      </c>
      <c r="BI634" s="20" t="str">
        <f>IF(Inputs!K634="","",MONTH(Inputs!K634))</f>
        <v/>
      </c>
      <c r="BJ634" s="14" t="str">
        <f>IF(Inputs!K634="","",IF(Inputs!K634&gt;DATE(BG634,4,1),DATE(BG634,4,1),DATE(BG634-1,4,1)))</f>
        <v/>
      </c>
      <c r="BX634" s="27" t="e">
        <f t="shared" si="184"/>
        <v>#N/A</v>
      </c>
      <c r="BY634" t="e">
        <f t="shared" si="185"/>
        <v>#N/A</v>
      </c>
    </row>
    <row r="635" spans="20:77">
      <c r="T635" s="5">
        <f>IF(Inputs!F639="",0,IF(Inputs!G639="Purchase",Inputs!H639,IF(Inputs!G639="Redemption",-Inputs!H639,IF(Inputs!G639="Dividend",0,0)))/Inputs!I639)</f>
        <v>0</v>
      </c>
      <c r="U635" s="5">
        <f>IF(Inputs!F639="",0,(datecg-Inputs!F639))</f>
        <v>0</v>
      </c>
      <c r="V635" s="5">
        <f>IF(Inputs!F639="",0,SUM($T$5:T635))</f>
        <v>0</v>
      </c>
      <c r="W635" s="5">
        <f>SUM($X$5:X634)</f>
        <v>24499.276089799783</v>
      </c>
      <c r="X635" s="5">
        <f t="shared" si="168"/>
        <v>0</v>
      </c>
      <c r="Y635" s="5">
        <f t="shared" si="169"/>
        <v>0</v>
      </c>
      <c r="Z635" s="5">
        <f t="shared" si="170"/>
        <v>0</v>
      </c>
      <c r="AA635" s="5">
        <f t="shared" si="171"/>
        <v>0</v>
      </c>
      <c r="AB635" s="5">
        <f t="shared" si="172"/>
        <v>0</v>
      </c>
      <c r="AC635" s="5">
        <f t="shared" si="173"/>
        <v>0</v>
      </c>
      <c r="AD635" s="94">
        <f>IF(U635&lt;=IF(Inputs!$C$22="",lockin,Inputs!$C$22),Inputs!$D$22,IF(U635&lt;=IF(Inputs!$C$23="",lockin,Inputs!$C$23),Inputs!$D$23,IF(U635&lt;=IF(Inputs!$C$24="",lockin,Inputs!$C$24),Inputs!$D$24,IF(U635&lt;=IF(Inputs!$C$25="",lockin,Inputs!$C$25),Inputs!$D$25,IF(U635&lt;=IF(Inputs!$C$26="",lockin,Inputs!$C$26),Inputs!$D$26,IF(U635&lt;=IF(Inputs!$C$27="",lockin,Inputs!$C$27),Inputs!$D$27,IF(U635&lt;=IF(Inputs!$C$28="",lockin,Inputs!$C$28),Inputs!$D$28,IF(U635&lt;=IF(Inputs!$C$29="",lockin,Inputs!$C$29),Inputs!$D$29,IF(U635&lt;=IF(Inputs!$C$30="",lockin,Inputs!$C$30),Inputs!$D$30,IF(U635&lt;=IF(Inputs!$C$31="",lockin,Inputs!$C$31),Inputs!$D$31,0%))))))))))</f>
        <v>1.4999999999999999E-2</v>
      </c>
      <c r="AE635" s="5">
        <f t="shared" si="174"/>
        <v>0</v>
      </c>
      <c r="AF635" s="5">
        <f>AB635*Inputs!I639</f>
        <v>0</v>
      </c>
      <c r="AG635" s="5">
        <f t="shared" si="175"/>
        <v>0</v>
      </c>
      <c r="AH635" s="5">
        <f t="shared" si="176"/>
        <v>0</v>
      </c>
      <c r="AI635" s="5">
        <f>AA635*Inputs!I639</f>
        <v>0</v>
      </c>
      <c r="AJ635" s="5">
        <f t="shared" si="177"/>
        <v>0</v>
      </c>
      <c r="AK635" s="5">
        <f t="shared" si="178"/>
        <v>0</v>
      </c>
      <c r="AL635" s="5">
        <f>AA635*Inputs!I639</f>
        <v>0</v>
      </c>
      <c r="AM635" s="5">
        <f t="shared" ca="1" si="179"/>
        <v>0</v>
      </c>
      <c r="AN635" s="5">
        <f t="shared" si="180"/>
        <v>0</v>
      </c>
      <c r="AO635" s="5">
        <f t="shared" ca="1" si="181"/>
        <v>0</v>
      </c>
      <c r="AP635" s="5"/>
      <c r="AQ635" s="5">
        <f>AA635*Inputs!I639</f>
        <v>0</v>
      </c>
      <c r="AR635" s="5">
        <f t="shared" si="182"/>
        <v>0</v>
      </c>
      <c r="AS635" s="5"/>
      <c r="AT635" s="5">
        <f t="shared" ca="1" si="183"/>
        <v>0</v>
      </c>
      <c r="BG635" s="20" t="str">
        <f>IF(Inputs!K635="","",YEAR(Inputs!K635))</f>
        <v/>
      </c>
      <c r="BH635" s="20" t="str">
        <f>IF(Inputs!K635="","",DAY(Inputs!K635))</f>
        <v/>
      </c>
      <c r="BI635" s="20" t="str">
        <f>IF(Inputs!K635="","",MONTH(Inputs!K635))</f>
        <v/>
      </c>
      <c r="BJ635" s="14" t="str">
        <f>IF(Inputs!K635="","",IF(Inputs!K635&gt;DATE(BG635,4,1),DATE(BG635,4,1),DATE(BG635-1,4,1)))</f>
        <v/>
      </c>
      <c r="BX635" s="27" t="e">
        <f t="shared" si="184"/>
        <v>#N/A</v>
      </c>
      <c r="BY635" t="e">
        <f t="shared" si="185"/>
        <v>#N/A</v>
      </c>
    </row>
    <row r="636" spans="20:77">
      <c r="T636" s="5">
        <f>IF(Inputs!F640="",0,IF(Inputs!G640="Purchase",Inputs!H640,IF(Inputs!G640="Redemption",-Inputs!H640,IF(Inputs!G640="Dividend",0,0)))/Inputs!I640)</f>
        <v>0</v>
      </c>
      <c r="U636" s="5">
        <f>IF(Inputs!F640="",0,(datecg-Inputs!F640))</f>
        <v>0</v>
      </c>
      <c r="V636" s="5">
        <f>IF(Inputs!F640="",0,SUM($T$5:T636))</f>
        <v>0</v>
      </c>
      <c r="W636" s="5">
        <f>SUM($X$5:X635)</f>
        <v>24499.276089799783</v>
      </c>
      <c r="X636" s="5">
        <f t="shared" si="168"/>
        <v>0</v>
      </c>
      <c r="Y636" s="5">
        <f t="shared" si="169"/>
        <v>0</v>
      </c>
      <c r="Z636" s="5">
        <f t="shared" si="170"/>
        <v>0</v>
      </c>
      <c r="AA636" s="5">
        <f t="shared" si="171"/>
        <v>0</v>
      </c>
      <c r="AB636" s="5">
        <f t="shared" si="172"/>
        <v>0</v>
      </c>
      <c r="AC636" s="5">
        <f t="shared" si="173"/>
        <v>0</v>
      </c>
      <c r="AD636" s="94">
        <f>IF(U636&lt;=IF(Inputs!$C$22="",lockin,Inputs!$C$22),Inputs!$D$22,IF(U636&lt;=IF(Inputs!$C$23="",lockin,Inputs!$C$23),Inputs!$D$23,IF(U636&lt;=IF(Inputs!$C$24="",lockin,Inputs!$C$24),Inputs!$D$24,IF(U636&lt;=IF(Inputs!$C$25="",lockin,Inputs!$C$25),Inputs!$D$25,IF(U636&lt;=IF(Inputs!$C$26="",lockin,Inputs!$C$26),Inputs!$D$26,IF(U636&lt;=IF(Inputs!$C$27="",lockin,Inputs!$C$27),Inputs!$D$27,IF(U636&lt;=IF(Inputs!$C$28="",lockin,Inputs!$C$28),Inputs!$D$28,IF(U636&lt;=IF(Inputs!$C$29="",lockin,Inputs!$C$29),Inputs!$D$29,IF(U636&lt;=IF(Inputs!$C$30="",lockin,Inputs!$C$30),Inputs!$D$30,IF(U636&lt;=IF(Inputs!$C$31="",lockin,Inputs!$C$31),Inputs!$D$31,0%))))))))))</f>
        <v>1.4999999999999999E-2</v>
      </c>
      <c r="AE636" s="5">
        <f t="shared" si="174"/>
        <v>0</v>
      </c>
      <c r="AF636" s="5">
        <f>AB636*Inputs!I640</f>
        <v>0</v>
      </c>
      <c r="AG636" s="5">
        <f t="shared" si="175"/>
        <v>0</v>
      </c>
      <c r="AH636" s="5">
        <f t="shared" si="176"/>
        <v>0</v>
      </c>
      <c r="AI636" s="5">
        <f>AA636*Inputs!I640</f>
        <v>0</v>
      </c>
      <c r="AJ636" s="5">
        <f t="shared" si="177"/>
        <v>0</v>
      </c>
      <c r="AK636" s="5">
        <f t="shared" si="178"/>
        <v>0</v>
      </c>
      <c r="AL636" s="5">
        <f>AA636*Inputs!I640</f>
        <v>0</v>
      </c>
      <c r="AM636" s="5">
        <f t="shared" ca="1" si="179"/>
        <v>0</v>
      </c>
      <c r="AN636" s="5">
        <f t="shared" si="180"/>
        <v>0</v>
      </c>
      <c r="AO636" s="5">
        <f t="shared" ca="1" si="181"/>
        <v>0</v>
      </c>
      <c r="AP636" s="5"/>
      <c r="AQ636" s="5">
        <f>AA636*Inputs!I640</f>
        <v>0</v>
      </c>
      <c r="AR636" s="5">
        <f t="shared" si="182"/>
        <v>0</v>
      </c>
      <c r="AS636" s="5"/>
      <c r="AT636" s="5">
        <f t="shared" ca="1" si="183"/>
        <v>0</v>
      </c>
      <c r="BG636" s="20" t="str">
        <f>IF(Inputs!K636="","",YEAR(Inputs!K636))</f>
        <v/>
      </c>
      <c r="BH636" s="20" t="str">
        <f>IF(Inputs!K636="","",DAY(Inputs!K636))</f>
        <v/>
      </c>
      <c r="BI636" s="20" t="str">
        <f>IF(Inputs!K636="","",MONTH(Inputs!K636))</f>
        <v/>
      </c>
      <c r="BJ636" s="14" t="str">
        <f>IF(Inputs!K636="","",IF(Inputs!K636&gt;DATE(BG636,4,1),DATE(BG636,4,1),DATE(BG636-1,4,1)))</f>
        <v/>
      </c>
      <c r="BX636" s="27" t="e">
        <f t="shared" si="184"/>
        <v>#N/A</v>
      </c>
      <c r="BY636" t="e">
        <f t="shared" si="185"/>
        <v>#N/A</v>
      </c>
    </row>
    <row r="637" spans="20:77">
      <c r="T637" s="5">
        <f>IF(Inputs!F641="",0,IF(Inputs!G641="Purchase",Inputs!H641,IF(Inputs!G641="Redemption",-Inputs!H641,IF(Inputs!G641="Dividend",0,0)))/Inputs!I641)</f>
        <v>0</v>
      </c>
      <c r="U637" s="5">
        <f>IF(Inputs!F641="",0,(datecg-Inputs!F641))</f>
        <v>0</v>
      </c>
      <c r="V637" s="5">
        <f>IF(Inputs!F641="",0,SUM($T$5:T637))</f>
        <v>0</v>
      </c>
      <c r="W637" s="5">
        <f>SUM($X$5:X636)</f>
        <v>24499.276089799783</v>
      </c>
      <c r="X637" s="5">
        <f t="shared" si="168"/>
        <v>0</v>
      </c>
      <c r="Y637" s="5">
        <f t="shared" si="169"/>
        <v>0</v>
      </c>
      <c r="Z637" s="5">
        <f t="shared" si="170"/>
        <v>0</v>
      </c>
      <c r="AA637" s="5">
        <f t="shared" si="171"/>
        <v>0</v>
      </c>
      <c r="AB637" s="5">
        <f t="shared" si="172"/>
        <v>0</v>
      </c>
      <c r="AC637" s="5">
        <f t="shared" si="173"/>
        <v>0</v>
      </c>
      <c r="AD637" s="94">
        <f>IF(U637&lt;=IF(Inputs!$C$22="",lockin,Inputs!$C$22),Inputs!$D$22,IF(U637&lt;=IF(Inputs!$C$23="",lockin,Inputs!$C$23),Inputs!$D$23,IF(U637&lt;=IF(Inputs!$C$24="",lockin,Inputs!$C$24),Inputs!$D$24,IF(U637&lt;=IF(Inputs!$C$25="",lockin,Inputs!$C$25),Inputs!$D$25,IF(U637&lt;=IF(Inputs!$C$26="",lockin,Inputs!$C$26),Inputs!$D$26,IF(U637&lt;=IF(Inputs!$C$27="",lockin,Inputs!$C$27),Inputs!$D$27,IF(U637&lt;=IF(Inputs!$C$28="",lockin,Inputs!$C$28),Inputs!$D$28,IF(U637&lt;=IF(Inputs!$C$29="",lockin,Inputs!$C$29),Inputs!$D$29,IF(U637&lt;=IF(Inputs!$C$30="",lockin,Inputs!$C$30),Inputs!$D$30,IF(U637&lt;=IF(Inputs!$C$31="",lockin,Inputs!$C$31),Inputs!$D$31,0%))))))))))</f>
        <v>1.4999999999999999E-2</v>
      </c>
      <c r="AE637" s="5">
        <f t="shared" si="174"/>
        <v>0</v>
      </c>
      <c r="AF637" s="5">
        <f>AB637*Inputs!I641</f>
        <v>0</v>
      </c>
      <c r="AG637" s="5">
        <f t="shared" si="175"/>
        <v>0</v>
      </c>
      <c r="AH637" s="5">
        <f t="shared" si="176"/>
        <v>0</v>
      </c>
      <c r="AI637" s="5">
        <f>AA637*Inputs!I641</f>
        <v>0</v>
      </c>
      <c r="AJ637" s="5">
        <f t="shared" si="177"/>
        <v>0</v>
      </c>
      <c r="AK637" s="5">
        <f t="shared" si="178"/>
        <v>0</v>
      </c>
      <c r="AL637" s="5">
        <f>AA637*Inputs!I641</f>
        <v>0</v>
      </c>
      <c r="AM637" s="5">
        <f t="shared" ca="1" si="179"/>
        <v>0</v>
      </c>
      <c r="AN637" s="5">
        <f t="shared" si="180"/>
        <v>0</v>
      </c>
      <c r="AO637" s="5">
        <f t="shared" ca="1" si="181"/>
        <v>0</v>
      </c>
      <c r="AP637" s="5"/>
      <c r="AQ637" s="5">
        <f>AA637*Inputs!I641</f>
        <v>0</v>
      </c>
      <c r="AR637" s="5">
        <f t="shared" si="182"/>
        <v>0</v>
      </c>
      <c r="AS637" s="5"/>
      <c r="AT637" s="5">
        <f t="shared" ca="1" si="183"/>
        <v>0</v>
      </c>
      <c r="BG637" s="20" t="str">
        <f>IF(Inputs!K637="","",YEAR(Inputs!K637))</f>
        <v/>
      </c>
      <c r="BH637" s="20" t="str">
        <f>IF(Inputs!K637="","",DAY(Inputs!K637))</f>
        <v/>
      </c>
      <c r="BI637" s="20" t="str">
        <f>IF(Inputs!K637="","",MONTH(Inputs!K637))</f>
        <v/>
      </c>
      <c r="BJ637" s="14" t="str">
        <f>IF(Inputs!K637="","",IF(Inputs!K637&gt;DATE(BG637,4,1),DATE(BG637,4,1),DATE(BG637-1,4,1)))</f>
        <v/>
      </c>
      <c r="BX637" s="27" t="e">
        <f t="shared" si="184"/>
        <v>#N/A</v>
      </c>
      <c r="BY637" t="e">
        <f t="shared" si="185"/>
        <v>#N/A</v>
      </c>
    </row>
    <row r="638" spans="20:77">
      <c r="T638" s="5">
        <f>IF(Inputs!F642="",0,IF(Inputs!G642="Purchase",Inputs!H642,IF(Inputs!G642="Redemption",-Inputs!H642,IF(Inputs!G642="Dividend",0,0)))/Inputs!I642)</f>
        <v>0</v>
      </c>
      <c r="U638" s="5">
        <f>IF(Inputs!F642="",0,(datecg-Inputs!F642))</f>
        <v>0</v>
      </c>
      <c r="V638" s="5">
        <f>IF(Inputs!F642="",0,SUM($T$5:T638))</f>
        <v>0</v>
      </c>
      <c r="W638" s="5">
        <f>SUM($X$5:X637)</f>
        <v>24499.276089799783</v>
      </c>
      <c r="X638" s="5">
        <f t="shared" si="168"/>
        <v>0</v>
      </c>
      <c r="Y638" s="5">
        <f t="shared" si="169"/>
        <v>0</v>
      </c>
      <c r="Z638" s="5">
        <f t="shared" si="170"/>
        <v>0</v>
      </c>
      <c r="AA638" s="5">
        <f t="shared" si="171"/>
        <v>0</v>
      </c>
      <c r="AB638" s="5">
        <f t="shared" si="172"/>
        <v>0</v>
      </c>
      <c r="AC638" s="5">
        <f t="shared" si="173"/>
        <v>0</v>
      </c>
      <c r="AD638" s="94">
        <f>IF(U638&lt;=IF(Inputs!$C$22="",lockin,Inputs!$C$22),Inputs!$D$22,IF(U638&lt;=IF(Inputs!$C$23="",lockin,Inputs!$C$23),Inputs!$D$23,IF(U638&lt;=IF(Inputs!$C$24="",lockin,Inputs!$C$24),Inputs!$D$24,IF(U638&lt;=IF(Inputs!$C$25="",lockin,Inputs!$C$25),Inputs!$D$25,IF(U638&lt;=IF(Inputs!$C$26="",lockin,Inputs!$C$26),Inputs!$D$26,IF(U638&lt;=IF(Inputs!$C$27="",lockin,Inputs!$C$27),Inputs!$D$27,IF(U638&lt;=IF(Inputs!$C$28="",lockin,Inputs!$C$28),Inputs!$D$28,IF(U638&lt;=IF(Inputs!$C$29="",lockin,Inputs!$C$29),Inputs!$D$29,IF(U638&lt;=IF(Inputs!$C$30="",lockin,Inputs!$C$30),Inputs!$D$30,IF(U638&lt;=IF(Inputs!$C$31="",lockin,Inputs!$C$31),Inputs!$D$31,0%))))))))))</f>
        <v>1.4999999999999999E-2</v>
      </c>
      <c r="AE638" s="5">
        <f t="shared" si="174"/>
        <v>0</v>
      </c>
      <c r="AF638" s="5">
        <f>AB638*Inputs!I642</f>
        <v>0</v>
      </c>
      <c r="AG638" s="5">
        <f t="shared" si="175"/>
        <v>0</v>
      </c>
      <c r="AH638" s="5">
        <f t="shared" si="176"/>
        <v>0</v>
      </c>
      <c r="AI638" s="5">
        <f>AA638*Inputs!I642</f>
        <v>0</v>
      </c>
      <c r="AJ638" s="5">
        <f t="shared" si="177"/>
        <v>0</v>
      </c>
      <c r="AK638" s="5">
        <f t="shared" si="178"/>
        <v>0</v>
      </c>
      <c r="AL638" s="5">
        <f>AA638*Inputs!I642</f>
        <v>0</v>
      </c>
      <c r="AM638" s="5">
        <f t="shared" ca="1" si="179"/>
        <v>0</v>
      </c>
      <c r="AN638" s="5">
        <f t="shared" si="180"/>
        <v>0</v>
      </c>
      <c r="AO638" s="5">
        <f t="shared" ca="1" si="181"/>
        <v>0</v>
      </c>
      <c r="AP638" s="5"/>
      <c r="AQ638" s="5">
        <f>AA638*Inputs!I642</f>
        <v>0</v>
      </c>
      <c r="AR638" s="5">
        <f t="shared" si="182"/>
        <v>0</v>
      </c>
      <c r="AS638" s="5"/>
      <c r="AT638" s="5">
        <f t="shared" ca="1" si="183"/>
        <v>0</v>
      </c>
      <c r="BG638" s="20" t="str">
        <f>IF(Inputs!K638="","",YEAR(Inputs!K638))</f>
        <v/>
      </c>
      <c r="BH638" s="20" t="str">
        <f>IF(Inputs!K638="","",DAY(Inputs!K638))</f>
        <v/>
      </c>
      <c r="BI638" s="20" t="str">
        <f>IF(Inputs!K638="","",MONTH(Inputs!K638))</f>
        <v/>
      </c>
      <c r="BJ638" s="14" t="str">
        <f>IF(Inputs!K638="","",IF(Inputs!K638&gt;DATE(BG638,4,1),DATE(BG638,4,1),DATE(BG638-1,4,1)))</f>
        <v/>
      </c>
      <c r="BX638" s="27" t="e">
        <f t="shared" si="184"/>
        <v>#N/A</v>
      </c>
      <c r="BY638" t="e">
        <f t="shared" si="185"/>
        <v>#N/A</v>
      </c>
    </row>
    <row r="639" spans="20:77">
      <c r="T639" s="5">
        <f>IF(Inputs!F643="",0,IF(Inputs!G643="Purchase",Inputs!H643,IF(Inputs!G643="Redemption",-Inputs!H643,IF(Inputs!G643="Dividend",0,0)))/Inputs!I643)</f>
        <v>0</v>
      </c>
      <c r="U639" s="5">
        <f>IF(Inputs!F643="",0,(datecg-Inputs!F643))</f>
        <v>0</v>
      </c>
      <c r="V639" s="5">
        <f>IF(Inputs!F643="",0,SUM($T$5:T639))</f>
        <v>0</v>
      </c>
      <c r="W639" s="5">
        <f>SUM($X$5:X638)</f>
        <v>24499.276089799783</v>
      </c>
      <c r="X639" s="5">
        <f t="shared" si="168"/>
        <v>0</v>
      </c>
      <c r="Y639" s="5">
        <f t="shared" si="169"/>
        <v>0</v>
      </c>
      <c r="Z639" s="5">
        <f t="shared" si="170"/>
        <v>0</v>
      </c>
      <c r="AA639" s="5">
        <f t="shared" si="171"/>
        <v>0</v>
      </c>
      <c r="AB639" s="5">
        <f t="shared" si="172"/>
        <v>0</v>
      </c>
      <c r="AC639" s="5">
        <f t="shared" si="173"/>
        <v>0</v>
      </c>
      <c r="AD639" s="94">
        <f>IF(U639&lt;=IF(Inputs!$C$22="",lockin,Inputs!$C$22),Inputs!$D$22,IF(U639&lt;=IF(Inputs!$C$23="",lockin,Inputs!$C$23),Inputs!$D$23,IF(U639&lt;=IF(Inputs!$C$24="",lockin,Inputs!$C$24),Inputs!$D$24,IF(U639&lt;=IF(Inputs!$C$25="",lockin,Inputs!$C$25),Inputs!$D$25,IF(U639&lt;=IF(Inputs!$C$26="",lockin,Inputs!$C$26),Inputs!$D$26,IF(U639&lt;=IF(Inputs!$C$27="",lockin,Inputs!$C$27),Inputs!$D$27,IF(U639&lt;=IF(Inputs!$C$28="",lockin,Inputs!$C$28),Inputs!$D$28,IF(U639&lt;=IF(Inputs!$C$29="",lockin,Inputs!$C$29),Inputs!$D$29,IF(U639&lt;=IF(Inputs!$C$30="",lockin,Inputs!$C$30),Inputs!$D$30,IF(U639&lt;=IF(Inputs!$C$31="",lockin,Inputs!$C$31),Inputs!$D$31,0%))))))))))</f>
        <v>1.4999999999999999E-2</v>
      </c>
      <c r="AE639" s="5">
        <f t="shared" si="174"/>
        <v>0</v>
      </c>
      <c r="AF639" s="5">
        <f>AB639*Inputs!I643</f>
        <v>0</v>
      </c>
      <c r="AG639" s="5">
        <f t="shared" si="175"/>
        <v>0</v>
      </c>
      <c r="AH639" s="5">
        <f t="shared" si="176"/>
        <v>0</v>
      </c>
      <c r="AI639" s="5">
        <f>AA639*Inputs!I643</f>
        <v>0</v>
      </c>
      <c r="AJ639" s="5">
        <f t="shared" si="177"/>
        <v>0</v>
      </c>
      <c r="AK639" s="5">
        <f t="shared" si="178"/>
        <v>0</v>
      </c>
      <c r="AL639" s="5">
        <f>AA639*Inputs!I643</f>
        <v>0</v>
      </c>
      <c r="AM639" s="5">
        <f t="shared" ca="1" si="179"/>
        <v>0</v>
      </c>
      <c r="AN639" s="5">
        <f t="shared" si="180"/>
        <v>0</v>
      </c>
      <c r="AO639" s="5">
        <f t="shared" ca="1" si="181"/>
        <v>0</v>
      </c>
      <c r="AP639" s="5"/>
      <c r="AQ639" s="5">
        <f>AA639*Inputs!I643</f>
        <v>0</v>
      </c>
      <c r="AR639" s="5">
        <f t="shared" si="182"/>
        <v>0</v>
      </c>
      <c r="AS639" s="5"/>
      <c r="AT639" s="5">
        <f t="shared" ca="1" si="183"/>
        <v>0</v>
      </c>
      <c r="BG639" s="20" t="str">
        <f>IF(Inputs!K639="","",YEAR(Inputs!K639))</f>
        <v/>
      </c>
      <c r="BH639" s="20" t="str">
        <f>IF(Inputs!K639="","",DAY(Inputs!K639))</f>
        <v/>
      </c>
      <c r="BI639" s="20" t="str">
        <f>IF(Inputs!K639="","",MONTH(Inputs!K639))</f>
        <v/>
      </c>
      <c r="BJ639" s="14" t="str">
        <f>IF(Inputs!K639="","",IF(Inputs!K639&gt;DATE(BG639,4,1),DATE(BG639,4,1),DATE(BG639-1,4,1)))</f>
        <v/>
      </c>
      <c r="BX639" s="27" t="e">
        <f t="shared" si="184"/>
        <v>#N/A</v>
      </c>
      <c r="BY639" t="e">
        <f t="shared" si="185"/>
        <v>#N/A</v>
      </c>
    </row>
    <row r="640" spans="20:77">
      <c r="T640" s="5">
        <f>IF(Inputs!F644="",0,IF(Inputs!G644="Purchase",Inputs!H644,IF(Inputs!G644="Redemption",-Inputs!H644,IF(Inputs!G644="Dividend",0,0)))/Inputs!I644)</f>
        <v>0</v>
      </c>
      <c r="U640" s="5">
        <f>IF(Inputs!F644="",0,(datecg-Inputs!F644))</f>
        <v>0</v>
      </c>
      <c r="V640" s="5">
        <f>IF(Inputs!F644="",0,SUM($T$5:T640))</f>
        <v>0</v>
      </c>
      <c r="W640" s="5">
        <f>SUM($X$5:X639)</f>
        <v>24499.276089799783</v>
      </c>
      <c r="X640" s="5">
        <f t="shared" si="168"/>
        <v>0</v>
      </c>
      <c r="Y640" s="5">
        <f t="shared" si="169"/>
        <v>0</v>
      </c>
      <c r="Z640" s="5">
        <f t="shared" si="170"/>
        <v>0</v>
      </c>
      <c r="AA640" s="5">
        <f t="shared" si="171"/>
        <v>0</v>
      </c>
      <c r="AB640" s="5">
        <f t="shared" si="172"/>
        <v>0</v>
      </c>
      <c r="AC640" s="5">
        <f t="shared" si="173"/>
        <v>0</v>
      </c>
      <c r="AD640" s="94">
        <f>IF(U640&lt;=IF(Inputs!$C$22="",lockin,Inputs!$C$22),Inputs!$D$22,IF(U640&lt;=IF(Inputs!$C$23="",lockin,Inputs!$C$23),Inputs!$D$23,IF(U640&lt;=IF(Inputs!$C$24="",lockin,Inputs!$C$24),Inputs!$D$24,IF(U640&lt;=IF(Inputs!$C$25="",lockin,Inputs!$C$25),Inputs!$D$25,IF(U640&lt;=IF(Inputs!$C$26="",lockin,Inputs!$C$26),Inputs!$D$26,IF(U640&lt;=IF(Inputs!$C$27="",lockin,Inputs!$C$27),Inputs!$D$27,IF(U640&lt;=IF(Inputs!$C$28="",lockin,Inputs!$C$28),Inputs!$D$28,IF(U640&lt;=IF(Inputs!$C$29="",lockin,Inputs!$C$29),Inputs!$D$29,IF(U640&lt;=IF(Inputs!$C$30="",lockin,Inputs!$C$30),Inputs!$D$30,IF(U640&lt;=IF(Inputs!$C$31="",lockin,Inputs!$C$31),Inputs!$D$31,0%))))))))))</f>
        <v>1.4999999999999999E-2</v>
      </c>
      <c r="AE640" s="5">
        <f t="shared" si="174"/>
        <v>0</v>
      </c>
      <c r="AF640" s="5">
        <f>AB640*Inputs!I644</f>
        <v>0</v>
      </c>
      <c r="AG640" s="5">
        <f t="shared" si="175"/>
        <v>0</v>
      </c>
      <c r="AH640" s="5">
        <f t="shared" si="176"/>
        <v>0</v>
      </c>
      <c r="AI640" s="5">
        <f>AA640*Inputs!I644</f>
        <v>0</v>
      </c>
      <c r="AJ640" s="5">
        <f t="shared" si="177"/>
        <v>0</v>
      </c>
      <c r="AK640" s="5">
        <f t="shared" si="178"/>
        <v>0</v>
      </c>
      <c r="AL640" s="5">
        <f>AA640*Inputs!I644</f>
        <v>0</v>
      </c>
      <c r="AM640" s="5">
        <f t="shared" ca="1" si="179"/>
        <v>0</v>
      </c>
      <c r="AN640" s="5">
        <f t="shared" si="180"/>
        <v>0</v>
      </c>
      <c r="AO640" s="5">
        <f t="shared" ca="1" si="181"/>
        <v>0</v>
      </c>
      <c r="AP640" s="5"/>
      <c r="AQ640" s="5">
        <f>AA640*Inputs!I644</f>
        <v>0</v>
      </c>
      <c r="AR640" s="5">
        <f t="shared" si="182"/>
        <v>0</v>
      </c>
      <c r="AS640" s="5"/>
      <c r="AT640" s="5">
        <f t="shared" ca="1" si="183"/>
        <v>0</v>
      </c>
      <c r="BG640" s="20" t="str">
        <f>IF(Inputs!K640="","",YEAR(Inputs!K640))</f>
        <v/>
      </c>
      <c r="BH640" s="20" t="str">
        <f>IF(Inputs!K640="","",DAY(Inputs!K640))</f>
        <v/>
      </c>
      <c r="BI640" s="20" t="str">
        <f>IF(Inputs!K640="","",MONTH(Inputs!K640))</f>
        <v/>
      </c>
      <c r="BJ640" s="14" t="str">
        <f>IF(Inputs!K640="","",IF(Inputs!K640&gt;DATE(BG640,4,1),DATE(BG640,4,1),DATE(BG640-1,4,1)))</f>
        <v/>
      </c>
      <c r="BX640" s="27" t="e">
        <f t="shared" si="184"/>
        <v>#N/A</v>
      </c>
      <c r="BY640" t="e">
        <f t="shared" si="185"/>
        <v>#N/A</v>
      </c>
    </row>
    <row r="641" spans="20:77">
      <c r="T641" s="5">
        <f>IF(Inputs!F645="",0,IF(Inputs!G645="Purchase",Inputs!H645,IF(Inputs!G645="Redemption",-Inputs!H645,IF(Inputs!G645="Dividend",0,0)))/Inputs!I645)</f>
        <v>0</v>
      </c>
      <c r="U641" s="5">
        <f>IF(Inputs!F645="",0,(datecg-Inputs!F645))</f>
        <v>0</v>
      </c>
      <c r="V641" s="5">
        <f>IF(Inputs!F645="",0,SUM($T$5:T641))</f>
        <v>0</v>
      </c>
      <c r="W641" s="5">
        <f>SUM($X$5:X640)</f>
        <v>24499.276089799783</v>
      </c>
      <c r="X641" s="5">
        <f t="shared" si="168"/>
        <v>0</v>
      </c>
      <c r="Y641" s="5">
        <f t="shared" si="169"/>
        <v>0</v>
      </c>
      <c r="Z641" s="5">
        <f t="shared" si="170"/>
        <v>0</v>
      </c>
      <c r="AA641" s="5">
        <f t="shared" si="171"/>
        <v>0</v>
      </c>
      <c r="AB641" s="5">
        <f t="shared" si="172"/>
        <v>0</v>
      </c>
      <c r="AC641" s="5">
        <f t="shared" si="173"/>
        <v>0</v>
      </c>
      <c r="AD641" s="94">
        <f>IF(U641&lt;=IF(Inputs!$C$22="",lockin,Inputs!$C$22),Inputs!$D$22,IF(U641&lt;=IF(Inputs!$C$23="",lockin,Inputs!$C$23),Inputs!$D$23,IF(U641&lt;=IF(Inputs!$C$24="",lockin,Inputs!$C$24),Inputs!$D$24,IF(U641&lt;=IF(Inputs!$C$25="",lockin,Inputs!$C$25),Inputs!$D$25,IF(U641&lt;=IF(Inputs!$C$26="",lockin,Inputs!$C$26),Inputs!$D$26,IF(U641&lt;=IF(Inputs!$C$27="",lockin,Inputs!$C$27),Inputs!$D$27,IF(U641&lt;=IF(Inputs!$C$28="",lockin,Inputs!$C$28),Inputs!$D$28,IF(U641&lt;=IF(Inputs!$C$29="",lockin,Inputs!$C$29),Inputs!$D$29,IF(U641&lt;=IF(Inputs!$C$30="",lockin,Inputs!$C$30),Inputs!$D$30,IF(U641&lt;=IF(Inputs!$C$31="",lockin,Inputs!$C$31),Inputs!$D$31,0%))))))))))</f>
        <v>1.4999999999999999E-2</v>
      </c>
      <c r="AE641" s="5">
        <f t="shared" si="174"/>
        <v>0</v>
      </c>
      <c r="AF641" s="5">
        <f>AB641*Inputs!I645</f>
        <v>0</v>
      </c>
      <c r="AG641" s="5">
        <f t="shared" si="175"/>
        <v>0</v>
      </c>
      <c r="AH641" s="5">
        <f t="shared" si="176"/>
        <v>0</v>
      </c>
      <c r="AI641" s="5">
        <f>AA641*Inputs!I645</f>
        <v>0</v>
      </c>
      <c r="AJ641" s="5">
        <f t="shared" si="177"/>
        <v>0</v>
      </c>
      <c r="AK641" s="5">
        <f t="shared" si="178"/>
        <v>0</v>
      </c>
      <c r="AL641" s="5">
        <f>AA641*Inputs!I645</f>
        <v>0</v>
      </c>
      <c r="AM641" s="5">
        <f t="shared" ca="1" si="179"/>
        <v>0</v>
      </c>
      <c r="AN641" s="5">
        <f t="shared" si="180"/>
        <v>0</v>
      </c>
      <c r="AO641" s="5">
        <f t="shared" ca="1" si="181"/>
        <v>0</v>
      </c>
      <c r="AP641" s="5"/>
      <c r="AQ641" s="5">
        <f>AA641*Inputs!I645</f>
        <v>0</v>
      </c>
      <c r="AR641" s="5">
        <f t="shared" si="182"/>
        <v>0</v>
      </c>
      <c r="AS641" s="5"/>
      <c r="AT641" s="5">
        <f t="shared" ca="1" si="183"/>
        <v>0</v>
      </c>
      <c r="BG641" s="20" t="str">
        <f>IF(Inputs!K641="","",YEAR(Inputs!K641))</f>
        <v/>
      </c>
      <c r="BH641" s="20" t="str">
        <f>IF(Inputs!K641="","",DAY(Inputs!K641))</f>
        <v/>
      </c>
      <c r="BI641" s="20" t="str">
        <f>IF(Inputs!K641="","",MONTH(Inputs!K641))</f>
        <v/>
      </c>
      <c r="BJ641" s="14" t="str">
        <f>IF(Inputs!K641="","",IF(Inputs!K641&gt;DATE(BG641,4,1),DATE(BG641,4,1),DATE(BG641-1,4,1)))</f>
        <v/>
      </c>
      <c r="BX641" s="27" t="e">
        <f t="shared" si="184"/>
        <v>#N/A</v>
      </c>
      <c r="BY641" t="e">
        <f t="shared" si="185"/>
        <v>#N/A</v>
      </c>
    </row>
    <row r="642" spans="20:77">
      <c r="T642" s="5">
        <f>IF(Inputs!F646="",0,IF(Inputs!G646="Purchase",Inputs!H646,IF(Inputs!G646="Redemption",-Inputs!H646,IF(Inputs!G646="Dividend",0,0)))/Inputs!I646)</f>
        <v>0</v>
      </c>
      <c r="U642" s="5">
        <f>IF(Inputs!F646="",0,(datecg-Inputs!F646))</f>
        <v>0</v>
      </c>
      <c r="V642" s="5">
        <f>IF(Inputs!F646="",0,SUM($T$5:T642))</f>
        <v>0</v>
      </c>
      <c r="W642" s="5">
        <f>SUM($X$5:X641)</f>
        <v>24499.276089799783</v>
      </c>
      <c r="X642" s="5">
        <f t="shared" ref="X642:X705" si="186">IF(W642=units,0,IF(V642&lt;units,T642,units-W642))</f>
        <v>0</v>
      </c>
      <c r="Y642" s="5">
        <f t="shared" ref="Y642:Y705" si="187">IF(X642=0,0,IF(U642&gt;flock,X642,0))</f>
        <v>0</v>
      </c>
      <c r="Z642" s="5">
        <f t="shared" ref="Z642:Z705" si="188">IF(U642=0,0,IF(U642&gt;flock,T642,0))</f>
        <v>0</v>
      </c>
      <c r="AA642" s="5">
        <f t="shared" ref="AA642:AA705" si="189">IF(X642=0,0,IF(U642&gt;taxdur,X642,0))</f>
        <v>0</v>
      </c>
      <c r="AB642" s="5">
        <f t="shared" ref="AB642:AB705" si="190">IF(X642=0,0,IF(U642&lt;=taxdur,X642,0))</f>
        <v>0</v>
      </c>
      <c r="AC642" s="5">
        <f t="shared" ref="AC642:AC705" si="191">IF(X642=0,0,IF(U642&lt;=lockin,X642,0))</f>
        <v>0</v>
      </c>
      <c r="AD642" s="94">
        <f>IF(U642&lt;=IF(Inputs!$C$22="",lockin,Inputs!$C$22),Inputs!$D$22,IF(U642&lt;=IF(Inputs!$C$23="",lockin,Inputs!$C$23),Inputs!$D$23,IF(U642&lt;=IF(Inputs!$C$24="",lockin,Inputs!$C$24),Inputs!$D$24,IF(U642&lt;=IF(Inputs!$C$25="",lockin,Inputs!$C$25),Inputs!$D$25,IF(U642&lt;=IF(Inputs!$C$26="",lockin,Inputs!$C$26),Inputs!$D$26,IF(U642&lt;=IF(Inputs!$C$27="",lockin,Inputs!$C$27),Inputs!$D$27,IF(U642&lt;=IF(Inputs!$C$28="",lockin,Inputs!$C$28),Inputs!$D$28,IF(U642&lt;=IF(Inputs!$C$29="",lockin,Inputs!$C$29),Inputs!$D$29,IF(U642&lt;=IF(Inputs!$C$30="",lockin,Inputs!$C$30),Inputs!$D$30,IF(U642&lt;=IF(Inputs!$C$31="",lockin,Inputs!$C$31),Inputs!$D$31,0%))))))))))</f>
        <v>1.4999999999999999E-2</v>
      </c>
      <c r="AE642" s="5">
        <f t="shared" ref="AE642:AE705" si="192">IF(X642=0,0,IF(U642&gt;lockin,X642,0))</f>
        <v>0</v>
      </c>
      <c r="AF642" s="5">
        <f>AB642*Inputs!I646</f>
        <v>0</v>
      </c>
      <c r="AG642" s="5">
        <f t="shared" ref="AG642:AG705" si="193">IF(AC642&lt;&gt;0,AB642*navcg*(1-AD642),AB642*navcg)</f>
        <v>0</v>
      </c>
      <c r="AH642" s="5">
        <f t="shared" ref="AH642:AH705" si="194">IF(AG642=0,0,AG642-AF642)</f>
        <v>0</v>
      </c>
      <c r="AI642" s="5">
        <f>AA642*Inputs!I646</f>
        <v>0</v>
      </c>
      <c r="AJ642" s="5">
        <f t="shared" ref="AJ642:AJ705" si="195">IF(AC642&lt;&gt;0,AA642*navcg*(1-AD642),AA642*navcg)</f>
        <v>0</v>
      </c>
      <c r="AK642" s="5">
        <f t="shared" ref="AK642:AK705" si="196">IF(AJ642=0,0,AJ642-AI642)</f>
        <v>0</v>
      </c>
      <c r="AL642" s="5">
        <f>AA642*Inputs!I646</f>
        <v>0</v>
      </c>
      <c r="AM642" s="5">
        <f t="shared" ref="AM642:AM705" ca="1" si="197">IF(ISERROR(AL642*cii/BY642),0,AL642*cii/BY642)</f>
        <v>0</v>
      </c>
      <c r="AN642" s="5">
        <f t="shared" ref="AN642:AN705" si="198">IF(AC642&lt;&gt;0,AA642*navcg*(1-AD642),AA642*navcg)</f>
        <v>0</v>
      </c>
      <c r="AO642" s="5">
        <f t="shared" ref="AO642:AO705" ca="1" si="199">AN642-AM642</f>
        <v>0</v>
      </c>
      <c r="AP642" s="5"/>
      <c r="AQ642" s="5">
        <f>AA642*Inputs!I646</f>
        <v>0</v>
      </c>
      <c r="AR642" s="5">
        <f t="shared" ref="AR642:AR705" si="200">AA642*navcg</f>
        <v>0</v>
      </c>
      <c r="AS642" s="5"/>
      <c r="AT642" s="5">
        <f t="shared" ref="AT642:AT705" ca="1" si="201">AR642-AM642</f>
        <v>0</v>
      </c>
      <c r="BG642" s="20" t="str">
        <f>IF(Inputs!K642="","",YEAR(Inputs!K642))</f>
        <v/>
      </c>
      <c r="BH642" s="20" t="str">
        <f>IF(Inputs!K642="","",DAY(Inputs!K642))</f>
        <v/>
      </c>
      <c r="BI642" s="20" t="str">
        <f>IF(Inputs!K642="","",MONTH(Inputs!K642))</f>
        <v/>
      </c>
      <c r="BJ642" s="14" t="str">
        <f>IF(Inputs!K642="","",IF(Inputs!K642&gt;DATE(BG642,4,1),DATE(BG642,4,1),DATE(BG642-1,4,1)))</f>
        <v/>
      </c>
      <c r="BX642" s="27" t="e">
        <f t="shared" si="184"/>
        <v>#N/A</v>
      </c>
      <c r="BY642" t="e">
        <f t="shared" si="185"/>
        <v>#N/A</v>
      </c>
    </row>
    <row r="643" spans="20:77">
      <c r="T643" s="5">
        <f>IF(Inputs!F647="",0,IF(Inputs!G647="Purchase",Inputs!H647,IF(Inputs!G647="Redemption",-Inputs!H647,IF(Inputs!G647="Dividend",0,0)))/Inputs!I647)</f>
        <v>0</v>
      </c>
      <c r="U643" s="5">
        <f>IF(Inputs!F647="",0,(datecg-Inputs!F647))</f>
        <v>0</v>
      </c>
      <c r="V643" s="5">
        <f>IF(Inputs!F647="",0,SUM($T$5:T643))</f>
        <v>0</v>
      </c>
      <c r="W643" s="5">
        <f>SUM($X$5:X642)</f>
        <v>24499.276089799783</v>
      </c>
      <c r="X643" s="5">
        <f t="shared" si="186"/>
        <v>0</v>
      </c>
      <c r="Y643" s="5">
        <f t="shared" si="187"/>
        <v>0</v>
      </c>
      <c r="Z643" s="5">
        <f t="shared" si="188"/>
        <v>0</v>
      </c>
      <c r="AA643" s="5">
        <f t="shared" si="189"/>
        <v>0</v>
      </c>
      <c r="AB643" s="5">
        <f t="shared" si="190"/>
        <v>0</v>
      </c>
      <c r="AC643" s="5">
        <f t="shared" si="191"/>
        <v>0</v>
      </c>
      <c r="AD643" s="94">
        <f>IF(U643&lt;=IF(Inputs!$C$22="",lockin,Inputs!$C$22),Inputs!$D$22,IF(U643&lt;=IF(Inputs!$C$23="",lockin,Inputs!$C$23),Inputs!$D$23,IF(U643&lt;=IF(Inputs!$C$24="",lockin,Inputs!$C$24),Inputs!$D$24,IF(U643&lt;=IF(Inputs!$C$25="",lockin,Inputs!$C$25),Inputs!$D$25,IF(U643&lt;=IF(Inputs!$C$26="",lockin,Inputs!$C$26),Inputs!$D$26,IF(U643&lt;=IF(Inputs!$C$27="",lockin,Inputs!$C$27),Inputs!$D$27,IF(U643&lt;=IF(Inputs!$C$28="",lockin,Inputs!$C$28),Inputs!$D$28,IF(U643&lt;=IF(Inputs!$C$29="",lockin,Inputs!$C$29),Inputs!$D$29,IF(U643&lt;=IF(Inputs!$C$30="",lockin,Inputs!$C$30),Inputs!$D$30,IF(U643&lt;=IF(Inputs!$C$31="",lockin,Inputs!$C$31),Inputs!$D$31,0%))))))))))</f>
        <v>1.4999999999999999E-2</v>
      </c>
      <c r="AE643" s="5">
        <f t="shared" si="192"/>
        <v>0</v>
      </c>
      <c r="AF643" s="5">
        <f>AB643*Inputs!I647</f>
        <v>0</v>
      </c>
      <c r="AG643" s="5">
        <f t="shared" si="193"/>
        <v>0</v>
      </c>
      <c r="AH643" s="5">
        <f t="shared" si="194"/>
        <v>0</v>
      </c>
      <c r="AI643" s="5">
        <f>AA643*Inputs!I647</f>
        <v>0</v>
      </c>
      <c r="AJ643" s="5">
        <f t="shared" si="195"/>
        <v>0</v>
      </c>
      <c r="AK643" s="5">
        <f t="shared" si="196"/>
        <v>0</v>
      </c>
      <c r="AL643" s="5">
        <f>AA643*Inputs!I647</f>
        <v>0</v>
      </c>
      <c r="AM643" s="5">
        <f t="shared" ca="1" si="197"/>
        <v>0</v>
      </c>
      <c r="AN643" s="5">
        <f t="shared" si="198"/>
        <v>0</v>
      </c>
      <c r="AO643" s="5">
        <f t="shared" ca="1" si="199"/>
        <v>0</v>
      </c>
      <c r="AP643" s="5"/>
      <c r="AQ643" s="5">
        <f>AA643*Inputs!I647</f>
        <v>0</v>
      </c>
      <c r="AR643" s="5">
        <f t="shared" si="200"/>
        <v>0</v>
      </c>
      <c r="AS643" s="5"/>
      <c r="AT643" s="5">
        <f t="shared" ca="1" si="201"/>
        <v>0</v>
      </c>
      <c r="BG643" s="20" t="str">
        <f>IF(Inputs!K643="","",YEAR(Inputs!K643))</f>
        <v/>
      </c>
      <c r="BH643" s="20" t="str">
        <f>IF(Inputs!K643="","",DAY(Inputs!K643))</f>
        <v/>
      </c>
      <c r="BI643" s="20" t="str">
        <f>IF(Inputs!K643="","",MONTH(Inputs!K643))</f>
        <v/>
      </c>
      <c r="BJ643" s="14" t="str">
        <f>IF(Inputs!K643="","",IF(Inputs!K643&gt;DATE(BG643,4,1),DATE(BG643,4,1),DATE(BG643-1,4,1)))</f>
        <v/>
      </c>
      <c r="BX643" s="27" t="e">
        <f t="shared" si="184"/>
        <v>#N/A</v>
      </c>
      <c r="BY643" t="e">
        <f t="shared" si="185"/>
        <v>#N/A</v>
      </c>
    </row>
    <row r="644" spans="20:77">
      <c r="T644" s="5">
        <f>IF(Inputs!F648="",0,IF(Inputs!G648="Purchase",Inputs!H648,IF(Inputs!G648="Redemption",-Inputs!H648,IF(Inputs!G648="Dividend",0,0)))/Inputs!I648)</f>
        <v>0</v>
      </c>
      <c r="U644" s="5">
        <f>IF(Inputs!F648="",0,(datecg-Inputs!F648))</f>
        <v>0</v>
      </c>
      <c r="V644" s="5">
        <f>IF(Inputs!F648="",0,SUM($T$5:T644))</f>
        <v>0</v>
      </c>
      <c r="W644" s="5">
        <f>SUM($X$5:X643)</f>
        <v>24499.276089799783</v>
      </c>
      <c r="X644" s="5">
        <f t="shared" si="186"/>
        <v>0</v>
      </c>
      <c r="Y644" s="5">
        <f t="shared" si="187"/>
        <v>0</v>
      </c>
      <c r="Z644" s="5">
        <f t="shared" si="188"/>
        <v>0</v>
      </c>
      <c r="AA644" s="5">
        <f t="shared" si="189"/>
        <v>0</v>
      </c>
      <c r="AB644" s="5">
        <f t="shared" si="190"/>
        <v>0</v>
      </c>
      <c r="AC644" s="5">
        <f t="shared" si="191"/>
        <v>0</v>
      </c>
      <c r="AD644" s="94">
        <f>IF(U644&lt;=IF(Inputs!$C$22="",lockin,Inputs!$C$22),Inputs!$D$22,IF(U644&lt;=IF(Inputs!$C$23="",lockin,Inputs!$C$23),Inputs!$D$23,IF(U644&lt;=IF(Inputs!$C$24="",lockin,Inputs!$C$24),Inputs!$D$24,IF(U644&lt;=IF(Inputs!$C$25="",lockin,Inputs!$C$25),Inputs!$D$25,IF(U644&lt;=IF(Inputs!$C$26="",lockin,Inputs!$C$26),Inputs!$D$26,IF(U644&lt;=IF(Inputs!$C$27="",lockin,Inputs!$C$27),Inputs!$D$27,IF(U644&lt;=IF(Inputs!$C$28="",lockin,Inputs!$C$28),Inputs!$D$28,IF(U644&lt;=IF(Inputs!$C$29="",lockin,Inputs!$C$29),Inputs!$D$29,IF(U644&lt;=IF(Inputs!$C$30="",lockin,Inputs!$C$30),Inputs!$D$30,IF(U644&lt;=IF(Inputs!$C$31="",lockin,Inputs!$C$31),Inputs!$D$31,0%))))))))))</f>
        <v>1.4999999999999999E-2</v>
      </c>
      <c r="AE644" s="5">
        <f t="shared" si="192"/>
        <v>0</v>
      </c>
      <c r="AF644" s="5">
        <f>AB644*Inputs!I648</f>
        <v>0</v>
      </c>
      <c r="AG644" s="5">
        <f t="shared" si="193"/>
        <v>0</v>
      </c>
      <c r="AH644" s="5">
        <f t="shared" si="194"/>
        <v>0</v>
      </c>
      <c r="AI644" s="5">
        <f>AA644*Inputs!I648</f>
        <v>0</v>
      </c>
      <c r="AJ644" s="5">
        <f t="shared" si="195"/>
        <v>0</v>
      </c>
      <c r="AK644" s="5">
        <f t="shared" si="196"/>
        <v>0</v>
      </c>
      <c r="AL644" s="5">
        <f>AA644*Inputs!I648</f>
        <v>0</v>
      </c>
      <c r="AM644" s="5">
        <f t="shared" ca="1" si="197"/>
        <v>0</v>
      </c>
      <c r="AN644" s="5">
        <f t="shared" si="198"/>
        <v>0</v>
      </c>
      <c r="AO644" s="5">
        <f t="shared" ca="1" si="199"/>
        <v>0</v>
      </c>
      <c r="AP644" s="5"/>
      <c r="AQ644" s="5">
        <f>AA644*Inputs!I648</f>
        <v>0</v>
      </c>
      <c r="AR644" s="5">
        <f t="shared" si="200"/>
        <v>0</v>
      </c>
      <c r="AS644" s="5"/>
      <c r="AT644" s="5">
        <f t="shared" ca="1" si="201"/>
        <v>0</v>
      </c>
      <c r="BG644" s="20" t="str">
        <f>IF(Inputs!K644="","",YEAR(Inputs!K644))</f>
        <v/>
      </c>
      <c r="BH644" s="20" t="str">
        <f>IF(Inputs!K644="","",DAY(Inputs!K644))</f>
        <v/>
      </c>
      <c r="BI644" s="20" t="str">
        <f>IF(Inputs!K644="","",MONTH(Inputs!K644))</f>
        <v/>
      </c>
      <c r="BJ644" s="14" t="str">
        <f>IF(Inputs!K644="","",IF(Inputs!K644&gt;DATE(BG644,4,1),DATE(BG644,4,1),DATE(BG644-1,4,1)))</f>
        <v/>
      </c>
      <c r="BX644" s="27" t="e">
        <f t="shared" si="184"/>
        <v>#N/A</v>
      </c>
      <c r="BY644" t="e">
        <f t="shared" si="185"/>
        <v>#N/A</v>
      </c>
    </row>
    <row r="645" spans="20:77">
      <c r="T645" s="5">
        <f>IF(Inputs!F649="",0,IF(Inputs!G649="Purchase",Inputs!H649,IF(Inputs!G649="Redemption",-Inputs!H649,IF(Inputs!G649="Dividend",0,0)))/Inputs!I649)</f>
        <v>0</v>
      </c>
      <c r="U645" s="5">
        <f>IF(Inputs!F649="",0,(datecg-Inputs!F649))</f>
        <v>0</v>
      </c>
      <c r="V645" s="5">
        <f>IF(Inputs!F649="",0,SUM($T$5:T645))</f>
        <v>0</v>
      </c>
      <c r="W645" s="5">
        <f>SUM($X$5:X644)</f>
        <v>24499.276089799783</v>
      </c>
      <c r="X645" s="5">
        <f t="shared" si="186"/>
        <v>0</v>
      </c>
      <c r="Y645" s="5">
        <f t="shared" si="187"/>
        <v>0</v>
      </c>
      <c r="Z645" s="5">
        <f t="shared" si="188"/>
        <v>0</v>
      </c>
      <c r="AA645" s="5">
        <f t="shared" si="189"/>
        <v>0</v>
      </c>
      <c r="AB645" s="5">
        <f t="shared" si="190"/>
        <v>0</v>
      </c>
      <c r="AC645" s="5">
        <f t="shared" si="191"/>
        <v>0</v>
      </c>
      <c r="AD645" s="94">
        <f>IF(U645&lt;=IF(Inputs!$C$22="",lockin,Inputs!$C$22),Inputs!$D$22,IF(U645&lt;=IF(Inputs!$C$23="",lockin,Inputs!$C$23),Inputs!$D$23,IF(U645&lt;=IF(Inputs!$C$24="",lockin,Inputs!$C$24),Inputs!$D$24,IF(U645&lt;=IF(Inputs!$C$25="",lockin,Inputs!$C$25),Inputs!$D$25,IF(U645&lt;=IF(Inputs!$C$26="",lockin,Inputs!$C$26),Inputs!$D$26,IF(U645&lt;=IF(Inputs!$C$27="",lockin,Inputs!$C$27),Inputs!$D$27,IF(U645&lt;=IF(Inputs!$C$28="",lockin,Inputs!$C$28),Inputs!$D$28,IF(U645&lt;=IF(Inputs!$C$29="",lockin,Inputs!$C$29),Inputs!$D$29,IF(U645&lt;=IF(Inputs!$C$30="",lockin,Inputs!$C$30),Inputs!$D$30,IF(U645&lt;=IF(Inputs!$C$31="",lockin,Inputs!$C$31),Inputs!$D$31,0%))))))))))</f>
        <v>1.4999999999999999E-2</v>
      </c>
      <c r="AE645" s="5">
        <f t="shared" si="192"/>
        <v>0</v>
      </c>
      <c r="AF645" s="5">
        <f>AB645*Inputs!I649</f>
        <v>0</v>
      </c>
      <c r="AG645" s="5">
        <f t="shared" si="193"/>
        <v>0</v>
      </c>
      <c r="AH645" s="5">
        <f t="shared" si="194"/>
        <v>0</v>
      </c>
      <c r="AI645" s="5">
        <f>AA645*Inputs!I649</f>
        <v>0</v>
      </c>
      <c r="AJ645" s="5">
        <f t="shared" si="195"/>
        <v>0</v>
      </c>
      <c r="AK645" s="5">
        <f t="shared" si="196"/>
        <v>0</v>
      </c>
      <c r="AL645" s="5">
        <f>AA645*Inputs!I649</f>
        <v>0</v>
      </c>
      <c r="AM645" s="5">
        <f t="shared" ca="1" si="197"/>
        <v>0</v>
      </c>
      <c r="AN645" s="5">
        <f t="shared" si="198"/>
        <v>0</v>
      </c>
      <c r="AO645" s="5">
        <f t="shared" ca="1" si="199"/>
        <v>0</v>
      </c>
      <c r="AP645" s="5"/>
      <c r="AQ645" s="5">
        <f>AA645*Inputs!I649</f>
        <v>0</v>
      </c>
      <c r="AR645" s="5">
        <f t="shared" si="200"/>
        <v>0</v>
      </c>
      <c r="AS645" s="5"/>
      <c r="AT645" s="5">
        <f t="shared" ca="1" si="201"/>
        <v>0</v>
      </c>
      <c r="BG645" s="20" t="str">
        <f>IF(Inputs!K645="","",YEAR(Inputs!K645))</f>
        <v/>
      </c>
      <c r="BH645" s="20" t="str">
        <f>IF(Inputs!K645="","",DAY(Inputs!K645))</f>
        <v/>
      </c>
      <c r="BI645" s="20" t="str">
        <f>IF(Inputs!K645="","",MONTH(Inputs!K645))</f>
        <v/>
      </c>
      <c r="BJ645" s="14" t="str">
        <f>IF(Inputs!K645="","",IF(Inputs!K645&gt;DATE(BG645,4,1),DATE(BG645,4,1),DATE(BG645-1,4,1)))</f>
        <v/>
      </c>
      <c r="BX645" s="27" t="e">
        <f t="shared" ref="BX645:BX708" si="202">INDEX($J$5:$L$74,MATCH(BJ645,$J$5:$J$74,0),1)</f>
        <v>#N/A</v>
      </c>
      <c r="BY645" t="e">
        <f t="shared" ref="BY645:BY708" si="203">INDEX($J$5:$L$74,MATCH(BJ645,$J$5:$J$74,0),3)</f>
        <v>#N/A</v>
      </c>
    </row>
    <row r="646" spans="20:77">
      <c r="T646" s="5">
        <f>IF(Inputs!F650="",0,IF(Inputs!G650="Purchase",Inputs!H650,IF(Inputs!G650="Redemption",-Inputs!H650,IF(Inputs!G650="Dividend",0,0)))/Inputs!I650)</f>
        <v>0</v>
      </c>
      <c r="U646" s="5">
        <f>IF(Inputs!F650="",0,(datecg-Inputs!F650))</f>
        <v>0</v>
      </c>
      <c r="V646" s="5">
        <f>IF(Inputs!F650="",0,SUM($T$5:T646))</f>
        <v>0</v>
      </c>
      <c r="W646" s="5">
        <f>SUM($X$5:X645)</f>
        <v>24499.276089799783</v>
      </c>
      <c r="X646" s="5">
        <f t="shared" si="186"/>
        <v>0</v>
      </c>
      <c r="Y646" s="5">
        <f t="shared" si="187"/>
        <v>0</v>
      </c>
      <c r="Z646" s="5">
        <f t="shared" si="188"/>
        <v>0</v>
      </c>
      <c r="AA646" s="5">
        <f t="shared" si="189"/>
        <v>0</v>
      </c>
      <c r="AB646" s="5">
        <f t="shared" si="190"/>
        <v>0</v>
      </c>
      <c r="AC646" s="5">
        <f t="shared" si="191"/>
        <v>0</v>
      </c>
      <c r="AD646" s="94">
        <f>IF(U646&lt;=IF(Inputs!$C$22="",lockin,Inputs!$C$22),Inputs!$D$22,IF(U646&lt;=IF(Inputs!$C$23="",lockin,Inputs!$C$23),Inputs!$D$23,IF(U646&lt;=IF(Inputs!$C$24="",lockin,Inputs!$C$24),Inputs!$D$24,IF(U646&lt;=IF(Inputs!$C$25="",lockin,Inputs!$C$25),Inputs!$D$25,IF(U646&lt;=IF(Inputs!$C$26="",lockin,Inputs!$C$26),Inputs!$D$26,IF(U646&lt;=IF(Inputs!$C$27="",lockin,Inputs!$C$27),Inputs!$D$27,IF(U646&lt;=IF(Inputs!$C$28="",lockin,Inputs!$C$28),Inputs!$D$28,IF(U646&lt;=IF(Inputs!$C$29="",lockin,Inputs!$C$29),Inputs!$D$29,IF(U646&lt;=IF(Inputs!$C$30="",lockin,Inputs!$C$30),Inputs!$D$30,IF(U646&lt;=IF(Inputs!$C$31="",lockin,Inputs!$C$31),Inputs!$D$31,0%))))))))))</f>
        <v>1.4999999999999999E-2</v>
      </c>
      <c r="AE646" s="5">
        <f t="shared" si="192"/>
        <v>0</v>
      </c>
      <c r="AF646" s="5">
        <f>AB646*Inputs!I650</f>
        <v>0</v>
      </c>
      <c r="AG646" s="5">
        <f t="shared" si="193"/>
        <v>0</v>
      </c>
      <c r="AH646" s="5">
        <f t="shared" si="194"/>
        <v>0</v>
      </c>
      <c r="AI646" s="5">
        <f>AA646*Inputs!I650</f>
        <v>0</v>
      </c>
      <c r="AJ646" s="5">
        <f t="shared" si="195"/>
        <v>0</v>
      </c>
      <c r="AK646" s="5">
        <f t="shared" si="196"/>
        <v>0</v>
      </c>
      <c r="AL646" s="5">
        <f>AA646*Inputs!I650</f>
        <v>0</v>
      </c>
      <c r="AM646" s="5">
        <f t="shared" ca="1" si="197"/>
        <v>0</v>
      </c>
      <c r="AN646" s="5">
        <f t="shared" si="198"/>
        <v>0</v>
      </c>
      <c r="AO646" s="5">
        <f t="shared" ca="1" si="199"/>
        <v>0</v>
      </c>
      <c r="AP646" s="5"/>
      <c r="AQ646" s="5">
        <f>AA646*Inputs!I650</f>
        <v>0</v>
      </c>
      <c r="AR646" s="5">
        <f t="shared" si="200"/>
        <v>0</v>
      </c>
      <c r="AS646" s="5"/>
      <c r="AT646" s="5">
        <f t="shared" ca="1" si="201"/>
        <v>0</v>
      </c>
      <c r="BG646" s="20" t="str">
        <f>IF(Inputs!K646="","",YEAR(Inputs!K646))</f>
        <v/>
      </c>
      <c r="BH646" s="20" t="str">
        <f>IF(Inputs!K646="","",DAY(Inputs!K646))</f>
        <v/>
      </c>
      <c r="BI646" s="20" t="str">
        <f>IF(Inputs!K646="","",MONTH(Inputs!K646))</f>
        <v/>
      </c>
      <c r="BJ646" s="14" t="str">
        <f>IF(Inputs!K646="","",IF(Inputs!K646&gt;DATE(BG646,4,1),DATE(BG646,4,1),DATE(BG646-1,4,1)))</f>
        <v/>
      </c>
      <c r="BX646" s="27" t="e">
        <f t="shared" si="202"/>
        <v>#N/A</v>
      </c>
      <c r="BY646" t="e">
        <f t="shared" si="203"/>
        <v>#N/A</v>
      </c>
    </row>
    <row r="647" spans="20:77">
      <c r="T647" s="5">
        <f>IF(Inputs!F651="",0,IF(Inputs!G651="Purchase",Inputs!H651,IF(Inputs!G651="Redemption",-Inputs!H651,IF(Inputs!G651="Dividend",0,0)))/Inputs!I651)</f>
        <v>0</v>
      </c>
      <c r="U647" s="5">
        <f>IF(Inputs!F651="",0,(datecg-Inputs!F651))</f>
        <v>0</v>
      </c>
      <c r="V647" s="5">
        <f>IF(Inputs!F651="",0,SUM($T$5:T647))</f>
        <v>0</v>
      </c>
      <c r="W647" s="5">
        <f>SUM($X$5:X646)</f>
        <v>24499.276089799783</v>
      </c>
      <c r="X647" s="5">
        <f t="shared" si="186"/>
        <v>0</v>
      </c>
      <c r="Y647" s="5">
        <f t="shared" si="187"/>
        <v>0</v>
      </c>
      <c r="Z647" s="5">
        <f t="shared" si="188"/>
        <v>0</v>
      </c>
      <c r="AA647" s="5">
        <f t="shared" si="189"/>
        <v>0</v>
      </c>
      <c r="AB647" s="5">
        <f t="shared" si="190"/>
        <v>0</v>
      </c>
      <c r="AC647" s="5">
        <f t="shared" si="191"/>
        <v>0</v>
      </c>
      <c r="AD647" s="94">
        <f>IF(U647&lt;=IF(Inputs!$C$22="",lockin,Inputs!$C$22),Inputs!$D$22,IF(U647&lt;=IF(Inputs!$C$23="",lockin,Inputs!$C$23),Inputs!$D$23,IF(U647&lt;=IF(Inputs!$C$24="",lockin,Inputs!$C$24),Inputs!$D$24,IF(U647&lt;=IF(Inputs!$C$25="",lockin,Inputs!$C$25),Inputs!$D$25,IF(U647&lt;=IF(Inputs!$C$26="",lockin,Inputs!$C$26),Inputs!$D$26,IF(U647&lt;=IF(Inputs!$C$27="",lockin,Inputs!$C$27),Inputs!$D$27,IF(U647&lt;=IF(Inputs!$C$28="",lockin,Inputs!$C$28),Inputs!$D$28,IF(U647&lt;=IF(Inputs!$C$29="",lockin,Inputs!$C$29),Inputs!$D$29,IF(U647&lt;=IF(Inputs!$C$30="",lockin,Inputs!$C$30),Inputs!$D$30,IF(U647&lt;=IF(Inputs!$C$31="",lockin,Inputs!$C$31),Inputs!$D$31,0%))))))))))</f>
        <v>1.4999999999999999E-2</v>
      </c>
      <c r="AE647" s="5">
        <f t="shared" si="192"/>
        <v>0</v>
      </c>
      <c r="AF647" s="5">
        <f>AB647*Inputs!I651</f>
        <v>0</v>
      </c>
      <c r="AG647" s="5">
        <f t="shared" si="193"/>
        <v>0</v>
      </c>
      <c r="AH647" s="5">
        <f t="shared" si="194"/>
        <v>0</v>
      </c>
      <c r="AI647" s="5">
        <f>AA647*Inputs!I651</f>
        <v>0</v>
      </c>
      <c r="AJ647" s="5">
        <f t="shared" si="195"/>
        <v>0</v>
      </c>
      <c r="AK647" s="5">
        <f t="shared" si="196"/>
        <v>0</v>
      </c>
      <c r="AL647" s="5">
        <f>AA647*Inputs!I651</f>
        <v>0</v>
      </c>
      <c r="AM647" s="5">
        <f t="shared" ca="1" si="197"/>
        <v>0</v>
      </c>
      <c r="AN647" s="5">
        <f t="shared" si="198"/>
        <v>0</v>
      </c>
      <c r="AO647" s="5">
        <f t="shared" ca="1" si="199"/>
        <v>0</v>
      </c>
      <c r="AP647" s="5"/>
      <c r="AQ647" s="5">
        <f>AA647*Inputs!I651</f>
        <v>0</v>
      </c>
      <c r="AR647" s="5">
        <f t="shared" si="200"/>
        <v>0</v>
      </c>
      <c r="AS647" s="5"/>
      <c r="AT647" s="5">
        <f t="shared" ca="1" si="201"/>
        <v>0</v>
      </c>
      <c r="BG647" s="20" t="str">
        <f>IF(Inputs!K647="","",YEAR(Inputs!K647))</f>
        <v/>
      </c>
      <c r="BH647" s="20" t="str">
        <f>IF(Inputs!K647="","",DAY(Inputs!K647))</f>
        <v/>
      </c>
      <c r="BI647" s="20" t="str">
        <f>IF(Inputs!K647="","",MONTH(Inputs!K647))</f>
        <v/>
      </c>
      <c r="BJ647" s="14" t="str">
        <f>IF(Inputs!K647="","",IF(Inputs!K647&gt;DATE(BG647,4,1),DATE(BG647,4,1),DATE(BG647-1,4,1)))</f>
        <v/>
      </c>
      <c r="BX647" s="27" t="e">
        <f t="shared" si="202"/>
        <v>#N/A</v>
      </c>
      <c r="BY647" t="e">
        <f t="shared" si="203"/>
        <v>#N/A</v>
      </c>
    </row>
    <row r="648" spans="20:77">
      <c r="T648" s="5">
        <f>IF(Inputs!F652="",0,IF(Inputs!G652="Purchase",Inputs!H652,IF(Inputs!G652="Redemption",-Inputs!H652,IF(Inputs!G652="Dividend",0,0)))/Inputs!I652)</f>
        <v>0</v>
      </c>
      <c r="U648" s="5">
        <f>IF(Inputs!F652="",0,(datecg-Inputs!F652))</f>
        <v>0</v>
      </c>
      <c r="V648" s="5">
        <f>IF(Inputs!F652="",0,SUM($T$5:T648))</f>
        <v>0</v>
      </c>
      <c r="W648" s="5">
        <f>SUM($X$5:X647)</f>
        <v>24499.276089799783</v>
      </c>
      <c r="X648" s="5">
        <f t="shared" si="186"/>
        <v>0</v>
      </c>
      <c r="Y648" s="5">
        <f t="shared" si="187"/>
        <v>0</v>
      </c>
      <c r="Z648" s="5">
        <f t="shared" si="188"/>
        <v>0</v>
      </c>
      <c r="AA648" s="5">
        <f t="shared" si="189"/>
        <v>0</v>
      </c>
      <c r="AB648" s="5">
        <f t="shared" si="190"/>
        <v>0</v>
      </c>
      <c r="AC648" s="5">
        <f t="shared" si="191"/>
        <v>0</v>
      </c>
      <c r="AD648" s="94">
        <f>IF(U648&lt;=IF(Inputs!$C$22="",lockin,Inputs!$C$22),Inputs!$D$22,IF(U648&lt;=IF(Inputs!$C$23="",lockin,Inputs!$C$23),Inputs!$D$23,IF(U648&lt;=IF(Inputs!$C$24="",lockin,Inputs!$C$24),Inputs!$D$24,IF(U648&lt;=IF(Inputs!$C$25="",lockin,Inputs!$C$25),Inputs!$D$25,IF(U648&lt;=IF(Inputs!$C$26="",lockin,Inputs!$C$26),Inputs!$D$26,IF(U648&lt;=IF(Inputs!$C$27="",lockin,Inputs!$C$27),Inputs!$D$27,IF(U648&lt;=IF(Inputs!$C$28="",lockin,Inputs!$C$28),Inputs!$D$28,IF(U648&lt;=IF(Inputs!$C$29="",lockin,Inputs!$C$29),Inputs!$D$29,IF(U648&lt;=IF(Inputs!$C$30="",lockin,Inputs!$C$30),Inputs!$D$30,IF(U648&lt;=IF(Inputs!$C$31="",lockin,Inputs!$C$31),Inputs!$D$31,0%))))))))))</f>
        <v>1.4999999999999999E-2</v>
      </c>
      <c r="AE648" s="5">
        <f t="shared" si="192"/>
        <v>0</v>
      </c>
      <c r="AF648" s="5">
        <f>AB648*Inputs!I652</f>
        <v>0</v>
      </c>
      <c r="AG648" s="5">
        <f t="shared" si="193"/>
        <v>0</v>
      </c>
      <c r="AH648" s="5">
        <f t="shared" si="194"/>
        <v>0</v>
      </c>
      <c r="AI648" s="5">
        <f>AA648*Inputs!I652</f>
        <v>0</v>
      </c>
      <c r="AJ648" s="5">
        <f t="shared" si="195"/>
        <v>0</v>
      </c>
      <c r="AK648" s="5">
        <f t="shared" si="196"/>
        <v>0</v>
      </c>
      <c r="AL648" s="5">
        <f>AA648*Inputs!I652</f>
        <v>0</v>
      </c>
      <c r="AM648" s="5">
        <f t="shared" ca="1" si="197"/>
        <v>0</v>
      </c>
      <c r="AN648" s="5">
        <f t="shared" si="198"/>
        <v>0</v>
      </c>
      <c r="AO648" s="5">
        <f t="shared" ca="1" si="199"/>
        <v>0</v>
      </c>
      <c r="AP648" s="5"/>
      <c r="AQ648" s="5">
        <f>AA648*Inputs!I652</f>
        <v>0</v>
      </c>
      <c r="AR648" s="5">
        <f t="shared" si="200"/>
        <v>0</v>
      </c>
      <c r="AS648" s="5"/>
      <c r="AT648" s="5">
        <f t="shared" ca="1" si="201"/>
        <v>0</v>
      </c>
      <c r="BG648" s="20" t="str">
        <f>IF(Inputs!K648="","",YEAR(Inputs!K648))</f>
        <v/>
      </c>
      <c r="BH648" s="20" t="str">
        <f>IF(Inputs!K648="","",DAY(Inputs!K648))</f>
        <v/>
      </c>
      <c r="BI648" s="20" t="str">
        <f>IF(Inputs!K648="","",MONTH(Inputs!K648))</f>
        <v/>
      </c>
      <c r="BJ648" s="14" t="str">
        <f>IF(Inputs!K648="","",IF(Inputs!K648&gt;DATE(BG648,4,1),DATE(BG648,4,1),DATE(BG648-1,4,1)))</f>
        <v/>
      </c>
      <c r="BX648" s="27" t="e">
        <f t="shared" si="202"/>
        <v>#N/A</v>
      </c>
      <c r="BY648" t="e">
        <f t="shared" si="203"/>
        <v>#N/A</v>
      </c>
    </row>
    <row r="649" spans="20:77">
      <c r="T649" s="5">
        <f>IF(Inputs!F653="",0,IF(Inputs!G653="Purchase",Inputs!H653,IF(Inputs!G653="Redemption",-Inputs!H653,IF(Inputs!G653="Dividend",0,0)))/Inputs!I653)</f>
        <v>0</v>
      </c>
      <c r="U649" s="5">
        <f>IF(Inputs!F653="",0,(datecg-Inputs!F653))</f>
        <v>0</v>
      </c>
      <c r="V649" s="5">
        <f>IF(Inputs!F653="",0,SUM($T$5:T649))</f>
        <v>0</v>
      </c>
      <c r="W649" s="5">
        <f>SUM($X$5:X648)</f>
        <v>24499.276089799783</v>
      </c>
      <c r="X649" s="5">
        <f t="shared" si="186"/>
        <v>0</v>
      </c>
      <c r="Y649" s="5">
        <f t="shared" si="187"/>
        <v>0</v>
      </c>
      <c r="Z649" s="5">
        <f t="shared" si="188"/>
        <v>0</v>
      </c>
      <c r="AA649" s="5">
        <f t="shared" si="189"/>
        <v>0</v>
      </c>
      <c r="AB649" s="5">
        <f t="shared" si="190"/>
        <v>0</v>
      </c>
      <c r="AC649" s="5">
        <f t="shared" si="191"/>
        <v>0</v>
      </c>
      <c r="AD649" s="94">
        <f>IF(U649&lt;=IF(Inputs!$C$22="",lockin,Inputs!$C$22),Inputs!$D$22,IF(U649&lt;=IF(Inputs!$C$23="",lockin,Inputs!$C$23),Inputs!$D$23,IF(U649&lt;=IF(Inputs!$C$24="",lockin,Inputs!$C$24),Inputs!$D$24,IF(U649&lt;=IF(Inputs!$C$25="",lockin,Inputs!$C$25),Inputs!$D$25,IF(U649&lt;=IF(Inputs!$C$26="",lockin,Inputs!$C$26),Inputs!$D$26,IF(U649&lt;=IF(Inputs!$C$27="",lockin,Inputs!$C$27),Inputs!$D$27,IF(U649&lt;=IF(Inputs!$C$28="",lockin,Inputs!$C$28),Inputs!$D$28,IF(U649&lt;=IF(Inputs!$C$29="",lockin,Inputs!$C$29),Inputs!$D$29,IF(U649&lt;=IF(Inputs!$C$30="",lockin,Inputs!$C$30),Inputs!$D$30,IF(U649&lt;=IF(Inputs!$C$31="",lockin,Inputs!$C$31),Inputs!$D$31,0%))))))))))</f>
        <v>1.4999999999999999E-2</v>
      </c>
      <c r="AE649" s="5">
        <f t="shared" si="192"/>
        <v>0</v>
      </c>
      <c r="AF649" s="5">
        <f>AB649*Inputs!I653</f>
        <v>0</v>
      </c>
      <c r="AG649" s="5">
        <f t="shared" si="193"/>
        <v>0</v>
      </c>
      <c r="AH649" s="5">
        <f t="shared" si="194"/>
        <v>0</v>
      </c>
      <c r="AI649" s="5">
        <f>AA649*Inputs!I653</f>
        <v>0</v>
      </c>
      <c r="AJ649" s="5">
        <f t="shared" si="195"/>
        <v>0</v>
      </c>
      <c r="AK649" s="5">
        <f t="shared" si="196"/>
        <v>0</v>
      </c>
      <c r="AL649" s="5">
        <f>AA649*Inputs!I653</f>
        <v>0</v>
      </c>
      <c r="AM649" s="5">
        <f t="shared" ca="1" si="197"/>
        <v>0</v>
      </c>
      <c r="AN649" s="5">
        <f t="shared" si="198"/>
        <v>0</v>
      </c>
      <c r="AO649" s="5">
        <f t="shared" ca="1" si="199"/>
        <v>0</v>
      </c>
      <c r="AP649" s="5"/>
      <c r="AQ649" s="5">
        <f>AA649*Inputs!I653</f>
        <v>0</v>
      </c>
      <c r="AR649" s="5">
        <f t="shared" si="200"/>
        <v>0</v>
      </c>
      <c r="AS649" s="5"/>
      <c r="AT649" s="5">
        <f t="shared" ca="1" si="201"/>
        <v>0</v>
      </c>
      <c r="BG649" s="20" t="str">
        <f>IF(Inputs!K649="","",YEAR(Inputs!K649))</f>
        <v/>
      </c>
      <c r="BH649" s="20" t="str">
        <f>IF(Inputs!K649="","",DAY(Inputs!K649))</f>
        <v/>
      </c>
      <c r="BI649" s="20" t="str">
        <f>IF(Inputs!K649="","",MONTH(Inputs!K649))</f>
        <v/>
      </c>
      <c r="BJ649" s="14" t="str">
        <f>IF(Inputs!K649="","",IF(Inputs!K649&gt;DATE(BG649,4,1),DATE(BG649,4,1),DATE(BG649-1,4,1)))</f>
        <v/>
      </c>
      <c r="BX649" s="27" t="e">
        <f t="shared" si="202"/>
        <v>#N/A</v>
      </c>
      <c r="BY649" t="e">
        <f t="shared" si="203"/>
        <v>#N/A</v>
      </c>
    </row>
    <row r="650" spans="20:77">
      <c r="T650" s="5">
        <f>IF(Inputs!F654="",0,IF(Inputs!G654="Purchase",Inputs!H654,IF(Inputs!G654="Redemption",-Inputs!H654,IF(Inputs!G654="Dividend",0,0)))/Inputs!I654)</f>
        <v>0</v>
      </c>
      <c r="U650" s="5">
        <f>IF(Inputs!F654="",0,(datecg-Inputs!F654))</f>
        <v>0</v>
      </c>
      <c r="V650" s="5">
        <f>IF(Inputs!F654="",0,SUM($T$5:T650))</f>
        <v>0</v>
      </c>
      <c r="W650" s="5">
        <f>SUM($X$5:X649)</f>
        <v>24499.276089799783</v>
      </c>
      <c r="X650" s="5">
        <f t="shared" si="186"/>
        <v>0</v>
      </c>
      <c r="Y650" s="5">
        <f t="shared" si="187"/>
        <v>0</v>
      </c>
      <c r="Z650" s="5">
        <f t="shared" si="188"/>
        <v>0</v>
      </c>
      <c r="AA650" s="5">
        <f t="shared" si="189"/>
        <v>0</v>
      </c>
      <c r="AB650" s="5">
        <f t="shared" si="190"/>
        <v>0</v>
      </c>
      <c r="AC650" s="5">
        <f t="shared" si="191"/>
        <v>0</v>
      </c>
      <c r="AD650" s="94">
        <f>IF(U650&lt;=IF(Inputs!$C$22="",lockin,Inputs!$C$22),Inputs!$D$22,IF(U650&lt;=IF(Inputs!$C$23="",lockin,Inputs!$C$23),Inputs!$D$23,IF(U650&lt;=IF(Inputs!$C$24="",lockin,Inputs!$C$24),Inputs!$D$24,IF(U650&lt;=IF(Inputs!$C$25="",lockin,Inputs!$C$25),Inputs!$D$25,IF(U650&lt;=IF(Inputs!$C$26="",lockin,Inputs!$C$26),Inputs!$D$26,IF(U650&lt;=IF(Inputs!$C$27="",lockin,Inputs!$C$27),Inputs!$D$27,IF(U650&lt;=IF(Inputs!$C$28="",lockin,Inputs!$C$28),Inputs!$D$28,IF(U650&lt;=IF(Inputs!$C$29="",lockin,Inputs!$C$29),Inputs!$D$29,IF(U650&lt;=IF(Inputs!$C$30="",lockin,Inputs!$C$30),Inputs!$D$30,IF(U650&lt;=IF(Inputs!$C$31="",lockin,Inputs!$C$31),Inputs!$D$31,0%))))))))))</f>
        <v>1.4999999999999999E-2</v>
      </c>
      <c r="AE650" s="5">
        <f t="shared" si="192"/>
        <v>0</v>
      </c>
      <c r="AF650" s="5">
        <f>AB650*Inputs!I654</f>
        <v>0</v>
      </c>
      <c r="AG650" s="5">
        <f t="shared" si="193"/>
        <v>0</v>
      </c>
      <c r="AH650" s="5">
        <f t="shared" si="194"/>
        <v>0</v>
      </c>
      <c r="AI650" s="5">
        <f>AA650*Inputs!I654</f>
        <v>0</v>
      </c>
      <c r="AJ650" s="5">
        <f t="shared" si="195"/>
        <v>0</v>
      </c>
      <c r="AK650" s="5">
        <f t="shared" si="196"/>
        <v>0</v>
      </c>
      <c r="AL650" s="5">
        <f>AA650*Inputs!I654</f>
        <v>0</v>
      </c>
      <c r="AM650" s="5">
        <f t="shared" ca="1" si="197"/>
        <v>0</v>
      </c>
      <c r="AN650" s="5">
        <f t="shared" si="198"/>
        <v>0</v>
      </c>
      <c r="AO650" s="5">
        <f t="shared" ca="1" si="199"/>
        <v>0</v>
      </c>
      <c r="AP650" s="5"/>
      <c r="AQ650" s="5">
        <f>AA650*Inputs!I654</f>
        <v>0</v>
      </c>
      <c r="AR650" s="5">
        <f t="shared" si="200"/>
        <v>0</v>
      </c>
      <c r="AS650" s="5"/>
      <c r="AT650" s="5">
        <f t="shared" ca="1" si="201"/>
        <v>0</v>
      </c>
      <c r="BG650" s="20" t="str">
        <f>IF(Inputs!K650="","",YEAR(Inputs!K650))</f>
        <v/>
      </c>
      <c r="BH650" s="20" t="str">
        <f>IF(Inputs!K650="","",DAY(Inputs!K650))</f>
        <v/>
      </c>
      <c r="BI650" s="20" t="str">
        <f>IF(Inputs!K650="","",MONTH(Inputs!K650))</f>
        <v/>
      </c>
      <c r="BJ650" s="14" t="str">
        <f>IF(Inputs!K650="","",IF(Inputs!K650&gt;DATE(BG650,4,1),DATE(BG650,4,1),DATE(BG650-1,4,1)))</f>
        <v/>
      </c>
      <c r="BX650" s="27" t="e">
        <f t="shared" si="202"/>
        <v>#N/A</v>
      </c>
      <c r="BY650" t="e">
        <f t="shared" si="203"/>
        <v>#N/A</v>
      </c>
    </row>
    <row r="651" spans="20:77">
      <c r="T651" s="5">
        <f>IF(Inputs!F655="",0,IF(Inputs!G655="Purchase",Inputs!H655,IF(Inputs!G655="Redemption",-Inputs!H655,IF(Inputs!G655="Dividend",0,0)))/Inputs!I655)</f>
        <v>0</v>
      </c>
      <c r="U651" s="5">
        <f>IF(Inputs!F655="",0,(datecg-Inputs!F655))</f>
        <v>0</v>
      </c>
      <c r="V651" s="5">
        <f>IF(Inputs!F655="",0,SUM($T$5:T651))</f>
        <v>0</v>
      </c>
      <c r="W651" s="5">
        <f>SUM($X$5:X650)</f>
        <v>24499.276089799783</v>
      </c>
      <c r="X651" s="5">
        <f t="shared" si="186"/>
        <v>0</v>
      </c>
      <c r="Y651" s="5">
        <f t="shared" si="187"/>
        <v>0</v>
      </c>
      <c r="Z651" s="5">
        <f t="shared" si="188"/>
        <v>0</v>
      </c>
      <c r="AA651" s="5">
        <f t="shared" si="189"/>
        <v>0</v>
      </c>
      <c r="AB651" s="5">
        <f t="shared" si="190"/>
        <v>0</v>
      </c>
      <c r="AC651" s="5">
        <f t="shared" si="191"/>
        <v>0</v>
      </c>
      <c r="AD651" s="94">
        <f>IF(U651&lt;=IF(Inputs!$C$22="",lockin,Inputs!$C$22),Inputs!$D$22,IF(U651&lt;=IF(Inputs!$C$23="",lockin,Inputs!$C$23),Inputs!$D$23,IF(U651&lt;=IF(Inputs!$C$24="",lockin,Inputs!$C$24),Inputs!$D$24,IF(U651&lt;=IF(Inputs!$C$25="",lockin,Inputs!$C$25),Inputs!$D$25,IF(U651&lt;=IF(Inputs!$C$26="",lockin,Inputs!$C$26),Inputs!$D$26,IF(U651&lt;=IF(Inputs!$C$27="",lockin,Inputs!$C$27),Inputs!$D$27,IF(U651&lt;=IF(Inputs!$C$28="",lockin,Inputs!$C$28),Inputs!$D$28,IF(U651&lt;=IF(Inputs!$C$29="",lockin,Inputs!$C$29),Inputs!$D$29,IF(U651&lt;=IF(Inputs!$C$30="",lockin,Inputs!$C$30),Inputs!$D$30,IF(U651&lt;=IF(Inputs!$C$31="",lockin,Inputs!$C$31),Inputs!$D$31,0%))))))))))</f>
        <v>1.4999999999999999E-2</v>
      </c>
      <c r="AE651" s="5">
        <f t="shared" si="192"/>
        <v>0</v>
      </c>
      <c r="AF651" s="5">
        <f>AB651*Inputs!I655</f>
        <v>0</v>
      </c>
      <c r="AG651" s="5">
        <f t="shared" si="193"/>
        <v>0</v>
      </c>
      <c r="AH651" s="5">
        <f t="shared" si="194"/>
        <v>0</v>
      </c>
      <c r="AI651" s="5">
        <f>AA651*Inputs!I655</f>
        <v>0</v>
      </c>
      <c r="AJ651" s="5">
        <f t="shared" si="195"/>
        <v>0</v>
      </c>
      <c r="AK651" s="5">
        <f t="shared" si="196"/>
        <v>0</v>
      </c>
      <c r="AL651" s="5">
        <f>AA651*Inputs!I655</f>
        <v>0</v>
      </c>
      <c r="AM651" s="5">
        <f t="shared" ca="1" si="197"/>
        <v>0</v>
      </c>
      <c r="AN651" s="5">
        <f t="shared" si="198"/>
        <v>0</v>
      </c>
      <c r="AO651" s="5">
        <f t="shared" ca="1" si="199"/>
        <v>0</v>
      </c>
      <c r="AP651" s="5"/>
      <c r="AQ651" s="5">
        <f>AA651*Inputs!I655</f>
        <v>0</v>
      </c>
      <c r="AR651" s="5">
        <f t="shared" si="200"/>
        <v>0</v>
      </c>
      <c r="AS651" s="5"/>
      <c r="AT651" s="5">
        <f t="shared" ca="1" si="201"/>
        <v>0</v>
      </c>
      <c r="BG651" s="20" t="str">
        <f>IF(Inputs!K651="","",YEAR(Inputs!K651))</f>
        <v/>
      </c>
      <c r="BH651" s="20" t="str">
        <f>IF(Inputs!K651="","",DAY(Inputs!K651))</f>
        <v/>
      </c>
      <c r="BI651" s="20" t="str">
        <f>IF(Inputs!K651="","",MONTH(Inputs!K651))</f>
        <v/>
      </c>
      <c r="BJ651" s="14" t="str">
        <f>IF(Inputs!K651="","",IF(Inputs!K651&gt;DATE(BG651,4,1),DATE(BG651,4,1),DATE(BG651-1,4,1)))</f>
        <v/>
      </c>
      <c r="BX651" s="27" t="e">
        <f t="shared" si="202"/>
        <v>#N/A</v>
      </c>
      <c r="BY651" t="e">
        <f t="shared" si="203"/>
        <v>#N/A</v>
      </c>
    </row>
    <row r="652" spans="20:77">
      <c r="T652" s="5">
        <f>IF(Inputs!F656="",0,IF(Inputs!G656="Purchase",Inputs!H656,IF(Inputs!G656="Redemption",-Inputs!H656,IF(Inputs!G656="Dividend",0,0)))/Inputs!I656)</f>
        <v>0</v>
      </c>
      <c r="U652" s="5">
        <f>IF(Inputs!F656="",0,(datecg-Inputs!F656))</f>
        <v>0</v>
      </c>
      <c r="V652" s="5">
        <f>IF(Inputs!F656="",0,SUM($T$5:T652))</f>
        <v>0</v>
      </c>
      <c r="W652" s="5">
        <f>SUM($X$5:X651)</f>
        <v>24499.276089799783</v>
      </c>
      <c r="X652" s="5">
        <f t="shared" si="186"/>
        <v>0</v>
      </c>
      <c r="Y652" s="5">
        <f t="shared" si="187"/>
        <v>0</v>
      </c>
      <c r="Z652" s="5">
        <f t="shared" si="188"/>
        <v>0</v>
      </c>
      <c r="AA652" s="5">
        <f t="shared" si="189"/>
        <v>0</v>
      </c>
      <c r="AB652" s="5">
        <f t="shared" si="190"/>
        <v>0</v>
      </c>
      <c r="AC652" s="5">
        <f t="shared" si="191"/>
        <v>0</v>
      </c>
      <c r="AD652" s="94">
        <f>IF(U652&lt;=IF(Inputs!$C$22="",lockin,Inputs!$C$22),Inputs!$D$22,IF(U652&lt;=IF(Inputs!$C$23="",lockin,Inputs!$C$23),Inputs!$D$23,IF(U652&lt;=IF(Inputs!$C$24="",lockin,Inputs!$C$24),Inputs!$D$24,IF(U652&lt;=IF(Inputs!$C$25="",lockin,Inputs!$C$25),Inputs!$D$25,IF(U652&lt;=IF(Inputs!$C$26="",lockin,Inputs!$C$26),Inputs!$D$26,IF(U652&lt;=IF(Inputs!$C$27="",lockin,Inputs!$C$27),Inputs!$D$27,IF(U652&lt;=IF(Inputs!$C$28="",lockin,Inputs!$C$28),Inputs!$D$28,IF(U652&lt;=IF(Inputs!$C$29="",lockin,Inputs!$C$29),Inputs!$D$29,IF(U652&lt;=IF(Inputs!$C$30="",lockin,Inputs!$C$30),Inputs!$D$30,IF(U652&lt;=IF(Inputs!$C$31="",lockin,Inputs!$C$31),Inputs!$D$31,0%))))))))))</f>
        <v>1.4999999999999999E-2</v>
      </c>
      <c r="AE652" s="5">
        <f t="shared" si="192"/>
        <v>0</v>
      </c>
      <c r="AF652" s="5">
        <f>AB652*Inputs!I656</f>
        <v>0</v>
      </c>
      <c r="AG652" s="5">
        <f t="shared" si="193"/>
        <v>0</v>
      </c>
      <c r="AH652" s="5">
        <f t="shared" si="194"/>
        <v>0</v>
      </c>
      <c r="AI652" s="5">
        <f>AA652*Inputs!I656</f>
        <v>0</v>
      </c>
      <c r="AJ652" s="5">
        <f t="shared" si="195"/>
        <v>0</v>
      </c>
      <c r="AK652" s="5">
        <f t="shared" si="196"/>
        <v>0</v>
      </c>
      <c r="AL652" s="5">
        <f>AA652*Inputs!I656</f>
        <v>0</v>
      </c>
      <c r="AM652" s="5">
        <f t="shared" ca="1" si="197"/>
        <v>0</v>
      </c>
      <c r="AN652" s="5">
        <f t="shared" si="198"/>
        <v>0</v>
      </c>
      <c r="AO652" s="5">
        <f t="shared" ca="1" si="199"/>
        <v>0</v>
      </c>
      <c r="AP652" s="5"/>
      <c r="AQ652" s="5">
        <f>AA652*Inputs!I656</f>
        <v>0</v>
      </c>
      <c r="AR652" s="5">
        <f t="shared" si="200"/>
        <v>0</v>
      </c>
      <c r="AS652" s="5"/>
      <c r="AT652" s="5">
        <f t="shared" ca="1" si="201"/>
        <v>0</v>
      </c>
      <c r="BG652" s="20" t="str">
        <f>IF(Inputs!K652="","",YEAR(Inputs!K652))</f>
        <v/>
      </c>
      <c r="BH652" s="20" t="str">
        <f>IF(Inputs!K652="","",DAY(Inputs!K652))</f>
        <v/>
      </c>
      <c r="BI652" s="20" t="str">
        <f>IF(Inputs!K652="","",MONTH(Inputs!K652))</f>
        <v/>
      </c>
      <c r="BJ652" s="14" t="str">
        <f>IF(Inputs!K652="","",IF(Inputs!K652&gt;DATE(BG652,4,1),DATE(BG652,4,1),DATE(BG652-1,4,1)))</f>
        <v/>
      </c>
      <c r="BX652" s="27" t="e">
        <f t="shared" si="202"/>
        <v>#N/A</v>
      </c>
      <c r="BY652" t="e">
        <f t="shared" si="203"/>
        <v>#N/A</v>
      </c>
    </row>
    <row r="653" spans="20:77">
      <c r="T653" s="5">
        <f>IF(Inputs!F657="",0,IF(Inputs!G657="Purchase",Inputs!H657,IF(Inputs!G657="Redemption",-Inputs!H657,IF(Inputs!G657="Dividend",0,0)))/Inputs!I657)</f>
        <v>0</v>
      </c>
      <c r="U653" s="5">
        <f>IF(Inputs!F657="",0,(datecg-Inputs!F657))</f>
        <v>0</v>
      </c>
      <c r="V653" s="5">
        <f>IF(Inputs!F657="",0,SUM($T$5:T653))</f>
        <v>0</v>
      </c>
      <c r="W653" s="5">
        <f>SUM($X$5:X652)</f>
        <v>24499.276089799783</v>
      </c>
      <c r="X653" s="5">
        <f t="shared" si="186"/>
        <v>0</v>
      </c>
      <c r="Y653" s="5">
        <f t="shared" si="187"/>
        <v>0</v>
      </c>
      <c r="Z653" s="5">
        <f t="shared" si="188"/>
        <v>0</v>
      </c>
      <c r="AA653" s="5">
        <f t="shared" si="189"/>
        <v>0</v>
      </c>
      <c r="AB653" s="5">
        <f t="shared" si="190"/>
        <v>0</v>
      </c>
      <c r="AC653" s="5">
        <f t="shared" si="191"/>
        <v>0</v>
      </c>
      <c r="AD653" s="94">
        <f>IF(U653&lt;=IF(Inputs!$C$22="",lockin,Inputs!$C$22),Inputs!$D$22,IF(U653&lt;=IF(Inputs!$C$23="",lockin,Inputs!$C$23),Inputs!$D$23,IF(U653&lt;=IF(Inputs!$C$24="",lockin,Inputs!$C$24),Inputs!$D$24,IF(U653&lt;=IF(Inputs!$C$25="",lockin,Inputs!$C$25),Inputs!$D$25,IF(U653&lt;=IF(Inputs!$C$26="",lockin,Inputs!$C$26),Inputs!$D$26,IF(U653&lt;=IF(Inputs!$C$27="",lockin,Inputs!$C$27),Inputs!$D$27,IF(U653&lt;=IF(Inputs!$C$28="",lockin,Inputs!$C$28),Inputs!$D$28,IF(U653&lt;=IF(Inputs!$C$29="",lockin,Inputs!$C$29),Inputs!$D$29,IF(U653&lt;=IF(Inputs!$C$30="",lockin,Inputs!$C$30),Inputs!$D$30,IF(U653&lt;=IF(Inputs!$C$31="",lockin,Inputs!$C$31),Inputs!$D$31,0%))))))))))</f>
        <v>1.4999999999999999E-2</v>
      </c>
      <c r="AE653" s="5">
        <f t="shared" si="192"/>
        <v>0</v>
      </c>
      <c r="AF653" s="5">
        <f>AB653*Inputs!I657</f>
        <v>0</v>
      </c>
      <c r="AG653" s="5">
        <f t="shared" si="193"/>
        <v>0</v>
      </c>
      <c r="AH653" s="5">
        <f t="shared" si="194"/>
        <v>0</v>
      </c>
      <c r="AI653" s="5">
        <f>AA653*Inputs!I657</f>
        <v>0</v>
      </c>
      <c r="AJ653" s="5">
        <f t="shared" si="195"/>
        <v>0</v>
      </c>
      <c r="AK653" s="5">
        <f t="shared" si="196"/>
        <v>0</v>
      </c>
      <c r="AL653" s="5">
        <f>AA653*Inputs!I657</f>
        <v>0</v>
      </c>
      <c r="AM653" s="5">
        <f t="shared" ca="1" si="197"/>
        <v>0</v>
      </c>
      <c r="AN653" s="5">
        <f t="shared" si="198"/>
        <v>0</v>
      </c>
      <c r="AO653" s="5">
        <f t="shared" ca="1" si="199"/>
        <v>0</v>
      </c>
      <c r="AP653" s="5"/>
      <c r="AQ653" s="5">
        <f>AA653*Inputs!I657</f>
        <v>0</v>
      </c>
      <c r="AR653" s="5">
        <f t="shared" si="200"/>
        <v>0</v>
      </c>
      <c r="AS653" s="5"/>
      <c r="AT653" s="5">
        <f t="shared" ca="1" si="201"/>
        <v>0</v>
      </c>
      <c r="BG653" s="20" t="str">
        <f>IF(Inputs!K653="","",YEAR(Inputs!K653))</f>
        <v/>
      </c>
      <c r="BH653" s="20" t="str">
        <f>IF(Inputs!K653="","",DAY(Inputs!K653))</f>
        <v/>
      </c>
      <c r="BI653" s="20" t="str">
        <f>IF(Inputs!K653="","",MONTH(Inputs!K653))</f>
        <v/>
      </c>
      <c r="BJ653" s="14" t="str">
        <f>IF(Inputs!K653="","",IF(Inputs!K653&gt;DATE(BG653,4,1),DATE(BG653,4,1),DATE(BG653-1,4,1)))</f>
        <v/>
      </c>
      <c r="BX653" s="27" t="e">
        <f t="shared" si="202"/>
        <v>#N/A</v>
      </c>
      <c r="BY653" t="e">
        <f t="shared" si="203"/>
        <v>#N/A</v>
      </c>
    </row>
    <row r="654" spans="20:77">
      <c r="T654" s="5">
        <f>IF(Inputs!F658="",0,IF(Inputs!G658="Purchase",Inputs!H658,IF(Inputs!G658="Redemption",-Inputs!H658,IF(Inputs!G658="Dividend",0,0)))/Inputs!I658)</f>
        <v>0</v>
      </c>
      <c r="U654" s="5">
        <f>IF(Inputs!F658="",0,(datecg-Inputs!F658))</f>
        <v>0</v>
      </c>
      <c r="V654" s="5">
        <f>IF(Inputs!F658="",0,SUM($T$5:T654))</f>
        <v>0</v>
      </c>
      <c r="W654" s="5">
        <f>SUM($X$5:X653)</f>
        <v>24499.276089799783</v>
      </c>
      <c r="X654" s="5">
        <f t="shared" si="186"/>
        <v>0</v>
      </c>
      <c r="Y654" s="5">
        <f t="shared" si="187"/>
        <v>0</v>
      </c>
      <c r="Z654" s="5">
        <f t="shared" si="188"/>
        <v>0</v>
      </c>
      <c r="AA654" s="5">
        <f t="shared" si="189"/>
        <v>0</v>
      </c>
      <c r="AB654" s="5">
        <f t="shared" si="190"/>
        <v>0</v>
      </c>
      <c r="AC654" s="5">
        <f t="shared" si="191"/>
        <v>0</v>
      </c>
      <c r="AD654" s="94">
        <f>IF(U654&lt;=IF(Inputs!$C$22="",lockin,Inputs!$C$22),Inputs!$D$22,IF(U654&lt;=IF(Inputs!$C$23="",lockin,Inputs!$C$23),Inputs!$D$23,IF(U654&lt;=IF(Inputs!$C$24="",lockin,Inputs!$C$24),Inputs!$D$24,IF(U654&lt;=IF(Inputs!$C$25="",lockin,Inputs!$C$25),Inputs!$D$25,IF(U654&lt;=IF(Inputs!$C$26="",lockin,Inputs!$C$26),Inputs!$D$26,IF(U654&lt;=IF(Inputs!$C$27="",lockin,Inputs!$C$27),Inputs!$D$27,IF(U654&lt;=IF(Inputs!$C$28="",lockin,Inputs!$C$28),Inputs!$D$28,IF(U654&lt;=IF(Inputs!$C$29="",lockin,Inputs!$C$29),Inputs!$D$29,IF(U654&lt;=IF(Inputs!$C$30="",lockin,Inputs!$C$30),Inputs!$D$30,IF(U654&lt;=IF(Inputs!$C$31="",lockin,Inputs!$C$31),Inputs!$D$31,0%))))))))))</f>
        <v>1.4999999999999999E-2</v>
      </c>
      <c r="AE654" s="5">
        <f t="shared" si="192"/>
        <v>0</v>
      </c>
      <c r="AF654" s="5">
        <f>AB654*Inputs!I658</f>
        <v>0</v>
      </c>
      <c r="AG654" s="5">
        <f t="shared" si="193"/>
        <v>0</v>
      </c>
      <c r="AH654" s="5">
        <f t="shared" si="194"/>
        <v>0</v>
      </c>
      <c r="AI654" s="5">
        <f>AA654*Inputs!I658</f>
        <v>0</v>
      </c>
      <c r="AJ654" s="5">
        <f t="shared" si="195"/>
        <v>0</v>
      </c>
      <c r="AK654" s="5">
        <f t="shared" si="196"/>
        <v>0</v>
      </c>
      <c r="AL654" s="5">
        <f>AA654*Inputs!I658</f>
        <v>0</v>
      </c>
      <c r="AM654" s="5">
        <f t="shared" ca="1" si="197"/>
        <v>0</v>
      </c>
      <c r="AN654" s="5">
        <f t="shared" si="198"/>
        <v>0</v>
      </c>
      <c r="AO654" s="5">
        <f t="shared" ca="1" si="199"/>
        <v>0</v>
      </c>
      <c r="AP654" s="5"/>
      <c r="AQ654" s="5">
        <f>AA654*Inputs!I658</f>
        <v>0</v>
      </c>
      <c r="AR654" s="5">
        <f t="shared" si="200"/>
        <v>0</v>
      </c>
      <c r="AS654" s="5"/>
      <c r="AT654" s="5">
        <f t="shared" ca="1" si="201"/>
        <v>0</v>
      </c>
      <c r="BG654" s="20" t="str">
        <f>IF(Inputs!K654="","",YEAR(Inputs!K654))</f>
        <v/>
      </c>
      <c r="BH654" s="20" t="str">
        <f>IF(Inputs!K654="","",DAY(Inputs!K654))</f>
        <v/>
      </c>
      <c r="BI654" s="20" t="str">
        <f>IF(Inputs!K654="","",MONTH(Inputs!K654))</f>
        <v/>
      </c>
      <c r="BJ654" s="14" t="str">
        <f>IF(Inputs!K654="","",IF(Inputs!K654&gt;DATE(BG654,4,1),DATE(BG654,4,1),DATE(BG654-1,4,1)))</f>
        <v/>
      </c>
      <c r="BX654" s="27" t="e">
        <f t="shared" si="202"/>
        <v>#N/A</v>
      </c>
      <c r="BY654" t="e">
        <f t="shared" si="203"/>
        <v>#N/A</v>
      </c>
    </row>
    <row r="655" spans="20:77">
      <c r="T655" s="5">
        <f>IF(Inputs!F659="",0,IF(Inputs!G659="Purchase",Inputs!H659,IF(Inputs!G659="Redemption",-Inputs!H659,IF(Inputs!G659="Dividend",0,0)))/Inputs!I659)</f>
        <v>0</v>
      </c>
      <c r="U655" s="5">
        <f>IF(Inputs!F659="",0,(datecg-Inputs!F659))</f>
        <v>0</v>
      </c>
      <c r="V655" s="5">
        <f>IF(Inputs!F659="",0,SUM($T$5:T655))</f>
        <v>0</v>
      </c>
      <c r="W655" s="5">
        <f>SUM($X$5:X654)</f>
        <v>24499.276089799783</v>
      </c>
      <c r="X655" s="5">
        <f t="shared" si="186"/>
        <v>0</v>
      </c>
      <c r="Y655" s="5">
        <f t="shared" si="187"/>
        <v>0</v>
      </c>
      <c r="Z655" s="5">
        <f t="shared" si="188"/>
        <v>0</v>
      </c>
      <c r="AA655" s="5">
        <f t="shared" si="189"/>
        <v>0</v>
      </c>
      <c r="AB655" s="5">
        <f t="shared" si="190"/>
        <v>0</v>
      </c>
      <c r="AC655" s="5">
        <f t="shared" si="191"/>
        <v>0</v>
      </c>
      <c r="AD655" s="94">
        <f>IF(U655&lt;=IF(Inputs!$C$22="",lockin,Inputs!$C$22),Inputs!$D$22,IF(U655&lt;=IF(Inputs!$C$23="",lockin,Inputs!$C$23),Inputs!$D$23,IF(U655&lt;=IF(Inputs!$C$24="",lockin,Inputs!$C$24),Inputs!$D$24,IF(U655&lt;=IF(Inputs!$C$25="",lockin,Inputs!$C$25),Inputs!$D$25,IF(U655&lt;=IF(Inputs!$C$26="",lockin,Inputs!$C$26),Inputs!$D$26,IF(U655&lt;=IF(Inputs!$C$27="",lockin,Inputs!$C$27),Inputs!$D$27,IF(U655&lt;=IF(Inputs!$C$28="",lockin,Inputs!$C$28),Inputs!$D$28,IF(U655&lt;=IF(Inputs!$C$29="",lockin,Inputs!$C$29),Inputs!$D$29,IF(U655&lt;=IF(Inputs!$C$30="",lockin,Inputs!$C$30),Inputs!$D$30,IF(U655&lt;=IF(Inputs!$C$31="",lockin,Inputs!$C$31),Inputs!$D$31,0%))))))))))</f>
        <v>1.4999999999999999E-2</v>
      </c>
      <c r="AE655" s="5">
        <f t="shared" si="192"/>
        <v>0</v>
      </c>
      <c r="AF655" s="5">
        <f>AB655*Inputs!I659</f>
        <v>0</v>
      </c>
      <c r="AG655" s="5">
        <f t="shared" si="193"/>
        <v>0</v>
      </c>
      <c r="AH655" s="5">
        <f t="shared" si="194"/>
        <v>0</v>
      </c>
      <c r="AI655" s="5">
        <f>AA655*Inputs!I659</f>
        <v>0</v>
      </c>
      <c r="AJ655" s="5">
        <f t="shared" si="195"/>
        <v>0</v>
      </c>
      <c r="AK655" s="5">
        <f t="shared" si="196"/>
        <v>0</v>
      </c>
      <c r="AL655" s="5">
        <f>AA655*Inputs!I659</f>
        <v>0</v>
      </c>
      <c r="AM655" s="5">
        <f t="shared" ca="1" si="197"/>
        <v>0</v>
      </c>
      <c r="AN655" s="5">
        <f t="shared" si="198"/>
        <v>0</v>
      </c>
      <c r="AO655" s="5">
        <f t="shared" ca="1" si="199"/>
        <v>0</v>
      </c>
      <c r="AP655" s="5"/>
      <c r="AQ655" s="5">
        <f>AA655*Inputs!I659</f>
        <v>0</v>
      </c>
      <c r="AR655" s="5">
        <f t="shared" si="200"/>
        <v>0</v>
      </c>
      <c r="AS655" s="5"/>
      <c r="AT655" s="5">
        <f t="shared" ca="1" si="201"/>
        <v>0</v>
      </c>
      <c r="BG655" s="20" t="str">
        <f>IF(Inputs!K655="","",YEAR(Inputs!K655))</f>
        <v/>
      </c>
      <c r="BH655" s="20" t="str">
        <f>IF(Inputs!K655="","",DAY(Inputs!K655))</f>
        <v/>
      </c>
      <c r="BI655" s="20" t="str">
        <f>IF(Inputs!K655="","",MONTH(Inputs!K655))</f>
        <v/>
      </c>
      <c r="BJ655" s="14" t="str">
        <f>IF(Inputs!K655="","",IF(Inputs!K655&gt;DATE(BG655,4,1),DATE(BG655,4,1),DATE(BG655-1,4,1)))</f>
        <v/>
      </c>
      <c r="BX655" s="27" t="e">
        <f t="shared" si="202"/>
        <v>#N/A</v>
      </c>
      <c r="BY655" t="e">
        <f t="shared" si="203"/>
        <v>#N/A</v>
      </c>
    </row>
    <row r="656" spans="20:77">
      <c r="T656" s="5">
        <f>IF(Inputs!F660="",0,IF(Inputs!G660="Purchase",Inputs!H660,IF(Inputs!G660="Redemption",-Inputs!H660,IF(Inputs!G660="Dividend",0,0)))/Inputs!I660)</f>
        <v>0</v>
      </c>
      <c r="U656" s="5">
        <f>IF(Inputs!F660="",0,(datecg-Inputs!F660))</f>
        <v>0</v>
      </c>
      <c r="V656" s="5">
        <f>IF(Inputs!F660="",0,SUM($T$5:T656))</f>
        <v>0</v>
      </c>
      <c r="W656" s="5">
        <f>SUM($X$5:X655)</f>
        <v>24499.276089799783</v>
      </c>
      <c r="X656" s="5">
        <f t="shared" si="186"/>
        <v>0</v>
      </c>
      <c r="Y656" s="5">
        <f t="shared" si="187"/>
        <v>0</v>
      </c>
      <c r="Z656" s="5">
        <f t="shared" si="188"/>
        <v>0</v>
      </c>
      <c r="AA656" s="5">
        <f t="shared" si="189"/>
        <v>0</v>
      </c>
      <c r="AB656" s="5">
        <f t="shared" si="190"/>
        <v>0</v>
      </c>
      <c r="AC656" s="5">
        <f t="shared" si="191"/>
        <v>0</v>
      </c>
      <c r="AD656" s="94">
        <f>IF(U656&lt;=IF(Inputs!$C$22="",lockin,Inputs!$C$22),Inputs!$D$22,IF(U656&lt;=IF(Inputs!$C$23="",lockin,Inputs!$C$23),Inputs!$D$23,IF(U656&lt;=IF(Inputs!$C$24="",lockin,Inputs!$C$24),Inputs!$D$24,IF(U656&lt;=IF(Inputs!$C$25="",lockin,Inputs!$C$25),Inputs!$D$25,IF(U656&lt;=IF(Inputs!$C$26="",lockin,Inputs!$C$26),Inputs!$D$26,IF(U656&lt;=IF(Inputs!$C$27="",lockin,Inputs!$C$27),Inputs!$D$27,IF(U656&lt;=IF(Inputs!$C$28="",lockin,Inputs!$C$28),Inputs!$D$28,IF(U656&lt;=IF(Inputs!$C$29="",lockin,Inputs!$C$29),Inputs!$D$29,IF(U656&lt;=IF(Inputs!$C$30="",lockin,Inputs!$C$30),Inputs!$D$30,IF(U656&lt;=IF(Inputs!$C$31="",lockin,Inputs!$C$31),Inputs!$D$31,0%))))))))))</f>
        <v>1.4999999999999999E-2</v>
      </c>
      <c r="AE656" s="5">
        <f t="shared" si="192"/>
        <v>0</v>
      </c>
      <c r="AF656" s="5">
        <f>AB656*Inputs!I660</f>
        <v>0</v>
      </c>
      <c r="AG656" s="5">
        <f t="shared" si="193"/>
        <v>0</v>
      </c>
      <c r="AH656" s="5">
        <f t="shared" si="194"/>
        <v>0</v>
      </c>
      <c r="AI656" s="5">
        <f>AA656*Inputs!I660</f>
        <v>0</v>
      </c>
      <c r="AJ656" s="5">
        <f t="shared" si="195"/>
        <v>0</v>
      </c>
      <c r="AK656" s="5">
        <f t="shared" si="196"/>
        <v>0</v>
      </c>
      <c r="AL656" s="5">
        <f>AA656*Inputs!I660</f>
        <v>0</v>
      </c>
      <c r="AM656" s="5">
        <f t="shared" ca="1" si="197"/>
        <v>0</v>
      </c>
      <c r="AN656" s="5">
        <f t="shared" si="198"/>
        <v>0</v>
      </c>
      <c r="AO656" s="5">
        <f t="shared" ca="1" si="199"/>
        <v>0</v>
      </c>
      <c r="AP656" s="5"/>
      <c r="AQ656" s="5">
        <f>AA656*Inputs!I660</f>
        <v>0</v>
      </c>
      <c r="AR656" s="5">
        <f t="shared" si="200"/>
        <v>0</v>
      </c>
      <c r="AS656" s="5"/>
      <c r="AT656" s="5">
        <f t="shared" ca="1" si="201"/>
        <v>0</v>
      </c>
      <c r="BG656" s="20" t="str">
        <f>IF(Inputs!K656="","",YEAR(Inputs!K656))</f>
        <v/>
      </c>
      <c r="BH656" s="20" t="str">
        <f>IF(Inputs!K656="","",DAY(Inputs!K656))</f>
        <v/>
      </c>
      <c r="BI656" s="20" t="str">
        <f>IF(Inputs!K656="","",MONTH(Inputs!K656))</f>
        <v/>
      </c>
      <c r="BJ656" s="14" t="str">
        <f>IF(Inputs!K656="","",IF(Inputs!K656&gt;DATE(BG656,4,1),DATE(BG656,4,1),DATE(BG656-1,4,1)))</f>
        <v/>
      </c>
      <c r="BX656" s="27" t="e">
        <f t="shared" si="202"/>
        <v>#N/A</v>
      </c>
      <c r="BY656" t="e">
        <f t="shared" si="203"/>
        <v>#N/A</v>
      </c>
    </row>
    <row r="657" spans="20:77">
      <c r="T657" s="5">
        <f>IF(Inputs!F661="",0,IF(Inputs!G661="Purchase",Inputs!H661,IF(Inputs!G661="Redemption",-Inputs!H661,IF(Inputs!G661="Dividend",0,0)))/Inputs!I661)</f>
        <v>0</v>
      </c>
      <c r="U657" s="5">
        <f>IF(Inputs!F661="",0,(datecg-Inputs!F661))</f>
        <v>0</v>
      </c>
      <c r="V657" s="5">
        <f>IF(Inputs!F661="",0,SUM($T$5:T657))</f>
        <v>0</v>
      </c>
      <c r="W657" s="5">
        <f>SUM($X$5:X656)</f>
        <v>24499.276089799783</v>
      </c>
      <c r="X657" s="5">
        <f t="shared" si="186"/>
        <v>0</v>
      </c>
      <c r="Y657" s="5">
        <f t="shared" si="187"/>
        <v>0</v>
      </c>
      <c r="Z657" s="5">
        <f t="shared" si="188"/>
        <v>0</v>
      </c>
      <c r="AA657" s="5">
        <f t="shared" si="189"/>
        <v>0</v>
      </c>
      <c r="AB657" s="5">
        <f t="shared" si="190"/>
        <v>0</v>
      </c>
      <c r="AC657" s="5">
        <f t="shared" si="191"/>
        <v>0</v>
      </c>
      <c r="AD657" s="94">
        <f>IF(U657&lt;=IF(Inputs!$C$22="",lockin,Inputs!$C$22),Inputs!$D$22,IF(U657&lt;=IF(Inputs!$C$23="",lockin,Inputs!$C$23),Inputs!$D$23,IF(U657&lt;=IF(Inputs!$C$24="",lockin,Inputs!$C$24),Inputs!$D$24,IF(U657&lt;=IF(Inputs!$C$25="",lockin,Inputs!$C$25),Inputs!$D$25,IF(U657&lt;=IF(Inputs!$C$26="",lockin,Inputs!$C$26),Inputs!$D$26,IF(U657&lt;=IF(Inputs!$C$27="",lockin,Inputs!$C$27),Inputs!$D$27,IF(U657&lt;=IF(Inputs!$C$28="",lockin,Inputs!$C$28),Inputs!$D$28,IF(U657&lt;=IF(Inputs!$C$29="",lockin,Inputs!$C$29),Inputs!$D$29,IF(U657&lt;=IF(Inputs!$C$30="",lockin,Inputs!$C$30),Inputs!$D$30,IF(U657&lt;=IF(Inputs!$C$31="",lockin,Inputs!$C$31),Inputs!$D$31,0%))))))))))</f>
        <v>1.4999999999999999E-2</v>
      </c>
      <c r="AE657" s="5">
        <f t="shared" si="192"/>
        <v>0</v>
      </c>
      <c r="AF657" s="5">
        <f>AB657*Inputs!I661</f>
        <v>0</v>
      </c>
      <c r="AG657" s="5">
        <f t="shared" si="193"/>
        <v>0</v>
      </c>
      <c r="AH657" s="5">
        <f t="shared" si="194"/>
        <v>0</v>
      </c>
      <c r="AI657" s="5">
        <f>AA657*Inputs!I661</f>
        <v>0</v>
      </c>
      <c r="AJ657" s="5">
        <f t="shared" si="195"/>
        <v>0</v>
      </c>
      <c r="AK657" s="5">
        <f t="shared" si="196"/>
        <v>0</v>
      </c>
      <c r="AL657" s="5">
        <f>AA657*Inputs!I661</f>
        <v>0</v>
      </c>
      <c r="AM657" s="5">
        <f t="shared" ca="1" si="197"/>
        <v>0</v>
      </c>
      <c r="AN657" s="5">
        <f t="shared" si="198"/>
        <v>0</v>
      </c>
      <c r="AO657" s="5">
        <f t="shared" ca="1" si="199"/>
        <v>0</v>
      </c>
      <c r="AP657" s="5"/>
      <c r="AQ657" s="5">
        <f>AA657*Inputs!I661</f>
        <v>0</v>
      </c>
      <c r="AR657" s="5">
        <f t="shared" si="200"/>
        <v>0</v>
      </c>
      <c r="AS657" s="5"/>
      <c r="AT657" s="5">
        <f t="shared" ca="1" si="201"/>
        <v>0</v>
      </c>
      <c r="BG657" s="20" t="str">
        <f>IF(Inputs!K657="","",YEAR(Inputs!K657))</f>
        <v/>
      </c>
      <c r="BH657" s="20" t="str">
        <f>IF(Inputs!K657="","",DAY(Inputs!K657))</f>
        <v/>
      </c>
      <c r="BI657" s="20" t="str">
        <f>IF(Inputs!K657="","",MONTH(Inputs!K657))</f>
        <v/>
      </c>
      <c r="BJ657" s="14" t="str">
        <f>IF(Inputs!K657="","",IF(Inputs!K657&gt;DATE(BG657,4,1),DATE(BG657,4,1),DATE(BG657-1,4,1)))</f>
        <v/>
      </c>
      <c r="BX657" s="27" t="e">
        <f t="shared" si="202"/>
        <v>#N/A</v>
      </c>
      <c r="BY657" t="e">
        <f t="shared" si="203"/>
        <v>#N/A</v>
      </c>
    </row>
    <row r="658" spans="20:77">
      <c r="T658" s="5">
        <f>IF(Inputs!F662="",0,IF(Inputs!G662="Purchase",Inputs!H662,IF(Inputs!G662="Redemption",-Inputs!H662,IF(Inputs!G662="Dividend",0,0)))/Inputs!I662)</f>
        <v>0</v>
      </c>
      <c r="U658" s="5">
        <f>IF(Inputs!F662="",0,(datecg-Inputs!F662))</f>
        <v>0</v>
      </c>
      <c r="V658" s="5">
        <f>IF(Inputs!F662="",0,SUM($T$5:T658))</f>
        <v>0</v>
      </c>
      <c r="W658" s="5">
        <f>SUM($X$5:X657)</f>
        <v>24499.276089799783</v>
      </c>
      <c r="X658" s="5">
        <f t="shared" si="186"/>
        <v>0</v>
      </c>
      <c r="Y658" s="5">
        <f t="shared" si="187"/>
        <v>0</v>
      </c>
      <c r="Z658" s="5">
        <f t="shared" si="188"/>
        <v>0</v>
      </c>
      <c r="AA658" s="5">
        <f t="shared" si="189"/>
        <v>0</v>
      </c>
      <c r="AB658" s="5">
        <f t="shared" si="190"/>
        <v>0</v>
      </c>
      <c r="AC658" s="5">
        <f t="shared" si="191"/>
        <v>0</v>
      </c>
      <c r="AD658" s="94">
        <f>IF(U658&lt;=IF(Inputs!$C$22="",lockin,Inputs!$C$22),Inputs!$D$22,IF(U658&lt;=IF(Inputs!$C$23="",lockin,Inputs!$C$23),Inputs!$D$23,IF(U658&lt;=IF(Inputs!$C$24="",lockin,Inputs!$C$24),Inputs!$D$24,IF(U658&lt;=IF(Inputs!$C$25="",lockin,Inputs!$C$25),Inputs!$D$25,IF(U658&lt;=IF(Inputs!$C$26="",lockin,Inputs!$C$26),Inputs!$D$26,IF(U658&lt;=IF(Inputs!$C$27="",lockin,Inputs!$C$27),Inputs!$D$27,IF(U658&lt;=IF(Inputs!$C$28="",lockin,Inputs!$C$28),Inputs!$D$28,IF(U658&lt;=IF(Inputs!$C$29="",lockin,Inputs!$C$29),Inputs!$D$29,IF(U658&lt;=IF(Inputs!$C$30="",lockin,Inputs!$C$30),Inputs!$D$30,IF(U658&lt;=IF(Inputs!$C$31="",lockin,Inputs!$C$31),Inputs!$D$31,0%))))))))))</f>
        <v>1.4999999999999999E-2</v>
      </c>
      <c r="AE658" s="5">
        <f t="shared" si="192"/>
        <v>0</v>
      </c>
      <c r="AF658" s="5">
        <f>AB658*Inputs!I662</f>
        <v>0</v>
      </c>
      <c r="AG658" s="5">
        <f t="shared" si="193"/>
        <v>0</v>
      </c>
      <c r="AH658" s="5">
        <f t="shared" si="194"/>
        <v>0</v>
      </c>
      <c r="AI658" s="5">
        <f>AA658*Inputs!I662</f>
        <v>0</v>
      </c>
      <c r="AJ658" s="5">
        <f t="shared" si="195"/>
        <v>0</v>
      </c>
      <c r="AK658" s="5">
        <f t="shared" si="196"/>
        <v>0</v>
      </c>
      <c r="AL658" s="5">
        <f>AA658*Inputs!I662</f>
        <v>0</v>
      </c>
      <c r="AM658" s="5">
        <f t="shared" ca="1" si="197"/>
        <v>0</v>
      </c>
      <c r="AN658" s="5">
        <f t="shared" si="198"/>
        <v>0</v>
      </c>
      <c r="AO658" s="5">
        <f t="shared" ca="1" si="199"/>
        <v>0</v>
      </c>
      <c r="AP658" s="5"/>
      <c r="AQ658" s="5">
        <f>AA658*Inputs!I662</f>
        <v>0</v>
      </c>
      <c r="AR658" s="5">
        <f t="shared" si="200"/>
        <v>0</v>
      </c>
      <c r="AS658" s="5"/>
      <c r="AT658" s="5">
        <f t="shared" ca="1" si="201"/>
        <v>0</v>
      </c>
      <c r="BG658" s="20" t="str">
        <f>IF(Inputs!K658="","",YEAR(Inputs!K658))</f>
        <v/>
      </c>
      <c r="BH658" s="20" t="str">
        <f>IF(Inputs!K658="","",DAY(Inputs!K658))</f>
        <v/>
      </c>
      <c r="BI658" s="20" t="str">
        <f>IF(Inputs!K658="","",MONTH(Inputs!K658))</f>
        <v/>
      </c>
      <c r="BJ658" s="14" t="str">
        <f>IF(Inputs!K658="","",IF(Inputs!K658&gt;DATE(BG658,4,1),DATE(BG658,4,1),DATE(BG658-1,4,1)))</f>
        <v/>
      </c>
      <c r="BX658" s="27" t="e">
        <f t="shared" si="202"/>
        <v>#N/A</v>
      </c>
      <c r="BY658" t="e">
        <f t="shared" si="203"/>
        <v>#N/A</v>
      </c>
    </row>
    <row r="659" spans="20:77">
      <c r="T659" s="5">
        <f>IF(Inputs!F663="",0,IF(Inputs!G663="Purchase",Inputs!H663,IF(Inputs!G663="Redemption",-Inputs!H663,IF(Inputs!G663="Dividend",0,0)))/Inputs!I663)</f>
        <v>0</v>
      </c>
      <c r="U659" s="5">
        <f>IF(Inputs!F663="",0,(datecg-Inputs!F663))</f>
        <v>0</v>
      </c>
      <c r="V659" s="5">
        <f>IF(Inputs!F663="",0,SUM($T$5:T659))</f>
        <v>0</v>
      </c>
      <c r="W659" s="5">
        <f>SUM($X$5:X658)</f>
        <v>24499.276089799783</v>
      </c>
      <c r="X659" s="5">
        <f t="shared" si="186"/>
        <v>0</v>
      </c>
      <c r="Y659" s="5">
        <f t="shared" si="187"/>
        <v>0</v>
      </c>
      <c r="Z659" s="5">
        <f t="shared" si="188"/>
        <v>0</v>
      </c>
      <c r="AA659" s="5">
        <f t="shared" si="189"/>
        <v>0</v>
      </c>
      <c r="AB659" s="5">
        <f t="shared" si="190"/>
        <v>0</v>
      </c>
      <c r="AC659" s="5">
        <f t="shared" si="191"/>
        <v>0</v>
      </c>
      <c r="AD659" s="94">
        <f>IF(U659&lt;=IF(Inputs!$C$22="",lockin,Inputs!$C$22),Inputs!$D$22,IF(U659&lt;=IF(Inputs!$C$23="",lockin,Inputs!$C$23),Inputs!$D$23,IF(U659&lt;=IF(Inputs!$C$24="",lockin,Inputs!$C$24),Inputs!$D$24,IF(U659&lt;=IF(Inputs!$C$25="",lockin,Inputs!$C$25),Inputs!$D$25,IF(U659&lt;=IF(Inputs!$C$26="",lockin,Inputs!$C$26),Inputs!$D$26,IF(U659&lt;=IF(Inputs!$C$27="",lockin,Inputs!$C$27),Inputs!$D$27,IF(U659&lt;=IF(Inputs!$C$28="",lockin,Inputs!$C$28),Inputs!$D$28,IF(U659&lt;=IF(Inputs!$C$29="",lockin,Inputs!$C$29),Inputs!$D$29,IF(U659&lt;=IF(Inputs!$C$30="",lockin,Inputs!$C$30),Inputs!$D$30,IF(U659&lt;=IF(Inputs!$C$31="",lockin,Inputs!$C$31),Inputs!$D$31,0%))))))))))</f>
        <v>1.4999999999999999E-2</v>
      </c>
      <c r="AE659" s="5">
        <f t="shared" si="192"/>
        <v>0</v>
      </c>
      <c r="AF659" s="5">
        <f>AB659*Inputs!I663</f>
        <v>0</v>
      </c>
      <c r="AG659" s="5">
        <f t="shared" si="193"/>
        <v>0</v>
      </c>
      <c r="AH659" s="5">
        <f t="shared" si="194"/>
        <v>0</v>
      </c>
      <c r="AI659" s="5">
        <f>AA659*Inputs!I663</f>
        <v>0</v>
      </c>
      <c r="AJ659" s="5">
        <f t="shared" si="195"/>
        <v>0</v>
      </c>
      <c r="AK659" s="5">
        <f t="shared" si="196"/>
        <v>0</v>
      </c>
      <c r="AL659" s="5">
        <f>AA659*Inputs!I663</f>
        <v>0</v>
      </c>
      <c r="AM659" s="5">
        <f t="shared" ca="1" si="197"/>
        <v>0</v>
      </c>
      <c r="AN659" s="5">
        <f t="shared" si="198"/>
        <v>0</v>
      </c>
      <c r="AO659" s="5">
        <f t="shared" ca="1" si="199"/>
        <v>0</v>
      </c>
      <c r="AP659" s="5"/>
      <c r="AQ659" s="5">
        <f>AA659*Inputs!I663</f>
        <v>0</v>
      </c>
      <c r="AR659" s="5">
        <f t="shared" si="200"/>
        <v>0</v>
      </c>
      <c r="AS659" s="5"/>
      <c r="AT659" s="5">
        <f t="shared" ca="1" si="201"/>
        <v>0</v>
      </c>
      <c r="BG659" s="20" t="str">
        <f>IF(Inputs!K659="","",YEAR(Inputs!K659))</f>
        <v/>
      </c>
      <c r="BH659" s="20" t="str">
        <f>IF(Inputs!K659="","",DAY(Inputs!K659))</f>
        <v/>
      </c>
      <c r="BI659" s="20" t="str">
        <f>IF(Inputs!K659="","",MONTH(Inputs!K659))</f>
        <v/>
      </c>
      <c r="BJ659" s="14" t="str">
        <f>IF(Inputs!K659="","",IF(Inputs!K659&gt;DATE(BG659,4,1),DATE(BG659,4,1),DATE(BG659-1,4,1)))</f>
        <v/>
      </c>
      <c r="BX659" s="27" t="e">
        <f t="shared" si="202"/>
        <v>#N/A</v>
      </c>
      <c r="BY659" t="e">
        <f t="shared" si="203"/>
        <v>#N/A</v>
      </c>
    </row>
    <row r="660" spans="20:77">
      <c r="T660" s="5">
        <f>IF(Inputs!F664="",0,IF(Inputs!G664="Purchase",Inputs!H664,IF(Inputs!G664="Redemption",-Inputs!H664,IF(Inputs!G664="Dividend",0,0)))/Inputs!I664)</f>
        <v>0</v>
      </c>
      <c r="U660" s="5">
        <f>IF(Inputs!F664="",0,(datecg-Inputs!F664))</f>
        <v>0</v>
      </c>
      <c r="V660" s="5">
        <f>IF(Inputs!F664="",0,SUM($T$5:T660))</f>
        <v>0</v>
      </c>
      <c r="W660" s="5">
        <f>SUM($X$5:X659)</f>
        <v>24499.276089799783</v>
      </c>
      <c r="X660" s="5">
        <f t="shared" si="186"/>
        <v>0</v>
      </c>
      <c r="Y660" s="5">
        <f t="shared" si="187"/>
        <v>0</v>
      </c>
      <c r="Z660" s="5">
        <f t="shared" si="188"/>
        <v>0</v>
      </c>
      <c r="AA660" s="5">
        <f t="shared" si="189"/>
        <v>0</v>
      </c>
      <c r="AB660" s="5">
        <f t="shared" si="190"/>
        <v>0</v>
      </c>
      <c r="AC660" s="5">
        <f t="shared" si="191"/>
        <v>0</v>
      </c>
      <c r="AD660" s="94">
        <f>IF(U660&lt;=IF(Inputs!$C$22="",lockin,Inputs!$C$22),Inputs!$D$22,IF(U660&lt;=IF(Inputs!$C$23="",lockin,Inputs!$C$23),Inputs!$D$23,IF(U660&lt;=IF(Inputs!$C$24="",lockin,Inputs!$C$24),Inputs!$D$24,IF(U660&lt;=IF(Inputs!$C$25="",lockin,Inputs!$C$25),Inputs!$D$25,IF(U660&lt;=IF(Inputs!$C$26="",lockin,Inputs!$C$26),Inputs!$D$26,IF(U660&lt;=IF(Inputs!$C$27="",lockin,Inputs!$C$27),Inputs!$D$27,IF(U660&lt;=IF(Inputs!$C$28="",lockin,Inputs!$C$28),Inputs!$D$28,IF(U660&lt;=IF(Inputs!$C$29="",lockin,Inputs!$C$29),Inputs!$D$29,IF(U660&lt;=IF(Inputs!$C$30="",lockin,Inputs!$C$30),Inputs!$D$30,IF(U660&lt;=IF(Inputs!$C$31="",lockin,Inputs!$C$31),Inputs!$D$31,0%))))))))))</f>
        <v>1.4999999999999999E-2</v>
      </c>
      <c r="AE660" s="5">
        <f t="shared" si="192"/>
        <v>0</v>
      </c>
      <c r="AF660" s="5">
        <f>AB660*Inputs!I664</f>
        <v>0</v>
      </c>
      <c r="AG660" s="5">
        <f t="shared" si="193"/>
        <v>0</v>
      </c>
      <c r="AH660" s="5">
        <f t="shared" si="194"/>
        <v>0</v>
      </c>
      <c r="AI660" s="5">
        <f>AA660*Inputs!I664</f>
        <v>0</v>
      </c>
      <c r="AJ660" s="5">
        <f t="shared" si="195"/>
        <v>0</v>
      </c>
      <c r="AK660" s="5">
        <f t="shared" si="196"/>
        <v>0</v>
      </c>
      <c r="AL660" s="5">
        <f>AA660*Inputs!I664</f>
        <v>0</v>
      </c>
      <c r="AM660" s="5">
        <f t="shared" ca="1" si="197"/>
        <v>0</v>
      </c>
      <c r="AN660" s="5">
        <f t="shared" si="198"/>
        <v>0</v>
      </c>
      <c r="AO660" s="5">
        <f t="shared" ca="1" si="199"/>
        <v>0</v>
      </c>
      <c r="AP660" s="5"/>
      <c r="AQ660" s="5">
        <f>AA660*Inputs!I664</f>
        <v>0</v>
      </c>
      <c r="AR660" s="5">
        <f t="shared" si="200"/>
        <v>0</v>
      </c>
      <c r="AS660" s="5"/>
      <c r="AT660" s="5">
        <f t="shared" ca="1" si="201"/>
        <v>0</v>
      </c>
      <c r="BG660" s="20" t="str">
        <f>IF(Inputs!K660="","",YEAR(Inputs!K660))</f>
        <v/>
      </c>
      <c r="BH660" s="20" t="str">
        <f>IF(Inputs!K660="","",DAY(Inputs!K660))</f>
        <v/>
      </c>
      <c r="BI660" s="20" t="str">
        <f>IF(Inputs!K660="","",MONTH(Inputs!K660))</f>
        <v/>
      </c>
      <c r="BJ660" s="14" t="str">
        <f>IF(Inputs!K660="","",IF(Inputs!K660&gt;DATE(BG660,4,1),DATE(BG660,4,1),DATE(BG660-1,4,1)))</f>
        <v/>
      </c>
      <c r="BX660" s="27" t="e">
        <f t="shared" si="202"/>
        <v>#N/A</v>
      </c>
      <c r="BY660" t="e">
        <f t="shared" si="203"/>
        <v>#N/A</v>
      </c>
    </row>
    <row r="661" spans="20:77">
      <c r="T661" s="5">
        <f>IF(Inputs!F665="",0,IF(Inputs!G665="Purchase",Inputs!H665,IF(Inputs!G665="Redemption",-Inputs!H665,IF(Inputs!G665="Dividend",0,0)))/Inputs!I665)</f>
        <v>0</v>
      </c>
      <c r="U661" s="5">
        <f>IF(Inputs!F665="",0,(datecg-Inputs!F665))</f>
        <v>0</v>
      </c>
      <c r="V661" s="5">
        <f>IF(Inputs!F665="",0,SUM($T$5:T661))</f>
        <v>0</v>
      </c>
      <c r="W661" s="5">
        <f>SUM($X$5:X660)</f>
        <v>24499.276089799783</v>
      </c>
      <c r="X661" s="5">
        <f t="shared" si="186"/>
        <v>0</v>
      </c>
      <c r="Y661" s="5">
        <f t="shared" si="187"/>
        <v>0</v>
      </c>
      <c r="Z661" s="5">
        <f t="shared" si="188"/>
        <v>0</v>
      </c>
      <c r="AA661" s="5">
        <f t="shared" si="189"/>
        <v>0</v>
      </c>
      <c r="AB661" s="5">
        <f t="shared" si="190"/>
        <v>0</v>
      </c>
      <c r="AC661" s="5">
        <f t="shared" si="191"/>
        <v>0</v>
      </c>
      <c r="AD661" s="94">
        <f>IF(U661&lt;=IF(Inputs!$C$22="",lockin,Inputs!$C$22),Inputs!$D$22,IF(U661&lt;=IF(Inputs!$C$23="",lockin,Inputs!$C$23),Inputs!$D$23,IF(U661&lt;=IF(Inputs!$C$24="",lockin,Inputs!$C$24),Inputs!$D$24,IF(U661&lt;=IF(Inputs!$C$25="",lockin,Inputs!$C$25),Inputs!$D$25,IF(U661&lt;=IF(Inputs!$C$26="",lockin,Inputs!$C$26),Inputs!$D$26,IF(U661&lt;=IF(Inputs!$C$27="",lockin,Inputs!$C$27),Inputs!$D$27,IF(U661&lt;=IF(Inputs!$C$28="",lockin,Inputs!$C$28),Inputs!$D$28,IF(U661&lt;=IF(Inputs!$C$29="",lockin,Inputs!$C$29),Inputs!$D$29,IF(U661&lt;=IF(Inputs!$C$30="",lockin,Inputs!$C$30),Inputs!$D$30,IF(U661&lt;=IF(Inputs!$C$31="",lockin,Inputs!$C$31),Inputs!$D$31,0%))))))))))</f>
        <v>1.4999999999999999E-2</v>
      </c>
      <c r="AE661" s="5">
        <f t="shared" si="192"/>
        <v>0</v>
      </c>
      <c r="AF661" s="5">
        <f>AB661*Inputs!I665</f>
        <v>0</v>
      </c>
      <c r="AG661" s="5">
        <f t="shared" si="193"/>
        <v>0</v>
      </c>
      <c r="AH661" s="5">
        <f t="shared" si="194"/>
        <v>0</v>
      </c>
      <c r="AI661" s="5">
        <f>AA661*Inputs!I665</f>
        <v>0</v>
      </c>
      <c r="AJ661" s="5">
        <f t="shared" si="195"/>
        <v>0</v>
      </c>
      <c r="AK661" s="5">
        <f t="shared" si="196"/>
        <v>0</v>
      </c>
      <c r="AL661" s="5">
        <f>AA661*Inputs!I665</f>
        <v>0</v>
      </c>
      <c r="AM661" s="5">
        <f t="shared" ca="1" si="197"/>
        <v>0</v>
      </c>
      <c r="AN661" s="5">
        <f t="shared" si="198"/>
        <v>0</v>
      </c>
      <c r="AO661" s="5">
        <f t="shared" ca="1" si="199"/>
        <v>0</v>
      </c>
      <c r="AP661" s="5"/>
      <c r="AQ661" s="5">
        <f>AA661*Inputs!I665</f>
        <v>0</v>
      </c>
      <c r="AR661" s="5">
        <f t="shared" si="200"/>
        <v>0</v>
      </c>
      <c r="AS661" s="5"/>
      <c r="AT661" s="5">
        <f t="shared" ca="1" si="201"/>
        <v>0</v>
      </c>
      <c r="BG661" s="20" t="str">
        <f>IF(Inputs!K661="","",YEAR(Inputs!K661))</f>
        <v/>
      </c>
      <c r="BH661" s="20" t="str">
        <f>IF(Inputs!K661="","",DAY(Inputs!K661))</f>
        <v/>
      </c>
      <c r="BI661" s="20" t="str">
        <f>IF(Inputs!K661="","",MONTH(Inputs!K661))</f>
        <v/>
      </c>
      <c r="BJ661" s="14" t="str">
        <f>IF(Inputs!K661="","",IF(Inputs!K661&gt;DATE(BG661,4,1),DATE(BG661,4,1),DATE(BG661-1,4,1)))</f>
        <v/>
      </c>
      <c r="BX661" s="27" t="e">
        <f t="shared" si="202"/>
        <v>#N/A</v>
      </c>
      <c r="BY661" t="e">
        <f t="shared" si="203"/>
        <v>#N/A</v>
      </c>
    </row>
    <row r="662" spans="20:77">
      <c r="T662" s="5">
        <f>IF(Inputs!F666="",0,IF(Inputs!G666="Purchase",Inputs!H666,IF(Inputs!G666="Redemption",-Inputs!H666,IF(Inputs!G666="Dividend",0,0)))/Inputs!I666)</f>
        <v>0</v>
      </c>
      <c r="U662" s="5">
        <f>IF(Inputs!F666="",0,(datecg-Inputs!F666))</f>
        <v>0</v>
      </c>
      <c r="V662" s="5">
        <f>IF(Inputs!F666="",0,SUM($T$5:T662))</f>
        <v>0</v>
      </c>
      <c r="W662" s="5">
        <f>SUM($X$5:X661)</f>
        <v>24499.276089799783</v>
      </c>
      <c r="X662" s="5">
        <f t="shared" si="186"/>
        <v>0</v>
      </c>
      <c r="Y662" s="5">
        <f t="shared" si="187"/>
        <v>0</v>
      </c>
      <c r="Z662" s="5">
        <f t="shared" si="188"/>
        <v>0</v>
      </c>
      <c r="AA662" s="5">
        <f t="shared" si="189"/>
        <v>0</v>
      </c>
      <c r="AB662" s="5">
        <f t="shared" si="190"/>
        <v>0</v>
      </c>
      <c r="AC662" s="5">
        <f t="shared" si="191"/>
        <v>0</v>
      </c>
      <c r="AD662" s="94">
        <f>IF(U662&lt;=IF(Inputs!$C$22="",lockin,Inputs!$C$22),Inputs!$D$22,IF(U662&lt;=IF(Inputs!$C$23="",lockin,Inputs!$C$23),Inputs!$D$23,IF(U662&lt;=IF(Inputs!$C$24="",lockin,Inputs!$C$24),Inputs!$D$24,IF(U662&lt;=IF(Inputs!$C$25="",lockin,Inputs!$C$25),Inputs!$D$25,IF(U662&lt;=IF(Inputs!$C$26="",lockin,Inputs!$C$26),Inputs!$D$26,IF(U662&lt;=IF(Inputs!$C$27="",lockin,Inputs!$C$27),Inputs!$D$27,IF(U662&lt;=IF(Inputs!$C$28="",lockin,Inputs!$C$28),Inputs!$D$28,IF(U662&lt;=IF(Inputs!$C$29="",lockin,Inputs!$C$29),Inputs!$D$29,IF(U662&lt;=IF(Inputs!$C$30="",lockin,Inputs!$C$30),Inputs!$D$30,IF(U662&lt;=IF(Inputs!$C$31="",lockin,Inputs!$C$31),Inputs!$D$31,0%))))))))))</f>
        <v>1.4999999999999999E-2</v>
      </c>
      <c r="AE662" s="5">
        <f t="shared" si="192"/>
        <v>0</v>
      </c>
      <c r="AF662" s="5">
        <f>AB662*Inputs!I666</f>
        <v>0</v>
      </c>
      <c r="AG662" s="5">
        <f t="shared" si="193"/>
        <v>0</v>
      </c>
      <c r="AH662" s="5">
        <f t="shared" si="194"/>
        <v>0</v>
      </c>
      <c r="AI662" s="5">
        <f>AA662*Inputs!I666</f>
        <v>0</v>
      </c>
      <c r="AJ662" s="5">
        <f t="shared" si="195"/>
        <v>0</v>
      </c>
      <c r="AK662" s="5">
        <f t="shared" si="196"/>
        <v>0</v>
      </c>
      <c r="AL662" s="5">
        <f>AA662*Inputs!I666</f>
        <v>0</v>
      </c>
      <c r="AM662" s="5">
        <f t="shared" ca="1" si="197"/>
        <v>0</v>
      </c>
      <c r="AN662" s="5">
        <f t="shared" si="198"/>
        <v>0</v>
      </c>
      <c r="AO662" s="5">
        <f t="shared" ca="1" si="199"/>
        <v>0</v>
      </c>
      <c r="AP662" s="5"/>
      <c r="AQ662" s="5">
        <f>AA662*Inputs!I666</f>
        <v>0</v>
      </c>
      <c r="AR662" s="5">
        <f t="shared" si="200"/>
        <v>0</v>
      </c>
      <c r="AS662" s="5"/>
      <c r="AT662" s="5">
        <f t="shared" ca="1" si="201"/>
        <v>0</v>
      </c>
      <c r="BG662" s="20" t="str">
        <f>IF(Inputs!K662="","",YEAR(Inputs!K662))</f>
        <v/>
      </c>
      <c r="BH662" s="20" t="str">
        <f>IF(Inputs!K662="","",DAY(Inputs!K662))</f>
        <v/>
      </c>
      <c r="BI662" s="20" t="str">
        <f>IF(Inputs!K662="","",MONTH(Inputs!K662))</f>
        <v/>
      </c>
      <c r="BJ662" s="14" t="str">
        <f>IF(Inputs!K662="","",IF(Inputs!K662&gt;DATE(BG662,4,1),DATE(BG662,4,1),DATE(BG662-1,4,1)))</f>
        <v/>
      </c>
      <c r="BX662" s="27" t="e">
        <f t="shared" si="202"/>
        <v>#N/A</v>
      </c>
      <c r="BY662" t="e">
        <f t="shared" si="203"/>
        <v>#N/A</v>
      </c>
    </row>
    <row r="663" spans="20:77">
      <c r="T663" s="5">
        <f>IF(Inputs!F667="",0,IF(Inputs!G667="Purchase",Inputs!H667,IF(Inputs!G667="Redemption",-Inputs!H667,IF(Inputs!G667="Dividend",0,0)))/Inputs!I667)</f>
        <v>0</v>
      </c>
      <c r="U663" s="5">
        <f>IF(Inputs!F667="",0,(datecg-Inputs!F667))</f>
        <v>0</v>
      </c>
      <c r="V663" s="5">
        <f>IF(Inputs!F667="",0,SUM($T$5:T663))</f>
        <v>0</v>
      </c>
      <c r="W663" s="5">
        <f>SUM($X$5:X662)</f>
        <v>24499.276089799783</v>
      </c>
      <c r="X663" s="5">
        <f t="shared" si="186"/>
        <v>0</v>
      </c>
      <c r="Y663" s="5">
        <f t="shared" si="187"/>
        <v>0</v>
      </c>
      <c r="Z663" s="5">
        <f t="shared" si="188"/>
        <v>0</v>
      </c>
      <c r="AA663" s="5">
        <f t="shared" si="189"/>
        <v>0</v>
      </c>
      <c r="AB663" s="5">
        <f t="shared" si="190"/>
        <v>0</v>
      </c>
      <c r="AC663" s="5">
        <f t="shared" si="191"/>
        <v>0</v>
      </c>
      <c r="AD663" s="94">
        <f>IF(U663&lt;=IF(Inputs!$C$22="",lockin,Inputs!$C$22),Inputs!$D$22,IF(U663&lt;=IF(Inputs!$C$23="",lockin,Inputs!$C$23),Inputs!$D$23,IF(U663&lt;=IF(Inputs!$C$24="",lockin,Inputs!$C$24),Inputs!$D$24,IF(U663&lt;=IF(Inputs!$C$25="",lockin,Inputs!$C$25),Inputs!$D$25,IF(U663&lt;=IF(Inputs!$C$26="",lockin,Inputs!$C$26),Inputs!$D$26,IF(U663&lt;=IF(Inputs!$C$27="",lockin,Inputs!$C$27),Inputs!$D$27,IF(U663&lt;=IF(Inputs!$C$28="",lockin,Inputs!$C$28),Inputs!$D$28,IF(U663&lt;=IF(Inputs!$C$29="",lockin,Inputs!$C$29),Inputs!$D$29,IF(U663&lt;=IF(Inputs!$C$30="",lockin,Inputs!$C$30),Inputs!$D$30,IF(U663&lt;=IF(Inputs!$C$31="",lockin,Inputs!$C$31),Inputs!$D$31,0%))))))))))</f>
        <v>1.4999999999999999E-2</v>
      </c>
      <c r="AE663" s="5">
        <f t="shared" si="192"/>
        <v>0</v>
      </c>
      <c r="AF663" s="5">
        <f>AB663*Inputs!I667</f>
        <v>0</v>
      </c>
      <c r="AG663" s="5">
        <f t="shared" si="193"/>
        <v>0</v>
      </c>
      <c r="AH663" s="5">
        <f t="shared" si="194"/>
        <v>0</v>
      </c>
      <c r="AI663" s="5">
        <f>AA663*Inputs!I667</f>
        <v>0</v>
      </c>
      <c r="AJ663" s="5">
        <f t="shared" si="195"/>
        <v>0</v>
      </c>
      <c r="AK663" s="5">
        <f t="shared" si="196"/>
        <v>0</v>
      </c>
      <c r="AL663" s="5">
        <f>AA663*Inputs!I667</f>
        <v>0</v>
      </c>
      <c r="AM663" s="5">
        <f t="shared" ca="1" si="197"/>
        <v>0</v>
      </c>
      <c r="AN663" s="5">
        <f t="shared" si="198"/>
        <v>0</v>
      </c>
      <c r="AO663" s="5">
        <f t="shared" ca="1" si="199"/>
        <v>0</v>
      </c>
      <c r="AP663" s="5"/>
      <c r="AQ663" s="5">
        <f>AA663*Inputs!I667</f>
        <v>0</v>
      </c>
      <c r="AR663" s="5">
        <f t="shared" si="200"/>
        <v>0</v>
      </c>
      <c r="AS663" s="5"/>
      <c r="AT663" s="5">
        <f t="shared" ca="1" si="201"/>
        <v>0</v>
      </c>
      <c r="BG663" s="20" t="str">
        <f>IF(Inputs!K663="","",YEAR(Inputs!K663))</f>
        <v/>
      </c>
      <c r="BH663" s="20" t="str">
        <f>IF(Inputs!K663="","",DAY(Inputs!K663))</f>
        <v/>
      </c>
      <c r="BI663" s="20" t="str">
        <f>IF(Inputs!K663="","",MONTH(Inputs!K663))</f>
        <v/>
      </c>
      <c r="BJ663" s="14" t="str">
        <f>IF(Inputs!K663="","",IF(Inputs!K663&gt;DATE(BG663,4,1),DATE(BG663,4,1),DATE(BG663-1,4,1)))</f>
        <v/>
      </c>
      <c r="BX663" s="27" t="e">
        <f t="shared" si="202"/>
        <v>#N/A</v>
      </c>
      <c r="BY663" t="e">
        <f t="shared" si="203"/>
        <v>#N/A</v>
      </c>
    </row>
    <row r="664" spans="20:77">
      <c r="T664" s="5">
        <f>IF(Inputs!F668="",0,IF(Inputs!G668="Purchase",Inputs!H668,IF(Inputs!G668="Redemption",-Inputs!H668,IF(Inputs!G668="Dividend",0,0)))/Inputs!I668)</f>
        <v>0</v>
      </c>
      <c r="U664" s="5">
        <f>IF(Inputs!F668="",0,(datecg-Inputs!F668))</f>
        <v>0</v>
      </c>
      <c r="V664" s="5">
        <f>IF(Inputs!F668="",0,SUM($T$5:T664))</f>
        <v>0</v>
      </c>
      <c r="W664" s="5">
        <f>SUM($X$5:X663)</f>
        <v>24499.276089799783</v>
      </c>
      <c r="X664" s="5">
        <f t="shared" si="186"/>
        <v>0</v>
      </c>
      <c r="Y664" s="5">
        <f t="shared" si="187"/>
        <v>0</v>
      </c>
      <c r="Z664" s="5">
        <f t="shared" si="188"/>
        <v>0</v>
      </c>
      <c r="AA664" s="5">
        <f t="shared" si="189"/>
        <v>0</v>
      </c>
      <c r="AB664" s="5">
        <f t="shared" si="190"/>
        <v>0</v>
      </c>
      <c r="AC664" s="5">
        <f t="shared" si="191"/>
        <v>0</v>
      </c>
      <c r="AD664" s="94">
        <f>IF(U664&lt;=IF(Inputs!$C$22="",lockin,Inputs!$C$22),Inputs!$D$22,IF(U664&lt;=IF(Inputs!$C$23="",lockin,Inputs!$C$23),Inputs!$D$23,IF(U664&lt;=IF(Inputs!$C$24="",lockin,Inputs!$C$24),Inputs!$D$24,IF(U664&lt;=IF(Inputs!$C$25="",lockin,Inputs!$C$25),Inputs!$D$25,IF(U664&lt;=IF(Inputs!$C$26="",lockin,Inputs!$C$26),Inputs!$D$26,IF(U664&lt;=IF(Inputs!$C$27="",lockin,Inputs!$C$27),Inputs!$D$27,IF(U664&lt;=IF(Inputs!$C$28="",lockin,Inputs!$C$28),Inputs!$D$28,IF(U664&lt;=IF(Inputs!$C$29="",lockin,Inputs!$C$29),Inputs!$D$29,IF(U664&lt;=IF(Inputs!$C$30="",lockin,Inputs!$C$30),Inputs!$D$30,IF(U664&lt;=IF(Inputs!$C$31="",lockin,Inputs!$C$31),Inputs!$D$31,0%))))))))))</f>
        <v>1.4999999999999999E-2</v>
      </c>
      <c r="AE664" s="5">
        <f t="shared" si="192"/>
        <v>0</v>
      </c>
      <c r="AF664" s="5">
        <f>AB664*Inputs!I668</f>
        <v>0</v>
      </c>
      <c r="AG664" s="5">
        <f t="shared" si="193"/>
        <v>0</v>
      </c>
      <c r="AH664" s="5">
        <f t="shared" si="194"/>
        <v>0</v>
      </c>
      <c r="AI664" s="5">
        <f>AA664*Inputs!I668</f>
        <v>0</v>
      </c>
      <c r="AJ664" s="5">
        <f t="shared" si="195"/>
        <v>0</v>
      </c>
      <c r="AK664" s="5">
        <f t="shared" si="196"/>
        <v>0</v>
      </c>
      <c r="AL664" s="5">
        <f>AA664*Inputs!I668</f>
        <v>0</v>
      </c>
      <c r="AM664" s="5">
        <f t="shared" ca="1" si="197"/>
        <v>0</v>
      </c>
      <c r="AN664" s="5">
        <f t="shared" si="198"/>
        <v>0</v>
      </c>
      <c r="AO664" s="5">
        <f t="shared" ca="1" si="199"/>
        <v>0</v>
      </c>
      <c r="AP664" s="5"/>
      <c r="AQ664" s="5">
        <f>AA664*Inputs!I668</f>
        <v>0</v>
      </c>
      <c r="AR664" s="5">
        <f t="shared" si="200"/>
        <v>0</v>
      </c>
      <c r="AS664" s="5"/>
      <c r="AT664" s="5">
        <f t="shared" ca="1" si="201"/>
        <v>0</v>
      </c>
      <c r="BG664" s="20" t="str">
        <f>IF(Inputs!K664="","",YEAR(Inputs!K664))</f>
        <v/>
      </c>
      <c r="BH664" s="20" t="str">
        <f>IF(Inputs!K664="","",DAY(Inputs!K664))</f>
        <v/>
      </c>
      <c r="BI664" s="20" t="str">
        <f>IF(Inputs!K664="","",MONTH(Inputs!K664))</f>
        <v/>
      </c>
      <c r="BJ664" s="14" t="str">
        <f>IF(Inputs!K664="","",IF(Inputs!K664&gt;DATE(BG664,4,1),DATE(BG664,4,1),DATE(BG664-1,4,1)))</f>
        <v/>
      </c>
      <c r="BX664" s="27" t="e">
        <f t="shared" si="202"/>
        <v>#N/A</v>
      </c>
      <c r="BY664" t="e">
        <f t="shared" si="203"/>
        <v>#N/A</v>
      </c>
    </row>
    <row r="665" spans="20:77">
      <c r="T665" s="5">
        <f>IF(Inputs!F669="",0,IF(Inputs!G669="Purchase",Inputs!H669,IF(Inputs!G669="Redemption",-Inputs!H669,IF(Inputs!G669="Dividend",0,0)))/Inputs!I669)</f>
        <v>0</v>
      </c>
      <c r="U665" s="5">
        <f>IF(Inputs!F669="",0,(datecg-Inputs!F669))</f>
        <v>0</v>
      </c>
      <c r="V665" s="5">
        <f>IF(Inputs!F669="",0,SUM($T$5:T665))</f>
        <v>0</v>
      </c>
      <c r="W665" s="5">
        <f>SUM($X$5:X664)</f>
        <v>24499.276089799783</v>
      </c>
      <c r="X665" s="5">
        <f t="shared" si="186"/>
        <v>0</v>
      </c>
      <c r="Y665" s="5">
        <f t="shared" si="187"/>
        <v>0</v>
      </c>
      <c r="Z665" s="5">
        <f t="shared" si="188"/>
        <v>0</v>
      </c>
      <c r="AA665" s="5">
        <f t="shared" si="189"/>
        <v>0</v>
      </c>
      <c r="AB665" s="5">
        <f t="shared" si="190"/>
        <v>0</v>
      </c>
      <c r="AC665" s="5">
        <f t="shared" si="191"/>
        <v>0</v>
      </c>
      <c r="AD665" s="94">
        <f>IF(U665&lt;=IF(Inputs!$C$22="",lockin,Inputs!$C$22),Inputs!$D$22,IF(U665&lt;=IF(Inputs!$C$23="",lockin,Inputs!$C$23),Inputs!$D$23,IF(U665&lt;=IF(Inputs!$C$24="",lockin,Inputs!$C$24),Inputs!$D$24,IF(U665&lt;=IF(Inputs!$C$25="",lockin,Inputs!$C$25),Inputs!$D$25,IF(U665&lt;=IF(Inputs!$C$26="",lockin,Inputs!$C$26),Inputs!$D$26,IF(U665&lt;=IF(Inputs!$C$27="",lockin,Inputs!$C$27),Inputs!$D$27,IF(U665&lt;=IF(Inputs!$C$28="",lockin,Inputs!$C$28),Inputs!$D$28,IF(U665&lt;=IF(Inputs!$C$29="",lockin,Inputs!$C$29),Inputs!$D$29,IF(U665&lt;=IF(Inputs!$C$30="",lockin,Inputs!$C$30),Inputs!$D$30,IF(U665&lt;=IF(Inputs!$C$31="",lockin,Inputs!$C$31),Inputs!$D$31,0%))))))))))</f>
        <v>1.4999999999999999E-2</v>
      </c>
      <c r="AE665" s="5">
        <f t="shared" si="192"/>
        <v>0</v>
      </c>
      <c r="AF665" s="5">
        <f>AB665*Inputs!I669</f>
        <v>0</v>
      </c>
      <c r="AG665" s="5">
        <f t="shared" si="193"/>
        <v>0</v>
      </c>
      <c r="AH665" s="5">
        <f t="shared" si="194"/>
        <v>0</v>
      </c>
      <c r="AI665" s="5">
        <f>AA665*Inputs!I669</f>
        <v>0</v>
      </c>
      <c r="AJ665" s="5">
        <f t="shared" si="195"/>
        <v>0</v>
      </c>
      <c r="AK665" s="5">
        <f t="shared" si="196"/>
        <v>0</v>
      </c>
      <c r="AL665" s="5">
        <f>AA665*Inputs!I669</f>
        <v>0</v>
      </c>
      <c r="AM665" s="5">
        <f t="shared" ca="1" si="197"/>
        <v>0</v>
      </c>
      <c r="AN665" s="5">
        <f t="shared" si="198"/>
        <v>0</v>
      </c>
      <c r="AO665" s="5">
        <f t="shared" ca="1" si="199"/>
        <v>0</v>
      </c>
      <c r="AP665" s="5"/>
      <c r="AQ665" s="5">
        <f>AA665*Inputs!I669</f>
        <v>0</v>
      </c>
      <c r="AR665" s="5">
        <f t="shared" si="200"/>
        <v>0</v>
      </c>
      <c r="AS665" s="5"/>
      <c r="AT665" s="5">
        <f t="shared" ca="1" si="201"/>
        <v>0</v>
      </c>
      <c r="BG665" s="20" t="str">
        <f>IF(Inputs!K665="","",YEAR(Inputs!K665))</f>
        <v/>
      </c>
      <c r="BH665" s="20" t="str">
        <f>IF(Inputs!K665="","",DAY(Inputs!K665))</f>
        <v/>
      </c>
      <c r="BI665" s="20" t="str">
        <f>IF(Inputs!K665="","",MONTH(Inputs!K665))</f>
        <v/>
      </c>
      <c r="BJ665" s="14" t="str">
        <f>IF(Inputs!K665="","",IF(Inputs!K665&gt;DATE(BG665,4,1),DATE(BG665,4,1),DATE(BG665-1,4,1)))</f>
        <v/>
      </c>
      <c r="BX665" s="27" t="e">
        <f t="shared" si="202"/>
        <v>#N/A</v>
      </c>
      <c r="BY665" t="e">
        <f t="shared" si="203"/>
        <v>#N/A</v>
      </c>
    </row>
    <row r="666" spans="20:77">
      <c r="T666" s="5">
        <f>IF(Inputs!F670="",0,IF(Inputs!G670="Purchase",Inputs!H670,IF(Inputs!G670="Redemption",-Inputs!H670,IF(Inputs!G670="Dividend",0,0)))/Inputs!I670)</f>
        <v>0</v>
      </c>
      <c r="U666" s="5">
        <f>IF(Inputs!F670="",0,(datecg-Inputs!F670))</f>
        <v>0</v>
      </c>
      <c r="V666" s="5">
        <f>IF(Inputs!F670="",0,SUM($T$5:T666))</f>
        <v>0</v>
      </c>
      <c r="W666" s="5">
        <f>SUM($X$5:X665)</f>
        <v>24499.276089799783</v>
      </c>
      <c r="X666" s="5">
        <f t="shared" si="186"/>
        <v>0</v>
      </c>
      <c r="Y666" s="5">
        <f t="shared" si="187"/>
        <v>0</v>
      </c>
      <c r="Z666" s="5">
        <f t="shared" si="188"/>
        <v>0</v>
      </c>
      <c r="AA666" s="5">
        <f t="shared" si="189"/>
        <v>0</v>
      </c>
      <c r="AB666" s="5">
        <f t="shared" si="190"/>
        <v>0</v>
      </c>
      <c r="AC666" s="5">
        <f t="shared" si="191"/>
        <v>0</v>
      </c>
      <c r="AD666" s="94">
        <f>IF(U666&lt;=IF(Inputs!$C$22="",lockin,Inputs!$C$22),Inputs!$D$22,IF(U666&lt;=IF(Inputs!$C$23="",lockin,Inputs!$C$23),Inputs!$D$23,IF(U666&lt;=IF(Inputs!$C$24="",lockin,Inputs!$C$24),Inputs!$D$24,IF(U666&lt;=IF(Inputs!$C$25="",lockin,Inputs!$C$25),Inputs!$D$25,IF(U666&lt;=IF(Inputs!$C$26="",lockin,Inputs!$C$26),Inputs!$D$26,IF(U666&lt;=IF(Inputs!$C$27="",lockin,Inputs!$C$27),Inputs!$D$27,IF(U666&lt;=IF(Inputs!$C$28="",lockin,Inputs!$C$28),Inputs!$D$28,IF(U666&lt;=IF(Inputs!$C$29="",lockin,Inputs!$C$29),Inputs!$D$29,IF(U666&lt;=IF(Inputs!$C$30="",lockin,Inputs!$C$30),Inputs!$D$30,IF(U666&lt;=IF(Inputs!$C$31="",lockin,Inputs!$C$31),Inputs!$D$31,0%))))))))))</f>
        <v>1.4999999999999999E-2</v>
      </c>
      <c r="AE666" s="5">
        <f t="shared" si="192"/>
        <v>0</v>
      </c>
      <c r="AF666" s="5">
        <f>AB666*Inputs!I670</f>
        <v>0</v>
      </c>
      <c r="AG666" s="5">
        <f t="shared" si="193"/>
        <v>0</v>
      </c>
      <c r="AH666" s="5">
        <f t="shared" si="194"/>
        <v>0</v>
      </c>
      <c r="AI666" s="5">
        <f>AA666*Inputs!I670</f>
        <v>0</v>
      </c>
      <c r="AJ666" s="5">
        <f t="shared" si="195"/>
        <v>0</v>
      </c>
      <c r="AK666" s="5">
        <f t="shared" si="196"/>
        <v>0</v>
      </c>
      <c r="AL666" s="5">
        <f>AA666*Inputs!I670</f>
        <v>0</v>
      </c>
      <c r="AM666" s="5">
        <f t="shared" ca="1" si="197"/>
        <v>0</v>
      </c>
      <c r="AN666" s="5">
        <f t="shared" si="198"/>
        <v>0</v>
      </c>
      <c r="AO666" s="5">
        <f t="shared" ca="1" si="199"/>
        <v>0</v>
      </c>
      <c r="AP666" s="5"/>
      <c r="AQ666" s="5">
        <f>AA666*Inputs!I670</f>
        <v>0</v>
      </c>
      <c r="AR666" s="5">
        <f t="shared" si="200"/>
        <v>0</v>
      </c>
      <c r="AS666" s="5"/>
      <c r="AT666" s="5">
        <f t="shared" ca="1" si="201"/>
        <v>0</v>
      </c>
      <c r="BG666" s="20" t="str">
        <f>IF(Inputs!K666="","",YEAR(Inputs!K666))</f>
        <v/>
      </c>
      <c r="BH666" s="20" t="str">
        <f>IF(Inputs!K666="","",DAY(Inputs!K666))</f>
        <v/>
      </c>
      <c r="BI666" s="20" t="str">
        <f>IF(Inputs!K666="","",MONTH(Inputs!K666))</f>
        <v/>
      </c>
      <c r="BJ666" s="14" t="str">
        <f>IF(Inputs!K666="","",IF(Inputs!K666&gt;DATE(BG666,4,1),DATE(BG666,4,1),DATE(BG666-1,4,1)))</f>
        <v/>
      </c>
      <c r="BX666" s="27" t="e">
        <f t="shared" si="202"/>
        <v>#N/A</v>
      </c>
      <c r="BY666" t="e">
        <f t="shared" si="203"/>
        <v>#N/A</v>
      </c>
    </row>
    <row r="667" spans="20:77">
      <c r="T667" s="5">
        <f>IF(Inputs!F671="",0,IF(Inputs!G671="Purchase",Inputs!H671,IF(Inputs!G671="Redemption",-Inputs!H671,IF(Inputs!G671="Dividend",0,0)))/Inputs!I671)</f>
        <v>0</v>
      </c>
      <c r="U667" s="5">
        <f>IF(Inputs!F671="",0,(datecg-Inputs!F671))</f>
        <v>0</v>
      </c>
      <c r="V667" s="5">
        <f>IF(Inputs!F671="",0,SUM($T$5:T667))</f>
        <v>0</v>
      </c>
      <c r="W667" s="5">
        <f>SUM($X$5:X666)</f>
        <v>24499.276089799783</v>
      </c>
      <c r="X667" s="5">
        <f t="shared" si="186"/>
        <v>0</v>
      </c>
      <c r="Y667" s="5">
        <f t="shared" si="187"/>
        <v>0</v>
      </c>
      <c r="Z667" s="5">
        <f t="shared" si="188"/>
        <v>0</v>
      </c>
      <c r="AA667" s="5">
        <f t="shared" si="189"/>
        <v>0</v>
      </c>
      <c r="AB667" s="5">
        <f t="shared" si="190"/>
        <v>0</v>
      </c>
      <c r="AC667" s="5">
        <f t="shared" si="191"/>
        <v>0</v>
      </c>
      <c r="AD667" s="94">
        <f>IF(U667&lt;=IF(Inputs!$C$22="",lockin,Inputs!$C$22),Inputs!$D$22,IF(U667&lt;=IF(Inputs!$C$23="",lockin,Inputs!$C$23),Inputs!$D$23,IF(U667&lt;=IF(Inputs!$C$24="",lockin,Inputs!$C$24),Inputs!$D$24,IF(U667&lt;=IF(Inputs!$C$25="",lockin,Inputs!$C$25),Inputs!$D$25,IF(U667&lt;=IF(Inputs!$C$26="",lockin,Inputs!$C$26),Inputs!$D$26,IF(U667&lt;=IF(Inputs!$C$27="",lockin,Inputs!$C$27),Inputs!$D$27,IF(U667&lt;=IF(Inputs!$C$28="",lockin,Inputs!$C$28),Inputs!$D$28,IF(U667&lt;=IF(Inputs!$C$29="",lockin,Inputs!$C$29),Inputs!$D$29,IF(U667&lt;=IF(Inputs!$C$30="",lockin,Inputs!$C$30),Inputs!$D$30,IF(U667&lt;=IF(Inputs!$C$31="",lockin,Inputs!$C$31),Inputs!$D$31,0%))))))))))</f>
        <v>1.4999999999999999E-2</v>
      </c>
      <c r="AE667" s="5">
        <f t="shared" si="192"/>
        <v>0</v>
      </c>
      <c r="AF667" s="5">
        <f>AB667*Inputs!I671</f>
        <v>0</v>
      </c>
      <c r="AG667" s="5">
        <f t="shared" si="193"/>
        <v>0</v>
      </c>
      <c r="AH667" s="5">
        <f t="shared" si="194"/>
        <v>0</v>
      </c>
      <c r="AI667" s="5">
        <f>AA667*Inputs!I671</f>
        <v>0</v>
      </c>
      <c r="AJ667" s="5">
        <f t="shared" si="195"/>
        <v>0</v>
      </c>
      <c r="AK667" s="5">
        <f t="shared" si="196"/>
        <v>0</v>
      </c>
      <c r="AL667" s="5">
        <f>AA667*Inputs!I671</f>
        <v>0</v>
      </c>
      <c r="AM667" s="5">
        <f t="shared" ca="1" si="197"/>
        <v>0</v>
      </c>
      <c r="AN667" s="5">
        <f t="shared" si="198"/>
        <v>0</v>
      </c>
      <c r="AO667" s="5">
        <f t="shared" ca="1" si="199"/>
        <v>0</v>
      </c>
      <c r="AP667" s="5"/>
      <c r="AQ667" s="5">
        <f>AA667*Inputs!I671</f>
        <v>0</v>
      </c>
      <c r="AR667" s="5">
        <f t="shared" si="200"/>
        <v>0</v>
      </c>
      <c r="AS667" s="5"/>
      <c r="AT667" s="5">
        <f t="shared" ca="1" si="201"/>
        <v>0</v>
      </c>
      <c r="BG667" s="20" t="str">
        <f>IF(Inputs!K667="","",YEAR(Inputs!K667))</f>
        <v/>
      </c>
      <c r="BH667" s="20" t="str">
        <f>IF(Inputs!K667="","",DAY(Inputs!K667))</f>
        <v/>
      </c>
      <c r="BI667" s="20" t="str">
        <f>IF(Inputs!K667="","",MONTH(Inputs!K667))</f>
        <v/>
      </c>
      <c r="BJ667" s="14" t="str">
        <f>IF(Inputs!K667="","",IF(Inputs!K667&gt;DATE(BG667,4,1),DATE(BG667,4,1),DATE(BG667-1,4,1)))</f>
        <v/>
      </c>
      <c r="BX667" s="27" t="e">
        <f t="shared" si="202"/>
        <v>#N/A</v>
      </c>
      <c r="BY667" t="e">
        <f t="shared" si="203"/>
        <v>#N/A</v>
      </c>
    </row>
    <row r="668" spans="20:77">
      <c r="T668" s="5">
        <f>IF(Inputs!F672="",0,IF(Inputs!G672="Purchase",Inputs!H672,IF(Inputs!G672="Redemption",-Inputs!H672,IF(Inputs!G672="Dividend",0,0)))/Inputs!I672)</f>
        <v>0</v>
      </c>
      <c r="U668" s="5">
        <f>IF(Inputs!F672="",0,(datecg-Inputs!F672))</f>
        <v>0</v>
      </c>
      <c r="V668" s="5">
        <f>IF(Inputs!F672="",0,SUM($T$5:T668))</f>
        <v>0</v>
      </c>
      <c r="W668" s="5">
        <f>SUM($X$5:X667)</f>
        <v>24499.276089799783</v>
      </c>
      <c r="X668" s="5">
        <f t="shared" si="186"/>
        <v>0</v>
      </c>
      <c r="Y668" s="5">
        <f t="shared" si="187"/>
        <v>0</v>
      </c>
      <c r="Z668" s="5">
        <f t="shared" si="188"/>
        <v>0</v>
      </c>
      <c r="AA668" s="5">
        <f t="shared" si="189"/>
        <v>0</v>
      </c>
      <c r="AB668" s="5">
        <f t="shared" si="190"/>
        <v>0</v>
      </c>
      <c r="AC668" s="5">
        <f t="shared" si="191"/>
        <v>0</v>
      </c>
      <c r="AD668" s="94">
        <f>IF(U668&lt;=IF(Inputs!$C$22="",lockin,Inputs!$C$22),Inputs!$D$22,IF(U668&lt;=IF(Inputs!$C$23="",lockin,Inputs!$C$23),Inputs!$D$23,IF(U668&lt;=IF(Inputs!$C$24="",lockin,Inputs!$C$24),Inputs!$D$24,IF(U668&lt;=IF(Inputs!$C$25="",lockin,Inputs!$C$25),Inputs!$D$25,IF(U668&lt;=IF(Inputs!$C$26="",lockin,Inputs!$C$26),Inputs!$D$26,IF(U668&lt;=IF(Inputs!$C$27="",lockin,Inputs!$C$27),Inputs!$D$27,IF(U668&lt;=IF(Inputs!$C$28="",lockin,Inputs!$C$28),Inputs!$D$28,IF(U668&lt;=IF(Inputs!$C$29="",lockin,Inputs!$C$29),Inputs!$D$29,IF(U668&lt;=IF(Inputs!$C$30="",lockin,Inputs!$C$30),Inputs!$D$30,IF(U668&lt;=IF(Inputs!$C$31="",lockin,Inputs!$C$31),Inputs!$D$31,0%))))))))))</f>
        <v>1.4999999999999999E-2</v>
      </c>
      <c r="AE668" s="5">
        <f t="shared" si="192"/>
        <v>0</v>
      </c>
      <c r="AF668" s="5">
        <f>AB668*Inputs!I672</f>
        <v>0</v>
      </c>
      <c r="AG668" s="5">
        <f t="shared" si="193"/>
        <v>0</v>
      </c>
      <c r="AH668" s="5">
        <f t="shared" si="194"/>
        <v>0</v>
      </c>
      <c r="AI668" s="5">
        <f>AA668*Inputs!I672</f>
        <v>0</v>
      </c>
      <c r="AJ668" s="5">
        <f t="shared" si="195"/>
        <v>0</v>
      </c>
      <c r="AK668" s="5">
        <f t="shared" si="196"/>
        <v>0</v>
      </c>
      <c r="AL668" s="5">
        <f>AA668*Inputs!I672</f>
        <v>0</v>
      </c>
      <c r="AM668" s="5">
        <f t="shared" ca="1" si="197"/>
        <v>0</v>
      </c>
      <c r="AN668" s="5">
        <f t="shared" si="198"/>
        <v>0</v>
      </c>
      <c r="AO668" s="5">
        <f t="shared" ca="1" si="199"/>
        <v>0</v>
      </c>
      <c r="AP668" s="5"/>
      <c r="AQ668" s="5">
        <f>AA668*Inputs!I672</f>
        <v>0</v>
      </c>
      <c r="AR668" s="5">
        <f t="shared" si="200"/>
        <v>0</v>
      </c>
      <c r="AS668" s="5"/>
      <c r="AT668" s="5">
        <f t="shared" ca="1" si="201"/>
        <v>0</v>
      </c>
      <c r="BG668" s="20" t="str">
        <f>IF(Inputs!K668="","",YEAR(Inputs!K668))</f>
        <v/>
      </c>
      <c r="BH668" s="20" t="str">
        <f>IF(Inputs!K668="","",DAY(Inputs!K668))</f>
        <v/>
      </c>
      <c r="BI668" s="20" t="str">
        <f>IF(Inputs!K668="","",MONTH(Inputs!K668))</f>
        <v/>
      </c>
      <c r="BJ668" s="14" t="str">
        <f>IF(Inputs!K668="","",IF(Inputs!K668&gt;DATE(BG668,4,1),DATE(BG668,4,1),DATE(BG668-1,4,1)))</f>
        <v/>
      </c>
      <c r="BX668" s="27" t="e">
        <f t="shared" si="202"/>
        <v>#N/A</v>
      </c>
      <c r="BY668" t="e">
        <f t="shared" si="203"/>
        <v>#N/A</v>
      </c>
    </row>
    <row r="669" spans="20:77">
      <c r="T669" s="5">
        <f>IF(Inputs!F673="",0,IF(Inputs!G673="Purchase",Inputs!H673,IF(Inputs!G673="Redemption",-Inputs!H673,IF(Inputs!G673="Dividend",0,0)))/Inputs!I673)</f>
        <v>0</v>
      </c>
      <c r="U669" s="5">
        <f>IF(Inputs!F673="",0,(datecg-Inputs!F673))</f>
        <v>0</v>
      </c>
      <c r="V669" s="5">
        <f>IF(Inputs!F673="",0,SUM($T$5:T669))</f>
        <v>0</v>
      </c>
      <c r="W669" s="5">
        <f>SUM($X$5:X668)</f>
        <v>24499.276089799783</v>
      </c>
      <c r="X669" s="5">
        <f t="shared" si="186"/>
        <v>0</v>
      </c>
      <c r="Y669" s="5">
        <f t="shared" si="187"/>
        <v>0</v>
      </c>
      <c r="Z669" s="5">
        <f t="shared" si="188"/>
        <v>0</v>
      </c>
      <c r="AA669" s="5">
        <f t="shared" si="189"/>
        <v>0</v>
      </c>
      <c r="AB669" s="5">
        <f t="shared" si="190"/>
        <v>0</v>
      </c>
      <c r="AC669" s="5">
        <f t="shared" si="191"/>
        <v>0</v>
      </c>
      <c r="AD669" s="94">
        <f>IF(U669&lt;=IF(Inputs!$C$22="",lockin,Inputs!$C$22),Inputs!$D$22,IF(U669&lt;=IF(Inputs!$C$23="",lockin,Inputs!$C$23),Inputs!$D$23,IF(U669&lt;=IF(Inputs!$C$24="",lockin,Inputs!$C$24),Inputs!$D$24,IF(U669&lt;=IF(Inputs!$C$25="",lockin,Inputs!$C$25),Inputs!$D$25,IF(U669&lt;=IF(Inputs!$C$26="",lockin,Inputs!$C$26),Inputs!$D$26,IF(U669&lt;=IF(Inputs!$C$27="",lockin,Inputs!$C$27),Inputs!$D$27,IF(U669&lt;=IF(Inputs!$C$28="",lockin,Inputs!$C$28),Inputs!$D$28,IF(U669&lt;=IF(Inputs!$C$29="",lockin,Inputs!$C$29),Inputs!$D$29,IF(U669&lt;=IF(Inputs!$C$30="",lockin,Inputs!$C$30),Inputs!$D$30,IF(U669&lt;=IF(Inputs!$C$31="",lockin,Inputs!$C$31),Inputs!$D$31,0%))))))))))</f>
        <v>1.4999999999999999E-2</v>
      </c>
      <c r="AE669" s="5">
        <f t="shared" si="192"/>
        <v>0</v>
      </c>
      <c r="AF669" s="5">
        <f>AB669*Inputs!I673</f>
        <v>0</v>
      </c>
      <c r="AG669" s="5">
        <f t="shared" si="193"/>
        <v>0</v>
      </c>
      <c r="AH669" s="5">
        <f t="shared" si="194"/>
        <v>0</v>
      </c>
      <c r="AI669" s="5">
        <f>AA669*Inputs!I673</f>
        <v>0</v>
      </c>
      <c r="AJ669" s="5">
        <f t="shared" si="195"/>
        <v>0</v>
      </c>
      <c r="AK669" s="5">
        <f t="shared" si="196"/>
        <v>0</v>
      </c>
      <c r="AL669" s="5">
        <f>AA669*Inputs!I673</f>
        <v>0</v>
      </c>
      <c r="AM669" s="5">
        <f t="shared" ca="1" si="197"/>
        <v>0</v>
      </c>
      <c r="AN669" s="5">
        <f t="shared" si="198"/>
        <v>0</v>
      </c>
      <c r="AO669" s="5">
        <f t="shared" ca="1" si="199"/>
        <v>0</v>
      </c>
      <c r="AP669" s="5"/>
      <c r="AQ669" s="5">
        <f>AA669*Inputs!I673</f>
        <v>0</v>
      </c>
      <c r="AR669" s="5">
        <f t="shared" si="200"/>
        <v>0</v>
      </c>
      <c r="AS669" s="5"/>
      <c r="AT669" s="5">
        <f t="shared" ca="1" si="201"/>
        <v>0</v>
      </c>
      <c r="BG669" s="20" t="str">
        <f>IF(Inputs!K669="","",YEAR(Inputs!K669))</f>
        <v/>
      </c>
      <c r="BH669" s="20" t="str">
        <f>IF(Inputs!K669="","",DAY(Inputs!K669))</f>
        <v/>
      </c>
      <c r="BI669" s="20" t="str">
        <f>IF(Inputs!K669="","",MONTH(Inputs!K669))</f>
        <v/>
      </c>
      <c r="BJ669" s="14" t="str">
        <f>IF(Inputs!K669="","",IF(Inputs!K669&gt;DATE(BG669,4,1),DATE(BG669,4,1),DATE(BG669-1,4,1)))</f>
        <v/>
      </c>
      <c r="BX669" s="27" t="e">
        <f t="shared" si="202"/>
        <v>#N/A</v>
      </c>
      <c r="BY669" t="e">
        <f t="shared" si="203"/>
        <v>#N/A</v>
      </c>
    </row>
    <row r="670" spans="20:77">
      <c r="T670" s="5">
        <f>IF(Inputs!F674="",0,IF(Inputs!G674="Purchase",Inputs!H674,IF(Inputs!G674="Redemption",-Inputs!H674,IF(Inputs!G674="Dividend",0,0)))/Inputs!I674)</f>
        <v>0</v>
      </c>
      <c r="U670" s="5">
        <f>IF(Inputs!F674="",0,(datecg-Inputs!F674))</f>
        <v>0</v>
      </c>
      <c r="V670" s="5">
        <f>IF(Inputs!F674="",0,SUM($T$5:T670))</f>
        <v>0</v>
      </c>
      <c r="W670" s="5">
        <f>SUM($X$5:X669)</f>
        <v>24499.276089799783</v>
      </c>
      <c r="X670" s="5">
        <f t="shared" si="186"/>
        <v>0</v>
      </c>
      <c r="Y670" s="5">
        <f t="shared" si="187"/>
        <v>0</v>
      </c>
      <c r="Z670" s="5">
        <f t="shared" si="188"/>
        <v>0</v>
      </c>
      <c r="AA670" s="5">
        <f t="shared" si="189"/>
        <v>0</v>
      </c>
      <c r="AB670" s="5">
        <f t="shared" si="190"/>
        <v>0</v>
      </c>
      <c r="AC670" s="5">
        <f t="shared" si="191"/>
        <v>0</v>
      </c>
      <c r="AD670" s="94">
        <f>IF(U670&lt;=IF(Inputs!$C$22="",lockin,Inputs!$C$22),Inputs!$D$22,IF(U670&lt;=IF(Inputs!$C$23="",lockin,Inputs!$C$23),Inputs!$D$23,IF(U670&lt;=IF(Inputs!$C$24="",lockin,Inputs!$C$24),Inputs!$D$24,IF(U670&lt;=IF(Inputs!$C$25="",lockin,Inputs!$C$25),Inputs!$D$25,IF(U670&lt;=IF(Inputs!$C$26="",lockin,Inputs!$C$26),Inputs!$D$26,IF(U670&lt;=IF(Inputs!$C$27="",lockin,Inputs!$C$27),Inputs!$D$27,IF(U670&lt;=IF(Inputs!$C$28="",lockin,Inputs!$C$28),Inputs!$D$28,IF(U670&lt;=IF(Inputs!$C$29="",lockin,Inputs!$C$29),Inputs!$D$29,IF(U670&lt;=IF(Inputs!$C$30="",lockin,Inputs!$C$30),Inputs!$D$30,IF(U670&lt;=IF(Inputs!$C$31="",lockin,Inputs!$C$31),Inputs!$D$31,0%))))))))))</f>
        <v>1.4999999999999999E-2</v>
      </c>
      <c r="AE670" s="5">
        <f t="shared" si="192"/>
        <v>0</v>
      </c>
      <c r="AF670" s="5">
        <f>AB670*Inputs!I674</f>
        <v>0</v>
      </c>
      <c r="AG670" s="5">
        <f t="shared" si="193"/>
        <v>0</v>
      </c>
      <c r="AH670" s="5">
        <f t="shared" si="194"/>
        <v>0</v>
      </c>
      <c r="AI670" s="5">
        <f>AA670*Inputs!I674</f>
        <v>0</v>
      </c>
      <c r="AJ670" s="5">
        <f t="shared" si="195"/>
        <v>0</v>
      </c>
      <c r="AK670" s="5">
        <f t="shared" si="196"/>
        <v>0</v>
      </c>
      <c r="AL670" s="5">
        <f>AA670*Inputs!I674</f>
        <v>0</v>
      </c>
      <c r="AM670" s="5">
        <f t="shared" ca="1" si="197"/>
        <v>0</v>
      </c>
      <c r="AN670" s="5">
        <f t="shared" si="198"/>
        <v>0</v>
      </c>
      <c r="AO670" s="5">
        <f t="shared" ca="1" si="199"/>
        <v>0</v>
      </c>
      <c r="AP670" s="5"/>
      <c r="AQ670" s="5">
        <f>AA670*Inputs!I674</f>
        <v>0</v>
      </c>
      <c r="AR670" s="5">
        <f t="shared" si="200"/>
        <v>0</v>
      </c>
      <c r="AS670" s="5"/>
      <c r="AT670" s="5">
        <f t="shared" ca="1" si="201"/>
        <v>0</v>
      </c>
      <c r="BG670" s="20" t="str">
        <f>IF(Inputs!K670="","",YEAR(Inputs!K670))</f>
        <v/>
      </c>
      <c r="BH670" s="20" t="str">
        <f>IF(Inputs!K670="","",DAY(Inputs!K670))</f>
        <v/>
      </c>
      <c r="BI670" s="20" t="str">
        <f>IF(Inputs!K670="","",MONTH(Inputs!K670))</f>
        <v/>
      </c>
      <c r="BJ670" s="14" t="str">
        <f>IF(Inputs!K670="","",IF(Inputs!K670&gt;DATE(BG670,4,1),DATE(BG670,4,1),DATE(BG670-1,4,1)))</f>
        <v/>
      </c>
      <c r="BX670" s="27" t="e">
        <f t="shared" si="202"/>
        <v>#N/A</v>
      </c>
      <c r="BY670" t="e">
        <f t="shared" si="203"/>
        <v>#N/A</v>
      </c>
    </row>
    <row r="671" spans="20:77">
      <c r="T671" s="5">
        <f>IF(Inputs!F675="",0,IF(Inputs!G675="Purchase",Inputs!H675,IF(Inputs!G675="Redemption",-Inputs!H675,IF(Inputs!G675="Dividend",0,0)))/Inputs!I675)</f>
        <v>0</v>
      </c>
      <c r="U671" s="5">
        <f>IF(Inputs!F675="",0,(datecg-Inputs!F675))</f>
        <v>0</v>
      </c>
      <c r="V671" s="5">
        <f>IF(Inputs!F675="",0,SUM($T$5:T671))</f>
        <v>0</v>
      </c>
      <c r="W671" s="5">
        <f>SUM($X$5:X670)</f>
        <v>24499.276089799783</v>
      </c>
      <c r="X671" s="5">
        <f t="shared" si="186"/>
        <v>0</v>
      </c>
      <c r="Y671" s="5">
        <f t="shared" si="187"/>
        <v>0</v>
      </c>
      <c r="Z671" s="5">
        <f t="shared" si="188"/>
        <v>0</v>
      </c>
      <c r="AA671" s="5">
        <f t="shared" si="189"/>
        <v>0</v>
      </c>
      <c r="AB671" s="5">
        <f t="shared" si="190"/>
        <v>0</v>
      </c>
      <c r="AC671" s="5">
        <f t="shared" si="191"/>
        <v>0</v>
      </c>
      <c r="AD671" s="94">
        <f>IF(U671&lt;=IF(Inputs!$C$22="",lockin,Inputs!$C$22),Inputs!$D$22,IF(U671&lt;=IF(Inputs!$C$23="",lockin,Inputs!$C$23),Inputs!$D$23,IF(U671&lt;=IF(Inputs!$C$24="",lockin,Inputs!$C$24),Inputs!$D$24,IF(U671&lt;=IF(Inputs!$C$25="",lockin,Inputs!$C$25),Inputs!$D$25,IF(U671&lt;=IF(Inputs!$C$26="",lockin,Inputs!$C$26),Inputs!$D$26,IF(U671&lt;=IF(Inputs!$C$27="",lockin,Inputs!$C$27),Inputs!$D$27,IF(U671&lt;=IF(Inputs!$C$28="",lockin,Inputs!$C$28),Inputs!$D$28,IF(U671&lt;=IF(Inputs!$C$29="",lockin,Inputs!$C$29),Inputs!$D$29,IF(U671&lt;=IF(Inputs!$C$30="",lockin,Inputs!$C$30),Inputs!$D$30,IF(U671&lt;=IF(Inputs!$C$31="",lockin,Inputs!$C$31),Inputs!$D$31,0%))))))))))</f>
        <v>1.4999999999999999E-2</v>
      </c>
      <c r="AE671" s="5">
        <f t="shared" si="192"/>
        <v>0</v>
      </c>
      <c r="AF671" s="5">
        <f>AB671*Inputs!I675</f>
        <v>0</v>
      </c>
      <c r="AG671" s="5">
        <f t="shared" si="193"/>
        <v>0</v>
      </c>
      <c r="AH671" s="5">
        <f t="shared" si="194"/>
        <v>0</v>
      </c>
      <c r="AI671" s="5">
        <f>AA671*Inputs!I675</f>
        <v>0</v>
      </c>
      <c r="AJ671" s="5">
        <f t="shared" si="195"/>
        <v>0</v>
      </c>
      <c r="AK671" s="5">
        <f t="shared" si="196"/>
        <v>0</v>
      </c>
      <c r="AL671" s="5">
        <f>AA671*Inputs!I675</f>
        <v>0</v>
      </c>
      <c r="AM671" s="5">
        <f t="shared" ca="1" si="197"/>
        <v>0</v>
      </c>
      <c r="AN671" s="5">
        <f t="shared" si="198"/>
        <v>0</v>
      </c>
      <c r="AO671" s="5">
        <f t="shared" ca="1" si="199"/>
        <v>0</v>
      </c>
      <c r="AP671" s="5"/>
      <c r="AQ671" s="5">
        <f>AA671*Inputs!I675</f>
        <v>0</v>
      </c>
      <c r="AR671" s="5">
        <f t="shared" si="200"/>
        <v>0</v>
      </c>
      <c r="AS671" s="5"/>
      <c r="AT671" s="5">
        <f t="shared" ca="1" si="201"/>
        <v>0</v>
      </c>
      <c r="BG671" s="20" t="str">
        <f>IF(Inputs!K671="","",YEAR(Inputs!K671))</f>
        <v/>
      </c>
      <c r="BH671" s="20" t="str">
        <f>IF(Inputs!K671="","",DAY(Inputs!K671))</f>
        <v/>
      </c>
      <c r="BI671" s="20" t="str">
        <f>IF(Inputs!K671="","",MONTH(Inputs!K671))</f>
        <v/>
      </c>
      <c r="BJ671" s="14" t="str">
        <f>IF(Inputs!K671="","",IF(Inputs!K671&gt;DATE(BG671,4,1),DATE(BG671,4,1),DATE(BG671-1,4,1)))</f>
        <v/>
      </c>
      <c r="BX671" s="27" t="e">
        <f t="shared" si="202"/>
        <v>#N/A</v>
      </c>
      <c r="BY671" t="e">
        <f t="shared" si="203"/>
        <v>#N/A</v>
      </c>
    </row>
    <row r="672" spans="20:77">
      <c r="T672" s="5">
        <f>IF(Inputs!F676="",0,IF(Inputs!G676="Purchase",Inputs!H676,IF(Inputs!G676="Redemption",-Inputs!H676,IF(Inputs!G676="Dividend",0,0)))/Inputs!I676)</f>
        <v>0</v>
      </c>
      <c r="U672" s="5">
        <f>IF(Inputs!F676="",0,(datecg-Inputs!F676))</f>
        <v>0</v>
      </c>
      <c r="V672" s="5">
        <f>IF(Inputs!F676="",0,SUM($T$5:T672))</f>
        <v>0</v>
      </c>
      <c r="W672" s="5">
        <f>SUM($X$5:X671)</f>
        <v>24499.276089799783</v>
      </c>
      <c r="X672" s="5">
        <f t="shared" si="186"/>
        <v>0</v>
      </c>
      <c r="Y672" s="5">
        <f t="shared" si="187"/>
        <v>0</v>
      </c>
      <c r="Z672" s="5">
        <f t="shared" si="188"/>
        <v>0</v>
      </c>
      <c r="AA672" s="5">
        <f t="shared" si="189"/>
        <v>0</v>
      </c>
      <c r="AB672" s="5">
        <f t="shared" si="190"/>
        <v>0</v>
      </c>
      <c r="AC672" s="5">
        <f t="shared" si="191"/>
        <v>0</v>
      </c>
      <c r="AD672" s="94">
        <f>IF(U672&lt;=IF(Inputs!$C$22="",lockin,Inputs!$C$22),Inputs!$D$22,IF(U672&lt;=IF(Inputs!$C$23="",lockin,Inputs!$C$23),Inputs!$D$23,IF(U672&lt;=IF(Inputs!$C$24="",lockin,Inputs!$C$24),Inputs!$D$24,IF(U672&lt;=IF(Inputs!$C$25="",lockin,Inputs!$C$25),Inputs!$D$25,IF(U672&lt;=IF(Inputs!$C$26="",lockin,Inputs!$C$26),Inputs!$D$26,IF(U672&lt;=IF(Inputs!$C$27="",lockin,Inputs!$C$27),Inputs!$D$27,IF(U672&lt;=IF(Inputs!$C$28="",lockin,Inputs!$C$28),Inputs!$D$28,IF(U672&lt;=IF(Inputs!$C$29="",lockin,Inputs!$C$29),Inputs!$D$29,IF(U672&lt;=IF(Inputs!$C$30="",lockin,Inputs!$C$30),Inputs!$D$30,IF(U672&lt;=IF(Inputs!$C$31="",lockin,Inputs!$C$31),Inputs!$D$31,0%))))))))))</f>
        <v>1.4999999999999999E-2</v>
      </c>
      <c r="AE672" s="5">
        <f t="shared" si="192"/>
        <v>0</v>
      </c>
      <c r="AF672" s="5">
        <f>AB672*Inputs!I676</f>
        <v>0</v>
      </c>
      <c r="AG672" s="5">
        <f t="shared" si="193"/>
        <v>0</v>
      </c>
      <c r="AH672" s="5">
        <f t="shared" si="194"/>
        <v>0</v>
      </c>
      <c r="AI672" s="5">
        <f>AA672*Inputs!I676</f>
        <v>0</v>
      </c>
      <c r="AJ672" s="5">
        <f t="shared" si="195"/>
        <v>0</v>
      </c>
      <c r="AK672" s="5">
        <f t="shared" si="196"/>
        <v>0</v>
      </c>
      <c r="AL672" s="5">
        <f>AA672*Inputs!I676</f>
        <v>0</v>
      </c>
      <c r="AM672" s="5">
        <f t="shared" ca="1" si="197"/>
        <v>0</v>
      </c>
      <c r="AN672" s="5">
        <f t="shared" si="198"/>
        <v>0</v>
      </c>
      <c r="AO672" s="5">
        <f t="shared" ca="1" si="199"/>
        <v>0</v>
      </c>
      <c r="AP672" s="5"/>
      <c r="AQ672" s="5">
        <f>AA672*Inputs!I676</f>
        <v>0</v>
      </c>
      <c r="AR672" s="5">
        <f t="shared" si="200"/>
        <v>0</v>
      </c>
      <c r="AS672" s="5"/>
      <c r="AT672" s="5">
        <f t="shared" ca="1" si="201"/>
        <v>0</v>
      </c>
      <c r="BG672" s="20" t="str">
        <f>IF(Inputs!K672="","",YEAR(Inputs!K672))</f>
        <v/>
      </c>
      <c r="BH672" s="20" t="str">
        <f>IF(Inputs!K672="","",DAY(Inputs!K672))</f>
        <v/>
      </c>
      <c r="BI672" s="20" t="str">
        <f>IF(Inputs!K672="","",MONTH(Inputs!K672))</f>
        <v/>
      </c>
      <c r="BJ672" s="14" t="str">
        <f>IF(Inputs!K672="","",IF(Inputs!K672&gt;DATE(BG672,4,1),DATE(BG672,4,1),DATE(BG672-1,4,1)))</f>
        <v/>
      </c>
      <c r="BX672" s="27" t="e">
        <f t="shared" si="202"/>
        <v>#N/A</v>
      </c>
      <c r="BY672" t="e">
        <f t="shared" si="203"/>
        <v>#N/A</v>
      </c>
    </row>
    <row r="673" spans="20:77">
      <c r="T673" s="5">
        <f>IF(Inputs!F677="",0,IF(Inputs!G677="Purchase",Inputs!H677,IF(Inputs!G677="Redemption",-Inputs!H677,IF(Inputs!G677="Dividend",0,0)))/Inputs!I677)</f>
        <v>0</v>
      </c>
      <c r="U673" s="5">
        <f>IF(Inputs!F677="",0,(datecg-Inputs!F677))</f>
        <v>0</v>
      </c>
      <c r="V673" s="5">
        <f>IF(Inputs!F677="",0,SUM($T$5:T673))</f>
        <v>0</v>
      </c>
      <c r="W673" s="5">
        <f>SUM($X$5:X672)</f>
        <v>24499.276089799783</v>
      </c>
      <c r="X673" s="5">
        <f t="shared" si="186"/>
        <v>0</v>
      </c>
      <c r="Y673" s="5">
        <f t="shared" si="187"/>
        <v>0</v>
      </c>
      <c r="Z673" s="5">
        <f t="shared" si="188"/>
        <v>0</v>
      </c>
      <c r="AA673" s="5">
        <f t="shared" si="189"/>
        <v>0</v>
      </c>
      <c r="AB673" s="5">
        <f t="shared" si="190"/>
        <v>0</v>
      </c>
      <c r="AC673" s="5">
        <f t="shared" si="191"/>
        <v>0</v>
      </c>
      <c r="AD673" s="94">
        <f>IF(U673&lt;=IF(Inputs!$C$22="",lockin,Inputs!$C$22),Inputs!$D$22,IF(U673&lt;=IF(Inputs!$C$23="",lockin,Inputs!$C$23),Inputs!$D$23,IF(U673&lt;=IF(Inputs!$C$24="",lockin,Inputs!$C$24),Inputs!$D$24,IF(U673&lt;=IF(Inputs!$C$25="",lockin,Inputs!$C$25),Inputs!$D$25,IF(U673&lt;=IF(Inputs!$C$26="",lockin,Inputs!$C$26),Inputs!$D$26,IF(U673&lt;=IF(Inputs!$C$27="",lockin,Inputs!$C$27),Inputs!$D$27,IF(U673&lt;=IF(Inputs!$C$28="",lockin,Inputs!$C$28),Inputs!$D$28,IF(U673&lt;=IF(Inputs!$C$29="",lockin,Inputs!$C$29),Inputs!$D$29,IF(U673&lt;=IF(Inputs!$C$30="",lockin,Inputs!$C$30),Inputs!$D$30,IF(U673&lt;=IF(Inputs!$C$31="",lockin,Inputs!$C$31),Inputs!$D$31,0%))))))))))</f>
        <v>1.4999999999999999E-2</v>
      </c>
      <c r="AE673" s="5">
        <f t="shared" si="192"/>
        <v>0</v>
      </c>
      <c r="AF673" s="5">
        <f>AB673*Inputs!I677</f>
        <v>0</v>
      </c>
      <c r="AG673" s="5">
        <f t="shared" si="193"/>
        <v>0</v>
      </c>
      <c r="AH673" s="5">
        <f t="shared" si="194"/>
        <v>0</v>
      </c>
      <c r="AI673" s="5">
        <f>AA673*Inputs!I677</f>
        <v>0</v>
      </c>
      <c r="AJ673" s="5">
        <f t="shared" si="195"/>
        <v>0</v>
      </c>
      <c r="AK673" s="5">
        <f t="shared" si="196"/>
        <v>0</v>
      </c>
      <c r="AL673" s="5">
        <f>AA673*Inputs!I677</f>
        <v>0</v>
      </c>
      <c r="AM673" s="5">
        <f t="shared" ca="1" si="197"/>
        <v>0</v>
      </c>
      <c r="AN673" s="5">
        <f t="shared" si="198"/>
        <v>0</v>
      </c>
      <c r="AO673" s="5">
        <f t="shared" ca="1" si="199"/>
        <v>0</v>
      </c>
      <c r="AP673" s="5"/>
      <c r="AQ673" s="5">
        <f>AA673*Inputs!I677</f>
        <v>0</v>
      </c>
      <c r="AR673" s="5">
        <f t="shared" si="200"/>
        <v>0</v>
      </c>
      <c r="AS673" s="5"/>
      <c r="AT673" s="5">
        <f t="shared" ca="1" si="201"/>
        <v>0</v>
      </c>
      <c r="BG673" s="20" t="str">
        <f>IF(Inputs!K673="","",YEAR(Inputs!K673))</f>
        <v/>
      </c>
      <c r="BH673" s="20" t="str">
        <f>IF(Inputs!K673="","",DAY(Inputs!K673))</f>
        <v/>
      </c>
      <c r="BI673" s="20" t="str">
        <f>IF(Inputs!K673="","",MONTH(Inputs!K673))</f>
        <v/>
      </c>
      <c r="BJ673" s="14" t="str">
        <f>IF(Inputs!K673="","",IF(Inputs!K673&gt;DATE(BG673,4,1),DATE(BG673,4,1),DATE(BG673-1,4,1)))</f>
        <v/>
      </c>
      <c r="BX673" s="27" t="e">
        <f t="shared" si="202"/>
        <v>#N/A</v>
      </c>
      <c r="BY673" t="e">
        <f t="shared" si="203"/>
        <v>#N/A</v>
      </c>
    </row>
    <row r="674" spans="20:77">
      <c r="T674" s="5">
        <f>IF(Inputs!F678="",0,IF(Inputs!G678="Purchase",Inputs!H678,IF(Inputs!G678="Redemption",-Inputs!H678,IF(Inputs!G678="Dividend",0,0)))/Inputs!I678)</f>
        <v>0</v>
      </c>
      <c r="U674" s="5">
        <f>IF(Inputs!F678="",0,(datecg-Inputs!F678))</f>
        <v>0</v>
      </c>
      <c r="V674" s="5">
        <f>IF(Inputs!F678="",0,SUM($T$5:T674))</f>
        <v>0</v>
      </c>
      <c r="W674" s="5">
        <f>SUM($X$5:X673)</f>
        <v>24499.276089799783</v>
      </c>
      <c r="X674" s="5">
        <f t="shared" si="186"/>
        <v>0</v>
      </c>
      <c r="Y674" s="5">
        <f t="shared" si="187"/>
        <v>0</v>
      </c>
      <c r="Z674" s="5">
        <f t="shared" si="188"/>
        <v>0</v>
      </c>
      <c r="AA674" s="5">
        <f t="shared" si="189"/>
        <v>0</v>
      </c>
      <c r="AB674" s="5">
        <f t="shared" si="190"/>
        <v>0</v>
      </c>
      <c r="AC674" s="5">
        <f t="shared" si="191"/>
        <v>0</v>
      </c>
      <c r="AD674" s="94">
        <f>IF(U674&lt;=IF(Inputs!$C$22="",lockin,Inputs!$C$22),Inputs!$D$22,IF(U674&lt;=IF(Inputs!$C$23="",lockin,Inputs!$C$23),Inputs!$D$23,IF(U674&lt;=IF(Inputs!$C$24="",lockin,Inputs!$C$24),Inputs!$D$24,IF(U674&lt;=IF(Inputs!$C$25="",lockin,Inputs!$C$25),Inputs!$D$25,IF(U674&lt;=IF(Inputs!$C$26="",lockin,Inputs!$C$26),Inputs!$D$26,IF(U674&lt;=IF(Inputs!$C$27="",lockin,Inputs!$C$27),Inputs!$D$27,IF(U674&lt;=IF(Inputs!$C$28="",lockin,Inputs!$C$28),Inputs!$D$28,IF(U674&lt;=IF(Inputs!$C$29="",lockin,Inputs!$C$29),Inputs!$D$29,IF(U674&lt;=IF(Inputs!$C$30="",lockin,Inputs!$C$30),Inputs!$D$30,IF(U674&lt;=IF(Inputs!$C$31="",lockin,Inputs!$C$31),Inputs!$D$31,0%))))))))))</f>
        <v>1.4999999999999999E-2</v>
      </c>
      <c r="AE674" s="5">
        <f t="shared" si="192"/>
        <v>0</v>
      </c>
      <c r="AF674" s="5">
        <f>AB674*Inputs!I678</f>
        <v>0</v>
      </c>
      <c r="AG674" s="5">
        <f t="shared" si="193"/>
        <v>0</v>
      </c>
      <c r="AH674" s="5">
        <f t="shared" si="194"/>
        <v>0</v>
      </c>
      <c r="AI674" s="5">
        <f>AA674*Inputs!I678</f>
        <v>0</v>
      </c>
      <c r="AJ674" s="5">
        <f t="shared" si="195"/>
        <v>0</v>
      </c>
      <c r="AK674" s="5">
        <f t="shared" si="196"/>
        <v>0</v>
      </c>
      <c r="AL674" s="5">
        <f>AA674*Inputs!I678</f>
        <v>0</v>
      </c>
      <c r="AM674" s="5">
        <f t="shared" ca="1" si="197"/>
        <v>0</v>
      </c>
      <c r="AN674" s="5">
        <f t="shared" si="198"/>
        <v>0</v>
      </c>
      <c r="AO674" s="5">
        <f t="shared" ca="1" si="199"/>
        <v>0</v>
      </c>
      <c r="AP674" s="5"/>
      <c r="AQ674" s="5">
        <f>AA674*Inputs!I678</f>
        <v>0</v>
      </c>
      <c r="AR674" s="5">
        <f t="shared" si="200"/>
        <v>0</v>
      </c>
      <c r="AS674" s="5"/>
      <c r="AT674" s="5">
        <f t="shared" ca="1" si="201"/>
        <v>0</v>
      </c>
      <c r="BG674" s="20" t="str">
        <f>IF(Inputs!K674="","",YEAR(Inputs!K674))</f>
        <v/>
      </c>
      <c r="BH674" s="20" t="str">
        <f>IF(Inputs!K674="","",DAY(Inputs!K674))</f>
        <v/>
      </c>
      <c r="BI674" s="20" t="str">
        <f>IF(Inputs!K674="","",MONTH(Inputs!K674))</f>
        <v/>
      </c>
      <c r="BJ674" s="14" t="str">
        <f>IF(Inputs!K674="","",IF(Inputs!K674&gt;DATE(BG674,4,1),DATE(BG674,4,1),DATE(BG674-1,4,1)))</f>
        <v/>
      </c>
      <c r="BX674" s="27" t="e">
        <f t="shared" si="202"/>
        <v>#N/A</v>
      </c>
      <c r="BY674" t="e">
        <f t="shared" si="203"/>
        <v>#N/A</v>
      </c>
    </row>
    <row r="675" spans="20:77">
      <c r="T675" s="5">
        <f>IF(Inputs!F679="",0,IF(Inputs!G679="Purchase",Inputs!H679,IF(Inputs!G679="Redemption",-Inputs!H679,IF(Inputs!G679="Dividend",0,0)))/Inputs!I679)</f>
        <v>0</v>
      </c>
      <c r="U675" s="5">
        <f>IF(Inputs!F679="",0,(datecg-Inputs!F679))</f>
        <v>0</v>
      </c>
      <c r="V675" s="5">
        <f>IF(Inputs!F679="",0,SUM($T$5:T675))</f>
        <v>0</v>
      </c>
      <c r="W675" s="5">
        <f>SUM($X$5:X674)</f>
        <v>24499.276089799783</v>
      </c>
      <c r="X675" s="5">
        <f t="shared" si="186"/>
        <v>0</v>
      </c>
      <c r="Y675" s="5">
        <f t="shared" si="187"/>
        <v>0</v>
      </c>
      <c r="Z675" s="5">
        <f t="shared" si="188"/>
        <v>0</v>
      </c>
      <c r="AA675" s="5">
        <f t="shared" si="189"/>
        <v>0</v>
      </c>
      <c r="AB675" s="5">
        <f t="shared" si="190"/>
        <v>0</v>
      </c>
      <c r="AC675" s="5">
        <f t="shared" si="191"/>
        <v>0</v>
      </c>
      <c r="AD675" s="94">
        <f>IF(U675&lt;=IF(Inputs!$C$22="",lockin,Inputs!$C$22),Inputs!$D$22,IF(U675&lt;=IF(Inputs!$C$23="",lockin,Inputs!$C$23),Inputs!$D$23,IF(U675&lt;=IF(Inputs!$C$24="",lockin,Inputs!$C$24),Inputs!$D$24,IF(U675&lt;=IF(Inputs!$C$25="",lockin,Inputs!$C$25),Inputs!$D$25,IF(U675&lt;=IF(Inputs!$C$26="",lockin,Inputs!$C$26),Inputs!$D$26,IF(U675&lt;=IF(Inputs!$C$27="",lockin,Inputs!$C$27),Inputs!$D$27,IF(U675&lt;=IF(Inputs!$C$28="",lockin,Inputs!$C$28),Inputs!$D$28,IF(U675&lt;=IF(Inputs!$C$29="",lockin,Inputs!$C$29),Inputs!$D$29,IF(U675&lt;=IF(Inputs!$C$30="",lockin,Inputs!$C$30),Inputs!$D$30,IF(U675&lt;=IF(Inputs!$C$31="",lockin,Inputs!$C$31),Inputs!$D$31,0%))))))))))</f>
        <v>1.4999999999999999E-2</v>
      </c>
      <c r="AE675" s="5">
        <f t="shared" si="192"/>
        <v>0</v>
      </c>
      <c r="AF675" s="5">
        <f>AB675*Inputs!I679</f>
        <v>0</v>
      </c>
      <c r="AG675" s="5">
        <f t="shared" si="193"/>
        <v>0</v>
      </c>
      <c r="AH675" s="5">
        <f t="shared" si="194"/>
        <v>0</v>
      </c>
      <c r="AI675" s="5">
        <f>AA675*Inputs!I679</f>
        <v>0</v>
      </c>
      <c r="AJ675" s="5">
        <f t="shared" si="195"/>
        <v>0</v>
      </c>
      <c r="AK675" s="5">
        <f t="shared" si="196"/>
        <v>0</v>
      </c>
      <c r="AL675" s="5">
        <f>AA675*Inputs!I679</f>
        <v>0</v>
      </c>
      <c r="AM675" s="5">
        <f t="shared" ca="1" si="197"/>
        <v>0</v>
      </c>
      <c r="AN675" s="5">
        <f t="shared" si="198"/>
        <v>0</v>
      </c>
      <c r="AO675" s="5">
        <f t="shared" ca="1" si="199"/>
        <v>0</v>
      </c>
      <c r="AP675" s="5"/>
      <c r="AQ675" s="5">
        <f>AA675*Inputs!I679</f>
        <v>0</v>
      </c>
      <c r="AR675" s="5">
        <f t="shared" si="200"/>
        <v>0</v>
      </c>
      <c r="AS675" s="5"/>
      <c r="AT675" s="5">
        <f t="shared" ca="1" si="201"/>
        <v>0</v>
      </c>
      <c r="BG675" s="20" t="str">
        <f>IF(Inputs!K675="","",YEAR(Inputs!K675))</f>
        <v/>
      </c>
      <c r="BH675" s="20" t="str">
        <f>IF(Inputs!K675="","",DAY(Inputs!K675))</f>
        <v/>
      </c>
      <c r="BI675" s="20" t="str">
        <f>IF(Inputs!K675="","",MONTH(Inputs!K675))</f>
        <v/>
      </c>
      <c r="BJ675" s="14" t="str">
        <f>IF(Inputs!K675="","",IF(Inputs!K675&gt;DATE(BG675,4,1),DATE(BG675,4,1),DATE(BG675-1,4,1)))</f>
        <v/>
      </c>
      <c r="BX675" s="27" t="e">
        <f t="shared" si="202"/>
        <v>#N/A</v>
      </c>
      <c r="BY675" t="e">
        <f t="shared" si="203"/>
        <v>#N/A</v>
      </c>
    </row>
    <row r="676" spans="20:77">
      <c r="T676" s="5">
        <f>IF(Inputs!F680="",0,IF(Inputs!G680="Purchase",Inputs!H680,IF(Inputs!G680="Redemption",-Inputs!H680,IF(Inputs!G680="Dividend",0,0)))/Inputs!I680)</f>
        <v>0</v>
      </c>
      <c r="U676" s="5">
        <f>IF(Inputs!F680="",0,(datecg-Inputs!F680))</f>
        <v>0</v>
      </c>
      <c r="V676" s="5">
        <f>IF(Inputs!F680="",0,SUM($T$5:T676))</f>
        <v>0</v>
      </c>
      <c r="W676" s="5">
        <f>SUM($X$5:X675)</f>
        <v>24499.276089799783</v>
      </c>
      <c r="X676" s="5">
        <f t="shared" si="186"/>
        <v>0</v>
      </c>
      <c r="Y676" s="5">
        <f t="shared" si="187"/>
        <v>0</v>
      </c>
      <c r="Z676" s="5">
        <f t="shared" si="188"/>
        <v>0</v>
      </c>
      <c r="AA676" s="5">
        <f t="shared" si="189"/>
        <v>0</v>
      </c>
      <c r="AB676" s="5">
        <f t="shared" si="190"/>
        <v>0</v>
      </c>
      <c r="AC676" s="5">
        <f t="shared" si="191"/>
        <v>0</v>
      </c>
      <c r="AD676" s="94">
        <f>IF(U676&lt;=IF(Inputs!$C$22="",lockin,Inputs!$C$22),Inputs!$D$22,IF(U676&lt;=IF(Inputs!$C$23="",lockin,Inputs!$C$23),Inputs!$D$23,IF(U676&lt;=IF(Inputs!$C$24="",lockin,Inputs!$C$24),Inputs!$D$24,IF(U676&lt;=IF(Inputs!$C$25="",lockin,Inputs!$C$25),Inputs!$D$25,IF(U676&lt;=IF(Inputs!$C$26="",lockin,Inputs!$C$26),Inputs!$D$26,IF(U676&lt;=IF(Inputs!$C$27="",lockin,Inputs!$C$27),Inputs!$D$27,IF(U676&lt;=IF(Inputs!$C$28="",lockin,Inputs!$C$28),Inputs!$D$28,IF(U676&lt;=IF(Inputs!$C$29="",lockin,Inputs!$C$29),Inputs!$D$29,IF(U676&lt;=IF(Inputs!$C$30="",lockin,Inputs!$C$30),Inputs!$D$30,IF(U676&lt;=IF(Inputs!$C$31="",lockin,Inputs!$C$31),Inputs!$D$31,0%))))))))))</f>
        <v>1.4999999999999999E-2</v>
      </c>
      <c r="AE676" s="5">
        <f t="shared" si="192"/>
        <v>0</v>
      </c>
      <c r="AF676" s="5">
        <f>AB676*Inputs!I680</f>
        <v>0</v>
      </c>
      <c r="AG676" s="5">
        <f t="shared" si="193"/>
        <v>0</v>
      </c>
      <c r="AH676" s="5">
        <f t="shared" si="194"/>
        <v>0</v>
      </c>
      <c r="AI676" s="5">
        <f>AA676*Inputs!I680</f>
        <v>0</v>
      </c>
      <c r="AJ676" s="5">
        <f t="shared" si="195"/>
        <v>0</v>
      </c>
      <c r="AK676" s="5">
        <f t="shared" si="196"/>
        <v>0</v>
      </c>
      <c r="AL676" s="5">
        <f>AA676*Inputs!I680</f>
        <v>0</v>
      </c>
      <c r="AM676" s="5">
        <f t="shared" ca="1" si="197"/>
        <v>0</v>
      </c>
      <c r="AN676" s="5">
        <f t="shared" si="198"/>
        <v>0</v>
      </c>
      <c r="AO676" s="5">
        <f t="shared" ca="1" si="199"/>
        <v>0</v>
      </c>
      <c r="AP676" s="5"/>
      <c r="AQ676" s="5">
        <f>AA676*Inputs!I680</f>
        <v>0</v>
      </c>
      <c r="AR676" s="5">
        <f t="shared" si="200"/>
        <v>0</v>
      </c>
      <c r="AS676" s="5"/>
      <c r="AT676" s="5">
        <f t="shared" ca="1" si="201"/>
        <v>0</v>
      </c>
      <c r="BG676" s="20" t="str">
        <f>IF(Inputs!K676="","",YEAR(Inputs!K676))</f>
        <v/>
      </c>
      <c r="BH676" s="20" t="str">
        <f>IF(Inputs!K676="","",DAY(Inputs!K676))</f>
        <v/>
      </c>
      <c r="BI676" s="20" t="str">
        <f>IF(Inputs!K676="","",MONTH(Inputs!K676))</f>
        <v/>
      </c>
      <c r="BJ676" s="14" t="str">
        <f>IF(Inputs!K676="","",IF(Inputs!K676&gt;DATE(BG676,4,1),DATE(BG676,4,1),DATE(BG676-1,4,1)))</f>
        <v/>
      </c>
      <c r="BX676" s="27" t="e">
        <f t="shared" si="202"/>
        <v>#N/A</v>
      </c>
      <c r="BY676" t="e">
        <f t="shared" si="203"/>
        <v>#N/A</v>
      </c>
    </row>
    <row r="677" spans="20:77">
      <c r="T677" s="5">
        <f>IF(Inputs!F681="",0,IF(Inputs!G681="Purchase",Inputs!H681,IF(Inputs!G681="Redemption",-Inputs!H681,IF(Inputs!G681="Dividend",0,0)))/Inputs!I681)</f>
        <v>0</v>
      </c>
      <c r="U677" s="5">
        <f>IF(Inputs!F681="",0,(datecg-Inputs!F681))</f>
        <v>0</v>
      </c>
      <c r="V677" s="5">
        <f>IF(Inputs!F681="",0,SUM($T$5:T677))</f>
        <v>0</v>
      </c>
      <c r="W677" s="5">
        <f>SUM($X$5:X676)</f>
        <v>24499.276089799783</v>
      </c>
      <c r="X677" s="5">
        <f t="shared" si="186"/>
        <v>0</v>
      </c>
      <c r="Y677" s="5">
        <f t="shared" si="187"/>
        <v>0</v>
      </c>
      <c r="Z677" s="5">
        <f t="shared" si="188"/>
        <v>0</v>
      </c>
      <c r="AA677" s="5">
        <f t="shared" si="189"/>
        <v>0</v>
      </c>
      <c r="AB677" s="5">
        <f t="shared" si="190"/>
        <v>0</v>
      </c>
      <c r="AC677" s="5">
        <f t="shared" si="191"/>
        <v>0</v>
      </c>
      <c r="AD677" s="94">
        <f>IF(U677&lt;=IF(Inputs!$C$22="",lockin,Inputs!$C$22),Inputs!$D$22,IF(U677&lt;=IF(Inputs!$C$23="",lockin,Inputs!$C$23),Inputs!$D$23,IF(U677&lt;=IF(Inputs!$C$24="",lockin,Inputs!$C$24),Inputs!$D$24,IF(U677&lt;=IF(Inputs!$C$25="",lockin,Inputs!$C$25),Inputs!$D$25,IF(U677&lt;=IF(Inputs!$C$26="",lockin,Inputs!$C$26),Inputs!$D$26,IF(U677&lt;=IF(Inputs!$C$27="",lockin,Inputs!$C$27),Inputs!$D$27,IF(U677&lt;=IF(Inputs!$C$28="",lockin,Inputs!$C$28),Inputs!$D$28,IF(U677&lt;=IF(Inputs!$C$29="",lockin,Inputs!$C$29),Inputs!$D$29,IF(U677&lt;=IF(Inputs!$C$30="",lockin,Inputs!$C$30),Inputs!$D$30,IF(U677&lt;=IF(Inputs!$C$31="",lockin,Inputs!$C$31),Inputs!$D$31,0%))))))))))</f>
        <v>1.4999999999999999E-2</v>
      </c>
      <c r="AE677" s="5">
        <f t="shared" si="192"/>
        <v>0</v>
      </c>
      <c r="AF677" s="5">
        <f>AB677*Inputs!I681</f>
        <v>0</v>
      </c>
      <c r="AG677" s="5">
        <f t="shared" si="193"/>
        <v>0</v>
      </c>
      <c r="AH677" s="5">
        <f t="shared" si="194"/>
        <v>0</v>
      </c>
      <c r="AI677" s="5">
        <f>AA677*Inputs!I681</f>
        <v>0</v>
      </c>
      <c r="AJ677" s="5">
        <f t="shared" si="195"/>
        <v>0</v>
      </c>
      <c r="AK677" s="5">
        <f t="shared" si="196"/>
        <v>0</v>
      </c>
      <c r="AL677" s="5">
        <f>AA677*Inputs!I681</f>
        <v>0</v>
      </c>
      <c r="AM677" s="5">
        <f t="shared" ca="1" si="197"/>
        <v>0</v>
      </c>
      <c r="AN677" s="5">
        <f t="shared" si="198"/>
        <v>0</v>
      </c>
      <c r="AO677" s="5">
        <f t="shared" ca="1" si="199"/>
        <v>0</v>
      </c>
      <c r="AP677" s="5"/>
      <c r="AQ677" s="5">
        <f>AA677*Inputs!I681</f>
        <v>0</v>
      </c>
      <c r="AR677" s="5">
        <f t="shared" si="200"/>
        <v>0</v>
      </c>
      <c r="AS677" s="5"/>
      <c r="AT677" s="5">
        <f t="shared" ca="1" si="201"/>
        <v>0</v>
      </c>
      <c r="BG677" s="20" t="str">
        <f>IF(Inputs!K677="","",YEAR(Inputs!K677))</f>
        <v/>
      </c>
      <c r="BH677" s="20" t="str">
        <f>IF(Inputs!K677="","",DAY(Inputs!K677))</f>
        <v/>
      </c>
      <c r="BI677" s="20" t="str">
        <f>IF(Inputs!K677="","",MONTH(Inputs!K677))</f>
        <v/>
      </c>
      <c r="BJ677" s="14" t="str">
        <f>IF(Inputs!K677="","",IF(Inputs!K677&gt;DATE(BG677,4,1),DATE(BG677,4,1),DATE(BG677-1,4,1)))</f>
        <v/>
      </c>
      <c r="BX677" s="27" t="e">
        <f t="shared" si="202"/>
        <v>#N/A</v>
      </c>
      <c r="BY677" t="e">
        <f t="shared" si="203"/>
        <v>#N/A</v>
      </c>
    </row>
    <row r="678" spans="20:77">
      <c r="T678" s="5">
        <f>IF(Inputs!F682="",0,IF(Inputs!G682="Purchase",Inputs!H682,IF(Inputs!G682="Redemption",-Inputs!H682,IF(Inputs!G682="Dividend",0,0)))/Inputs!I682)</f>
        <v>0</v>
      </c>
      <c r="U678" s="5">
        <f>IF(Inputs!F682="",0,(datecg-Inputs!F682))</f>
        <v>0</v>
      </c>
      <c r="V678" s="5">
        <f>IF(Inputs!F682="",0,SUM($T$5:T678))</f>
        <v>0</v>
      </c>
      <c r="W678" s="5">
        <f>SUM($X$5:X677)</f>
        <v>24499.276089799783</v>
      </c>
      <c r="X678" s="5">
        <f t="shared" si="186"/>
        <v>0</v>
      </c>
      <c r="Y678" s="5">
        <f t="shared" si="187"/>
        <v>0</v>
      </c>
      <c r="Z678" s="5">
        <f t="shared" si="188"/>
        <v>0</v>
      </c>
      <c r="AA678" s="5">
        <f t="shared" si="189"/>
        <v>0</v>
      </c>
      <c r="AB678" s="5">
        <f t="shared" si="190"/>
        <v>0</v>
      </c>
      <c r="AC678" s="5">
        <f t="shared" si="191"/>
        <v>0</v>
      </c>
      <c r="AD678" s="94">
        <f>IF(U678&lt;=IF(Inputs!$C$22="",lockin,Inputs!$C$22),Inputs!$D$22,IF(U678&lt;=IF(Inputs!$C$23="",lockin,Inputs!$C$23),Inputs!$D$23,IF(U678&lt;=IF(Inputs!$C$24="",lockin,Inputs!$C$24),Inputs!$D$24,IF(U678&lt;=IF(Inputs!$C$25="",lockin,Inputs!$C$25),Inputs!$D$25,IF(U678&lt;=IF(Inputs!$C$26="",lockin,Inputs!$C$26),Inputs!$D$26,IF(U678&lt;=IF(Inputs!$C$27="",lockin,Inputs!$C$27),Inputs!$D$27,IF(U678&lt;=IF(Inputs!$C$28="",lockin,Inputs!$C$28),Inputs!$D$28,IF(U678&lt;=IF(Inputs!$C$29="",lockin,Inputs!$C$29),Inputs!$D$29,IF(U678&lt;=IF(Inputs!$C$30="",lockin,Inputs!$C$30),Inputs!$D$30,IF(U678&lt;=IF(Inputs!$C$31="",lockin,Inputs!$C$31),Inputs!$D$31,0%))))))))))</f>
        <v>1.4999999999999999E-2</v>
      </c>
      <c r="AE678" s="5">
        <f t="shared" si="192"/>
        <v>0</v>
      </c>
      <c r="AF678" s="5">
        <f>AB678*Inputs!I682</f>
        <v>0</v>
      </c>
      <c r="AG678" s="5">
        <f t="shared" si="193"/>
        <v>0</v>
      </c>
      <c r="AH678" s="5">
        <f t="shared" si="194"/>
        <v>0</v>
      </c>
      <c r="AI678" s="5">
        <f>AA678*Inputs!I682</f>
        <v>0</v>
      </c>
      <c r="AJ678" s="5">
        <f t="shared" si="195"/>
        <v>0</v>
      </c>
      <c r="AK678" s="5">
        <f t="shared" si="196"/>
        <v>0</v>
      </c>
      <c r="AL678" s="5">
        <f>AA678*Inputs!I682</f>
        <v>0</v>
      </c>
      <c r="AM678" s="5">
        <f t="shared" ca="1" si="197"/>
        <v>0</v>
      </c>
      <c r="AN678" s="5">
        <f t="shared" si="198"/>
        <v>0</v>
      </c>
      <c r="AO678" s="5">
        <f t="shared" ca="1" si="199"/>
        <v>0</v>
      </c>
      <c r="AP678" s="5"/>
      <c r="AQ678" s="5">
        <f>AA678*Inputs!I682</f>
        <v>0</v>
      </c>
      <c r="AR678" s="5">
        <f t="shared" si="200"/>
        <v>0</v>
      </c>
      <c r="AS678" s="5"/>
      <c r="AT678" s="5">
        <f t="shared" ca="1" si="201"/>
        <v>0</v>
      </c>
      <c r="BG678" s="20" t="str">
        <f>IF(Inputs!K678="","",YEAR(Inputs!K678))</f>
        <v/>
      </c>
      <c r="BH678" s="20" t="str">
        <f>IF(Inputs!K678="","",DAY(Inputs!K678))</f>
        <v/>
      </c>
      <c r="BI678" s="20" t="str">
        <f>IF(Inputs!K678="","",MONTH(Inputs!K678))</f>
        <v/>
      </c>
      <c r="BJ678" s="14" t="str">
        <f>IF(Inputs!K678="","",IF(Inputs!K678&gt;DATE(BG678,4,1),DATE(BG678,4,1),DATE(BG678-1,4,1)))</f>
        <v/>
      </c>
      <c r="BX678" s="27" t="e">
        <f t="shared" si="202"/>
        <v>#N/A</v>
      </c>
      <c r="BY678" t="e">
        <f t="shared" si="203"/>
        <v>#N/A</v>
      </c>
    </row>
    <row r="679" spans="20:77">
      <c r="T679" s="5">
        <f>IF(Inputs!F683="",0,IF(Inputs!G683="Purchase",Inputs!H683,IF(Inputs!G683="Redemption",-Inputs!H683,IF(Inputs!G683="Dividend",0,0)))/Inputs!I683)</f>
        <v>0</v>
      </c>
      <c r="U679" s="5">
        <f>IF(Inputs!F683="",0,(datecg-Inputs!F683))</f>
        <v>0</v>
      </c>
      <c r="V679" s="5">
        <f>IF(Inputs!F683="",0,SUM($T$5:T679))</f>
        <v>0</v>
      </c>
      <c r="W679" s="5">
        <f>SUM($X$5:X678)</f>
        <v>24499.276089799783</v>
      </c>
      <c r="X679" s="5">
        <f t="shared" si="186"/>
        <v>0</v>
      </c>
      <c r="Y679" s="5">
        <f t="shared" si="187"/>
        <v>0</v>
      </c>
      <c r="Z679" s="5">
        <f t="shared" si="188"/>
        <v>0</v>
      </c>
      <c r="AA679" s="5">
        <f t="shared" si="189"/>
        <v>0</v>
      </c>
      <c r="AB679" s="5">
        <f t="shared" si="190"/>
        <v>0</v>
      </c>
      <c r="AC679" s="5">
        <f t="shared" si="191"/>
        <v>0</v>
      </c>
      <c r="AD679" s="94">
        <f>IF(U679&lt;=IF(Inputs!$C$22="",lockin,Inputs!$C$22),Inputs!$D$22,IF(U679&lt;=IF(Inputs!$C$23="",lockin,Inputs!$C$23),Inputs!$D$23,IF(U679&lt;=IF(Inputs!$C$24="",lockin,Inputs!$C$24),Inputs!$D$24,IF(U679&lt;=IF(Inputs!$C$25="",lockin,Inputs!$C$25),Inputs!$D$25,IF(U679&lt;=IF(Inputs!$C$26="",lockin,Inputs!$C$26),Inputs!$D$26,IF(U679&lt;=IF(Inputs!$C$27="",lockin,Inputs!$C$27),Inputs!$D$27,IF(U679&lt;=IF(Inputs!$C$28="",lockin,Inputs!$C$28),Inputs!$D$28,IF(U679&lt;=IF(Inputs!$C$29="",lockin,Inputs!$C$29),Inputs!$D$29,IF(U679&lt;=IF(Inputs!$C$30="",lockin,Inputs!$C$30),Inputs!$D$30,IF(U679&lt;=IF(Inputs!$C$31="",lockin,Inputs!$C$31),Inputs!$D$31,0%))))))))))</f>
        <v>1.4999999999999999E-2</v>
      </c>
      <c r="AE679" s="5">
        <f t="shared" si="192"/>
        <v>0</v>
      </c>
      <c r="AF679" s="5">
        <f>AB679*Inputs!I683</f>
        <v>0</v>
      </c>
      <c r="AG679" s="5">
        <f t="shared" si="193"/>
        <v>0</v>
      </c>
      <c r="AH679" s="5">
        <f t="shared" si="194"/>
        <v>0</v>
      </c>
      <c r="AI679" s="5">
        <f>AA679*Inputs!I683</f>
        <v>0</v>
      </c>
      <c r="AJ679" s="5">
        <f t="shared" si="195"/>
        <v>0</v>
      </c>
      <c r="AK679" s="5">
        <f t="shared" si="196"/>
        <v>0</v>
      </c>
      <c r="AL679" s="5">
        <f>AA679*Inputs!I683</f>
        <v>0</v>
      </c>
      <c r="AM679" s="5">
        <f t="shared" ca="1" si="197"/>
        <v>0</v>
      </c>
      <c r="AN679" s="5">
        <f t="shared" si="198"/>
        <v>0</v>
      </c>
      <c r="AO679" s="5">
        <f t="shared" ca="1" si="199"/>
        <v>0</v>
      </c>
      <c r="AP679" s="5"/>
      <c r="AQ679" s="5">
        <f>AA679*Inputs!I683</f>
        <v>0</v>
      </c>
      <c r="AR679" s="5">
        <f t="shared" si="200"/>
        <v>0</v>
      </c>
      <c r="AS679" s="5"/>
      <c r="AT679" s="5">
        <f t="shared" ca="1" si="201"/>
        <v>0</v>
      </c>
      <c r="BG679" s="20" t="str">
        <f>IF(Inputs!K679="","",YEAR(Inputs!K679))</f>
        <v/>
      </c>
      <c r="BH679" s="20" t="str">
        <f>IF(Inputs!K679="","",DAY(Inputs!K679))</f>
        <v/>
      </c>
      <c r="BI679" s="20" t="str">
        <f>IF(Inputs!K679="","",MONTH(Inputs!K679))</f>
        <v/>
      </c>
      <c r="BJ679" s="14" t="str">
        <f>IF(Inputs!K679="","",IF(Inputs!K679&gt;DATE(BG679,4,1),DATE(BG679,4,1),DATE(BG679-1,4,1)))</f>
        <v/>
      </c>
      <c r="BX679" s="27" t="e">
        <f t="shared" si="202"/>
        <v>#N/A</v>
      </c>
      <c r="BY679" t="e">
        <f t="shared" si="203"/>
        <v>#N/A</v>
      </c>
    </row>
    <row r="680" spans="20:77">
      <c r="T680" s="5">
        <f>IF(Inputs!F684="",0,IF(Inputs!G684="Purchase",Inputs!H684,IF(Inputs!G684="Redemption",-Inputs!H684,IF(Inputs!G684="Dividend",0,0)))/Inputs!I684)</f>
        <v>0</v>
      </c>
      <c r="U680" s="5">
        <f>IF(Inputs!F684="",0,(datecg-Inputs!F684))</f>
        <v>0</v>
      </c>
      <c r="V680" s="5">
        <f>IF(Inputs!F684="",0,SUM($T$5:T680))</f>
        <v>0</v>
      </c>
      <c r="W680" s="5">
        <f>SUM($X$5:X679)</f>
        <v>24499.276089799783</v>
      </c>
      <c r="X680" s="5">
        <f t="shared" si="186"/>
        <v>0</v>
      </c>
      <c r="Y680" s="5">
        <f t="shared" si="187"/>
        <v>0</v>
      </c>
      <c r="Z680" s="5">
        <f t="shared" si="188"/>
        <v>0</v>
      </c>
      <c r="AA680" s="5">
        <f t="shared" si="189"/>
        <v>0</v>
      </c>
      <c r="AB680" s="5">
        <f t="shared" si="190"/>
        <v>0</v>
      </c>
      <c r="AC680" s="5">
        <f t="shared" si="191"/>
        <v>0</v>
      </c>
      <c r="AD680" s="94">
        <f>IF(U680&lt;=IF(Inputs!$C$22="",lockin,Inputs!$C$22),Inputs!$D$22,IF(U680&lt;=IF(Inputs!$C$23="",lockin,Inputs!$C$23),Inputs!$D$23,IF(U680&lt;=IF(Inputs!$C$24="",lockin,Inputs!$C$24),Inputs!$D$24,IF(U680&lt;=IF(Inputs!$C$25="",lockin,Inputs!$C$25),Inputs!$D$25,IF(U680&lt;=IF(Inputs!$C$26="",lockin,Inputs!$C$26),Inputs!$D$26,IF(U680&lt;=IF(Inputs!$C$27="",lockin,Inputs!$C$27),Inputs!$D$27,IF(U680&lt;=IF(Inputs!$C$28="",lockin,Inputs!$C$28),Inputs!$D$28,IF(U680&lt;=IF(Inputs!$C$29="",lockin,Inputs!$C$29),Inputs!$D$29,IF(U680&lt;=IF(Inputs!$C$30="",lockin,Inputs!$C$30),Inputs!$D$30,IF(U680&lt;=IF(Inputs!$C$31="",lockin,Inputs!$C$31),Inputs!$D$31,0%))))))))))</f>
        <v>1.4999999999999999E-2</v>
      </c>
      <c r="AE680" s="5">
        <f t="shared" si="192"/>
        <v>0</v>
      </c>
      <c r="AF680" s="5">
        <f>AB680*Inputs!I684</f>
        <v>0</v>
      </c>
      <c r="AG680" s="5">
        <f t="shared" si="193"/>
        <v>0</v>
      </c>
      <c r="AH680" s="5">
        <f t="shared" si="194"/>
        <v>0</v>
      </c>
      <c r="AI680" s="5">
        <f>AA680*Inputs!I684</f>
        <v>0</v>
      </c>
      <c r="AJ680" s="5">
        <f t="shared" si="195"/>
        <v>0</v>
      </c>
      <c r="AK680" s="5">
        <f t="shared" si="196"/>
        <v>0</v>
      </c>
      <c r="AL680" s="5">
        <f>AA680*Inputs!I684</f>
        <v>0</v>
      </c>
      <c r="AM680" s="5">
        <f t="shared" ca="1" si="197"/>
        <v>0</v>
      </c>
      <c r="AN680" s="5">
        <f t="shared" si="198"/>
        <v>0</v>
      </c>
      <c r="AO680" s="5">
        <f t="shared" ca="1" si="199"/>
        <v>0</v>
      </c>
      <c r="AP680" s="5"/>
      <c r="AQ680" s="5">
        <f>AA680*Inputs!I684</f>
        <v>0</v>
      </c>
      <c r="AR680" s="5">
        <f t="shared" si="200"/>
        <v>0</v>
      </c>
      <c r="AS680" s="5"/>
      <c r="AT680" s="5">
        <f t="shared" ca="1" si="201"/>
        <v>0</v>
      </c>
      <c r="BG680" s="20" t="str">
        <f>IF(Inputs!K680="","",YEAR(Inputs!K680))</f>
        <v/>
      </c>
      <c r="BH680" s="20" t="str">
        <f>IF(Inputs!K680="","",DAY(Inputs!K680))</f>
        <v/>
      </c>
      <c r="BI680" s="20" t="str">
        <f>IF(Inputs!K680="","",MONTH(Inputs!K680))</f>
        <v/>
      </c>
      <c r="BJ680" s="14" t="str">
        <f>IF(Inputs!K680="","",IF(Inputs!K680&gt;DATE(BG680,4,1),DATE(BG680,4,1),DATE(BG680-1,4,1)))</f>
        <v/>
      </c>
      <c r="BX680" s="27" t="e">
        <f t="shared" si="202"/>
        <v>#N/A</v>
      </c>
      <c r="BY680" t="e">
        <f t="shared" si="203"/>
        <v>#N/A</v>
      </c>
    </row>
    <row r="681" spans="20:77">
      <c r="T681" s="5">
        <f>IF(Inputs!F685="",0,IF(Inputs!G685="Purchase",Inputs!H685,IF(Inputs!G685="Redemption",-Inputs!H685,IF(Inputs!G685="Dividend",0,0)))/Inputs!I685)</f>
        <v>0</v>
      </c>
      <c r="U681" s="5">
        <f>IF(Inputs!F685="",0,(datecg-Inputs!F685))</f>
        <v>0</v>
      </c>
      <c r="V681" s="5">
        <f>IF(Inputs!F685="",0,SUM($T$5:T681))</f>
        <v>0</v>
      </c>
      <c r="W681" s="5">
        <f>SUM($X$5:X680)</f>
        <v>24499.276089799783</v>
      </c>
      <c r="X681" s="5">
        <f t="shared" si="186"/>
        <v>0</v>
      </c>
      <c r="Y681" s="5">
        <f t="shared" si="187"/>
        <v>0</v>
      </c>
      <c r="Z681" s="5">
        <f t="shared" si="188"/>
        <v>0</v>
      </c>
      <c r="AA681" s="5">
        <f t="shared" si="189"/>
        <v>0</v>
      </c>
      <c r="AB681" s="5">
        <f t="shared" si="190"/>
        <v>0</v>
      </c>
      <c r="AC681" s="5">
        <f t="shared" si="191"/>
        <v>0</v>
      </c>
      <c r="AD681" s="94">
        <f>IF(U681&lt;=IF(Inputs!$C$22="",lockin,Inputs!$C$22),Inputs!$D$22,IF(U681&lt;=IF(Inputs!$C$23="",lockin,Inputs!$C$23),Inputs!$D$23,IF(U681&lt;=IF(Inputs!$C$24="",lockin,Inputs!$C$24),Inputs!$D$24,IF(U681&lt;=IF(Inputs!$C$25="",lockin,Inputs!$C$25),Inputs!$D$25,IF(U681&lt;=IF(Inputs!$C$26="",lockin,Inputs!$C$26),Inputs!$D$26,IF(U681&lt;=IF(Inputs!$C$27="",lockin,Inputs!$C$27),Inputs!$D$27,IF(U681&lt;=IF(Inputs!$C$28="",lockin,Inputs!$C$28),Inputs!$D$28,IF(U681&lt;=IF(Inputs!$C$29="",lockin,Inputs!$C$29),Inputs!$D$29,IF(U681&lt;=IF(Inputs!$C$30="",lockin,Inputs!$C$30),Inputs!$D$30,IF(U681&lt;=IF(Inputs!$C$31="",lockin,Inputs!$C$31),Inputs!$D$31,0%))))))))))</f>
        <v>1.4999999999999999E-2</v>
      </c>
      <c r="AE681" s="5">
        <f t="shared" si="192"/>
        <v>0</v>
      </c>
      <c r="AF681" s="5">
        <f>AB681*Inputs!I685</f>
        <v>0</v>
      </c>
      <c r="AG681" s="5">
        <f t="shared" si="193"/>
        <v>0</v>
      </c>
      <c r="AH681" s="5">
        <f t="shared" si="194"/>
        <v>0</v>
      </c>
      <c r="AI681" s="5">
        <f>AA681*Inputs!I685</f>
        <v>0</v>
      </c>
      <c r="AJ681" s="5">
        <f t="shared" si="195"/>
        <v>0</v>
      </c>
      <c r="AK681" s="5">
        <f t="shared" si="196"/>
        <v>0</v>
      </c>
      <c r="AL681" s="5">
        <f>AA681*Inputs!I685</f>
        <v>0</v>
      </c>
      <c r="AM681" s="5">
        <f t="shared" ca="1" si="197"/>
        <v>0</v>
      </c>
      <c r="AN681" s="5">
        <f t="shared" si="198"/>
        <v>0</v>
      </c>
      <c r="AO681" s="5">
        <f t="shared" ca="1" si="199"/>
        <v>0</v>
      </c>
      <c r="AP681" s="5"/>
      <c r="AQ681" s="5">
        <f>AA681*Inputs!I685</f>
        <v>0</v>
      </c>
      <c r="AR681" s="5">
        <f t="shared" si="200"/>
        <v>0</v>
      </c>
      <c r="AS681" s="5"/>
      <c r="AT681" s="5">
        <f t="shared" ca="1" si="201"/>
        <v>0</v>
      </c>
      <c r="BG681" s="20" t="str">
        <f>IF(Inputs!K681="","",YEAR(Inputs!K681))</f>
        <v/>
      </c>
      <c r="BH681" s="20" t="str">
        <f>IF(Inputs!K681="","",DAY(Inputs!K681))</f>
        <v/>
      </c>
      <c r="BI681" s="20" t="str">
        <f>IF(Inputs!K681="","",MONTH(Inputs!K681))</f>
        <v/>
      </c>
      <c r="BJ681" s="14" t="str">
        <f>IF(Inputs!K681="","",IF(Inputs!K681&gt;DATE(BG681,4,1),DATE(BG681,4,1),DATE(BG681-1,4,1)))</f>
        <v/>
      </c>
      <c r="BX681" s="27" t="e">
        <f t="shared" si="202"/>
        <v>#N/A</v>
      </c>
      <c r="BY681" t="e">
        <f t="shared" si="203"/>
        <v>#N/A</v>
      </c>
    </row>
    <row r="682" spans="20:77">
      <c r="T682" s="5">
        <f>IF(Inputs!F686="",0,IF(Inputs!G686="Purchase",Inputs!H686,IF(Inputs!G686="Redemption",-Inputs!H686,IF(Inputs!G686="Dividend",0,0)))/Inputs!I686)</f>
        <v>0</v>
      </c>
      <c r="U682" s="5">
        <f>IF(Inputs!F686="",0,(datecg-Inputs!F686))</f>
        <v>0</v>
      </c>
      <c r="V682" s="5">
        <f>IF(Inputs!F686="",0,SUM($T$5:T682))</f>
        <v>0</v>
      </c>
      <c r="W682" s="5">
        <f>SUM($X$5:X681)</f>
        <v>24499.276089799783</v>
      </c>
      <c r="X682" s="5">
        <f t="shared" si="186"/>
        <v>0</v>
      </c>
      <c r="Y682" s="5">
        <f t="shared" si="187"/>
        <v>0</v>
      </c>
      <c r="Z682" s="5">
        <f t="shared" si="188"/>
        <v>0</v>
      </c>
      <c r="AA682" s="5">
        <f t="shared" si="189"/>
        <v>0</v>
      </c>
      <c r="AB682" s="5">
        <f t="shared" si="190"/>
        <v>0</v>
      </c>
      <c r="AC682" s="5">
        <f t="shared" si="191"/>
        <v>0</v>
      </c>
      <c r="AD682" s="94">
        <f>IF(U682&lt;=IF(Inputs!$C$22="",lockin,Inputs!$C$22),Inputs!$D$22,IF(U682&lt;=IF(Inputs!$C$23="",lockin,Inputs!$C$23),Inputs!$D$23,IF(U682&lt;=IF(Inputs!$C$24="",lockin,Inputs!$C$24),Inputs!$D$24,IF(U682&lt;=IF(Inputs!$C$25="",lockin,Inputs!$C$25),Inputs!$D$25,IF(U682&lt;=IF(Inputs!$C$26="",lockin,Inputs!$C$26),Inputs!$D$26,IF(U682&lt;=IF(Inputs!$C$27="",lockin,Inputs!$C$27),Inputs!$D$27,IF(U682&lt;=IF(Inputs!$C$28="",lockin,Inputs!$C$28),Inputs!$D$28,IF(U682&lt;=IF(Inputs!$C$29="",lockin,Inputs!$C$29),Inputs!$D$29,IF(U682&lt;=IF(Inputs!$C$30="",lockin,Inputs!$C$30),Inputs!$D$30,IF(U682&lt;=IF(Inputs!$C$31="",lockin,Inputs!$C$31),Inputs!$D$31,0%))))))))))</f>
        <v>1.4999999999999999E-2</v>
      </c>
      <c r="AE682" s="5">
        <f t="shared" si="192"/>
        <v>0</v>
      </c>
      <c r="AF682" s="5">
        <f>AB682*Inputs!I686</f>
        <v>0</v>
      </c>
      <c r="AG682" s="5">
        <f t="shared" si="193"/>
        <v>0</v>
      </c>
      <c r="AH682" s="5">
        <f t="shared" si="194"/>
        <v>0</v>
      </c>
      <c r="AI682" s="5">
        <f>AA682*Inputs!I686</f>
        <v>0</v>
      </c>
      <c r="AJ682" s="5">
        <f t="shared" si="195"/>
        <v>0</v>
      </c>
      <c r="AK682" s="5">
        <f t="shared" si="196"/>
        <v>0</v>
      </c>
      <c r="AL682" s="5">
        <f>AA682*Inputs!I686</f>
        <v>0</v>
      </c>
      <c r="AM682" s="5">
        <f t="shared" ca="1" si="197"/>
        <v>0</v>
      </c>
      <c r="AN682" s="5">
        <f t="shared" si="198"/>
        <v>0</v>
      </c>
      <c r="AO682" s="5">
        <f t="shared" ca="1" si="199"/>
        <v>0</v>
      </c>
      <c r="AP682" s="5"/>
      <c r="AQ682" s="5">
        <f>AA682*Inputs!I686</f>
        <v>0</v>
      </c>
      <c r="AR682" s="5">
        <f t="shared" si="200"/>
        <v>0</v>
      </c>
      <c r="AS682" s="5"/>
      <c r="AT682" s="5">
        <f t="shared" ca="1" si="201"/>
        <v>0</v>
      </c>
      <c r="BG682" s="20" t="str">
        <f>IF(Inputs!K682="","",YEAR(Inputs!K682))</f>
        <v/>
      </c>
      <c r="BH682" s="20" t="str">
        <f>IF(Inputs!K682="","",DAY(Inputs!K682))</f>
        <v/>
      </c>
      <c r="BI682" s="20" t="str">
        <f>IF(Inputs!K682="","",MONTH(Inputs!K682))</f>
        <v/>
      </c>
      <c r="BJ682" s="14" t="str">
        <f>IF(Inputs!K682="","",IF(Inputs!K682&gt;DATE(BG682,4,1),DATE(BG682,4,1),DATE(BG682-1,4,1)))</f>
        <v/>
      </c>
      <c r="BX682" s="27" t="e">
        <f t="shared" si="202"/>
        <v>#N/A</v>
      </c>
      <c r="BY682" t="e">
        <f t="shared" si="203"/>
        <v>#N/A</v>
      </c>
    </row>
    <row r="683" spans="20:77">
      <c r="T683" s="5">
        <f>IF(Inputs!F687="",0,IF(Inputs!G687="Purchase",Inputs!H687,IF(Inputs!G687="Redemption",-Inputs!H687,IF(Inputs!G687="Dividend",0,0)))/Inputs!I687)</f>
        <v>0</v>
      </c>
      <c r="U683" s="5">
        <f>IF(Inputs!F687="",0,(datecg-Inputs!F687))</f>
        <v>0</v>
      </c>
      <c r="V683" s="5">
        <f>IF(Inputs!F687="",0,SUM($T$5:T683))</f>
        <v>0</v>
      </c>
      <c r="W683" s="5">
        <f>SUM($X$5:X682)</f>
        <v>24499.276089799783</v>
      </c>
      <c r="X683" s="5">
        <f t="shared" si="186"/>
        <v>0</v>
      </c>
      <c r="Y683" s="5">
        <f t="shared" si="187"/>
        <v>0</v>
      </c>
      <c r="Z683" s="5">
        <f t="shared" si="188"/>
        <v>0</v>
      </c>
      <c r="AA683" s="5">
        <f t="shared" si="189"/>
        <v>0</v>
      </c>
      <c r="AB683" s="5">
        <f t="shared" si="190"/>
        <v>0</v>
      </c>
      <c r="AC683" s="5">
        <f t="shared" si="191"/>
        <v>0</v>
      </c>
      <c r="AD683" s="94">
        <f>IF(U683&lt;=IF(Inputs!$C$22="",lockin,Inputs!$C$22),Inputs!$D$22,IF(U683&lt;=IF(Inputs!$C$23="",lockin,Inputs!$C$23),Inputs!$D$23,IF(U683&lt;=IF(Inputs!$C$24="",lockin,Inputs!$C$24),Inputs!$D$24,IF(U683&lt;=IF(Inputs!$C$25="",lockin,Inputs!$C$25),Inputs!$D$25,IF(U683&lt;=IF(Inputs!$C$26="",lockin,Inputs!$C$26),Inputs!$D$26,IF(U683&lt;=IF(Inputs!$C$27="",lockin,Inputs!$C$27),Inputs!$D$27,IF(U683&lt;=IF(Inputs!$C$28="",lockin,Inputs!$C$28),Inputs!$D$28,IF(U683&lt;=IF(Inputs!$C$29="",lockin,Inputs!$C$29),Inputs!$D$29,IF(U683&lt;=IF(Inputs!$C$30="",lockin,Inputs!$C$30),Inputs!$D$30,IF(U683&lt;=IF(Inputs!$C$31="",lockin,Inputs!$C$31),Inputs!$D$31,0%))))))))))</f>
        <v>1.4999999999999999E-2</v>
      </c>
      <c r="AE683" s="5">
        <f t="shared" si="192"/>
        <v>0</v>
      </c>
      <c r="AF683" s="5">
        <f>AB683*Inputs!I687</f>
        <v>0</v>
      </c>
      <c r="AG683" s="5">
        <f t="shared" si="193"/>
        <v>0</v>
      </c>
      <c r="AH683" s="5">
        <f t="shared" si="194"/>
        <v>0</v>
      </c>
      <c r="AI683" s="5">
        <f>AA683*Inputs!I687</f>
        <v>0</v>
      </c>
      <c r="AJ683" s="5">
        <f t="shared" si="195"/>
        <v>0</v>
      </c>
      <c r="AK683" s="5">
        <f t="shared" si="196"/>
        <v>0</v>
      </c>
      <c r="AL683" s="5">
        <f>AA683*Inputs!I687</f>
        <v>0</v>
      </c>
      <c r="AM683" s="5">
        <f t="shared" ca="1" si="197"/>
        <v>0</v>
      </c>
      <c r="AN683" s="5">
        <f t="shared" si="198"/>
        <v>0</v>
      </c>
      <c r="AO683" s="5">
        <f t="shared" ca="1" si="199"/>
        <v>0</v>
      </c>
      <c r="AP683" s="5"/>
      <c r="AQ683" s="5">
        <f>AA683*Inputs!I687</f>
        <v>0</v>
      </c>
      <c r="AR683" s="5">
        <f t="shared" si="200"/>
        <v>0</v>
      </c>
      <c r="AS683" s="5"/>
      <c r="AT683" s="5">
        <f t="shared" ca="1" si="201"/>
        <v>0</v>
      </c>
      <c r="BG683" s="20" t="str">
        <f>IF(Inputs!K683="","",YEAR(Inputs!K683))</f>
        <v/>
      </c>
      <c r="BH683" s="20" t="str">
        <f>IF(Inputs!K683="","",DAY(Inputs!K683))</f>
        <v/>
      </c>
      <c r="BI683" s="20" t="str">
        <f>IF(Inputs!K683="","",MONTH(Inputs!K683))</f>
        <v/>
      </c>
      <c r="BJ683" s="14" t="str">
        <f>IF(Inputs!K683="","",IF(Inputs!K683&gt;DATE(BG683,4,1),DATE(BG683,4,1),DATE(BG683-1,4,1)))</f>
        <v/>
      </c>
      <c r="BX683" s="27" t="e">
        <f t="shared" si="202"/>
        <v>#N/A</v>
      </c>
      <c r="BY683" t="e">
        <f t="shared" si="203"/>
        <v>#N/A</v>
      </c>
    </row>
    <row r="684" spans="20:77">
      <c r="T684" s="5">
        <f>IF(Inputs!F688="",0,IF(Inputs!G688="Purchase",Inputs!H688,IF(Inputs!G688="Redemption",-Inputs!H688,IF(Inputs!G688="Dividend",0,0)))/Inputs!I688)</f>
        <v>0</v>
      </c>
      <c r="U684" s="5">
        <f>IF(Inputs!F688="",0,(datecg-Inputs!F688))</f>
        <v>0</v>
      </c>
      <c r="V684" s="5">
        <f>IF(Inputs!F688="",0,SUM($T$5:T684))</f>
        <v>0</v>
      </c>
      <c r="W684" s="5">
        <f>SUM($X$5:X683)</f>
        <v>24499.276089799783</v>
      </c>
      <c r="X684" s="5">
        <f t="shared" si="186"/>
        <v>0</v>
      </c>
      <c r="Y684" s="5">
        <f t="shared" si="187"/>
        <v>0</v>
      </c>
      <c r="Z684" s="5">
        <f t="shared" si="188"/>
        <v>0</v>
      </c>
      <c r="AA684" s="5">
        <f t="shared" si="189"/>
        <v>0</v>
      </c>
      <c r="AB684" s="5">
        <f t="shared" si="190"/>
        <v>0</v>
      </c>
      <c r="AC684" s="5">
        <f t="shared" si="191"/>
        <v>0</v>
      </c>
      <c r="AD684" s="94">
        <f>IF(U684&lt;=IF(Inputs!$C$22="",lockin,Inputs!$C$22),Inputs!$D$22,IF(U684&lt;=IF(Inputs!$C$23="",lockin,Inputs!$C$23),Inputs!$D$23,IF(U684&lt;=IF(Inputs!$C$24="",lockin,Inputs!$C$24),Inputs!$D$24,IF(U684&lt;=IF(Inputs!$C$25="",lockin,Inputs!$C$25),Inputs!$D$25,IF(U684&lt;=IF(Inputs!$C$26="",lockin,Inputs!$C$26),Inputs!$D$26,IF(U684&lt;=IF(Inputs!$C$27="",lockin,Inputs!$C$27),Inputs!$D$27,IF(U684&lt;=IF(Inputs!$C$28="",lockin,Inputs!$C$28),Inputs!$D$28,IF(U684&lt;=IF(Inputs!$C$29="",lockin,Inputs!$C$29),Inputs!$D$29,IF(U684&lt;=IF(Inputs!$C$30="",lockin,Inputs!$C$30),Inputs!$D$30,IF(U684&lt;=IF(Inputs!$C$31="",lockin,Inputs!$C$31),Inputs!$D$31,0%))))))))))</f>
        <v>1.4999999999999999E-2</v>
      </c>
      <c r="AE684" s="5">
        <f t="shared" si="192"/>
        <v>0</v>
      </c>
      <c r="AF684" s="5">
        <f>AB684*Inputs!I688</f>
        <v>0</v>
      </c>
      <c r="AG684" s="5">
        <f t="shared" si="193"/>
        <v>0</v>
      </c>
      <c r="AH684" s="5">
        <f t="shared" si="194"/>
        <v>0</v>
      </c>
      <c r="AI684" s="5">
        <f>AA684*Inputs!I688</f>
        <v>0</v>
      </c>
      <c r="AJ684" s="5">
        <f t="shared" si="195"/>
        <v>0</v>
      </c>
      <c r="AK684" s="5">
        <f t="shared" si="196"/>
        <v>0</v>
      </c>
      <c r="AL684" s="5">
        <f>AA684*Inputs!I688</f>
        <v>0</v>
      </c>
      <c r="AM684" s="5">
        <f t="shared" ca="1" si="197"/>
        <v>0</v>
      </c>
      <c r="AN684" s="5">
        <f t="shared" si="198"/>
        <v>0</v>
      </c>
      <c r="AO684" s="5">
        <f t="shared" ca="1" si="199"/>
        <v>0</v>
      </c>
      <c r="AP684" s="5"/>
      <c r="AQ684" s="5">
        <f>AA684*Inputs!I688</f>
        <v>0</v>
      </c>
      <c r="AR684" s="5">
        <f t="shared" si="200"/>
        <v>0</v>
      </c>
      <c r="AS684" s="5"/>
      <c r="AT684" s="5">
        <f t="shared" ca="1" si="201"/>
        <v>0</v>
      </c>
      <c r="BG684" s="20" t="str">
        <f>IF(Inputs!K684="","",YEAR(Inputs!K684))</f>
        <v/>
      </c>
      <c r="BH684" s="20" t="str">
        <f>IF(Inputs!K684="","",DAY(Inputs!K684))</f>
        <v/>
      </c>
      <c r="BI684" s="20" t="str">
        <f>IF(Inputs!K684="","",MONTH(Inputs!K684))</f>
        <v/>
      </c>
      <c r="BJ684" s="14" t="str">
        <f>IF(Inputs!K684="","",IF(Inputs!K684&gt;DATE(BG684,4,1),DATE(BG684,4,1),DATE(BG684-1,4,1)))</f>
        <v/>
      </c>
      <c r="BX684" s="27" t="e">
        <f t="shared" si="202"/>
        <v>#N/A</v>
      </c>
      <c r="BY684" t="e">
        <f t="shared" si="203"/>
        <v>#N/A</v>
      </c>
    </row>
    <row r="685" spans="20:77">
      <c r="T685" s="5">
        <f>IF(Inputs!F689="",0,IF(Inputs!G689="Purchase",Inputs!H689,IF(Inputs!G689="Redemption",-Inputs!H689,IF(Inputs!G689="Dividend",0,0)))/Inputs!I689)</f>
        <v>0</v>
      </c>
      <c r="U685" s="5">
        <f>IF(Inputs!F689="",0,(datecg-Inputs!F689))</f>
        <v>0</v>
      </c>
      <c r="V685" s="5">
        <f>IF(Inputs!F689="",0,SUM($T$5:T685))</f>
        <v>0</v>
      </c>
      <c r="W685" s="5">
        <f>SUM($X$5:X684)</f>
        <v>24499.276089799783</v>
      </c>
      <c r="X685" s="5">
        <f t="shared" si="186"/>
        <v>0</v>
      </c>
      <c r="Y685" s="5">
        <f t="shared" si="187"/>
        <v>0</v>
      </c>
      <c r="Z685" s="5">
        <f t="shared" si="188"/>
        <v>0</v>
      </c>
      <c r="AA685" s="5">
        <f t="shared" si="189"/>
        <v>0</v>
      </c>
      <c r="AB685" s="5">
        <f t="shared" si="190"/>
        <v>0</v>
      </c>
      <c r="AC685" s="5">
        <f t="shared" si="191"/>
        <v>0</v>
      </c>
      <c r="AD685" s="94">
        <f>IF(U685&lt;=IF(Inputs!$C$22="",lockin,Inputs!$C$22),Inputs!$D$22,IF(U685&lt;=IF(Inputs!$C$23="",lockin,Inputs!$C$23),Inputs!$D$23,IF(U685&lt;=IF(Inputs!$C$24="",lockin,Inputs!$C$24),Inputs!$D$24,IF(U685&lt;=IF(Inputs!$C$25="",lockin,Inputs!$C$25),Inputs!$D$25,IF(U685&lt;=IF(Inputs!$C$26="",lockin,Inputs!$C$26),Inputs!$D$26,IF(U685&lt;=IF(Inputs!$C$27="",lockin,Inputs!$C$27),Inputs!$D$27,IF(U685&lt;=IF(Inputs!$C$28="",lockin,Inputs!$C$28),Inputs!$D$28,IF(U685&lt;=IF(Inputs!$C$29="",lockin,Inputs!$C$29),Inputs!$D$29,IF(U685&lt;=IF(Inputs!$C$30="",lockin,Inputs!$C$30),Inputs!$D$30,IF(U685&lt;=IF(Inputs!$C$31="",lockin,Inputs!$C$31),Inputs!$D$31,0%))))))))))</f>
        <v>1.4999999999999999E-2</v>
      </c>
      <c r="AE685" s="5">
        <f t="shared" si="192"/>
        <v>0</v>
      </c>
      <c r="AF685" s="5">
        <f>AB685*Inputs!I689</f>
        <v>0</v>
      </c>
      <c r="AG685" s="5">
        <f t="shared" si="193"/>
        <v>0</v>
      </c>
      <c r="AH685" s="5">
        <f t="shared" si="194"/>
        <v>0</v>
      </c>
      <c r="AI685" s="5">
        <f>AA685*Inputs!I689</f>
        <v>0</v>
      </c>
      <c r="AJ685" s="5">
        <f t="shared" si="195"/>
        <v>0</v>
      </c>
      <c r="AK685" s="5">
        <f t="shared" si="196"/>
        <v>0</v>
      </c>
      <c r="AL685" s="5">
        <f>AA685*Inputs!I689</f>
        <v>0</v>
      </c>
      <c r="AM685" s="5">
        <f t="shared" ca="1" si="197"/>
        <v>0</v>
      </c>
      <c r="AN685" s="5">
        <f t="shared" si="198"/>
        <v>0</v>
      </c>
      <c r="AO685" s="5">
        <f t="shared" ca="1" si="199"/>
        <v>0</v>
      </c>
      <c r="AP685" s="5"/>
      <c r="AQ685" s="5">
        <f>AA685*Inputs!I689</f>
        <v>0</v>
      </c>
      <c r="AR685" s="5">
        <f t="shared" si="200"/>
        <v>0</v>
      </c>
      <c r="AS685" s="5"/>
      <c r="AT685" s="5">
        <f t="shared" ca="1" si="201"/>
        <v>0</v>
      </c>
      <c r="BG685" s="20" t="str">
        <f>IF(Inputs!K685="","",YEAR(Inputs!K685))</f>
        <v/>
      </c>
      <c r="BH685" s="20" t="str">
        <f>IF(Inputs!K685="","",DAY(Inputs!K685))</f>
        <v/>
      </c>
      <c r="BI685" s="20" t="str">
        <f>IF(Inputs!K685="","",MONTH(Inputs!K685))</f>
        <v/>
      </c>
      <c r="BJ685" s="14" t="str">
        <f>IF(Inputs!K685="","",IF(Inputs!K685&gt;DATE(BG685,4,1),DATE(BG685,4,1),DATE(BG685-1,4,1)))</f>
        <v/>
      </c>
      <c r="BX685" s="27" t="e">
        <f t="shared" si="202"/>
        <v>#N/A</v>
      </c>
      <c r="BY685" t="e">
        <f t="shared" si="203"/>
        <v>#N/A</v>
      </c>
    </row>
    <row r="686" spans="20:77">
      <c r="T686" s="5">
        <f>IF(Inputs!F690="",0,IF(Inputs!G690="Purchase",Inputs!H690,IF(Inputs!G690="Redemption",-Inputs!H690,IF(Inputs!G690="Dividend",0,0)))/Inputs!I690)</f>
        <v>0</v>
      </c>
      <c r="U686" s="5">
        <f>IF(Inputs!F690="",0,(datecg-Inputs!F690))</f>
        <v>0</v>
      </c>
      <c r="V686" s="5">
        <f>IF(Inputs!F690="",0,SUM($T$5:T686))</f>
        <v>0</v>
      </c>
      <c r="W686" s="5">
        <f>SUM($X$5:X685)</f>
        <v>24499.276089799783</v>
      </c>
      <c r="X686" s="5">
        <f t="shared" si="186"/>
        <v>0</v>
      </c>
      <c r="Y686" s="5">
        <f t="shared" si="187"/>
        <v>0</v>
      </c>
      <c r="Z686" s="5">
        <f t="shared" si="188"/>
        <v>0</v>
      </c>
      <c r="AA686" s="5">
        <f t="shared" si="189"/>
        <v>0</v>
      </c>
      <c r="AB686" s="5">
        <f t="shared" si="190"/>
        <v>0</v>
      </c>
      <c r="AC686" s="5">
        <f t="shared" si="191"/>
        <v>0</v>
      </c>
      <c r="AD686" s="94">
        <f>IF(U686&lt;=IF(Inputs!$C$22="",lockin,Inputs!$C$22),Inputs!$D$22,IF(U686&lt;=IF(Inputs!$C$23="",lockin,Inputs!$C$23),Inputs!$D$23,IF(U686&lt;=IF(Inputs!$C$24="",lockin,Inputs!$C$24),Inputs!$D$24,IF(U686&lt;=IF(Inputs!$C$25="",lockin,Inputs!$C$25),Inputs!$D$25,IF(U686&lt;=IF(Inputs!$C$26="",lockin,Inputs!$C$26),Inputs!$D$26,IF(U686&lt;=IF(Inputs!$C$27="",lockin,Inputs!$C$27),Inputs!$D$27,IF(U686&lt;=IF(Inputs!$C$28="",lockin,Inputs!$C$28),Inputs!$D$28,IF(U686&lt;=IF(Inputs!$C$29="",lockin,Inputs!$C$29),Inputs!$D$29,IF(U686&lt;=IF(Inputs!$C$30="",lockin,Inputs!$C$30),Inputs!$D$30,IF(U686&lt;=IF(Inputs!$C$31="",lockin,Inputs!$C$31),Inputs!$D$31,0%))))))))))</f>
        <v>1.4999999999999999E-2</v>
      </c>
      <c r="AE686" s="5">
        <f t="shared" si="192"/>
        <v>0</v>
      </c>
      <c r="AF686" s="5">
        <f>AB686*Inputs!I690</f>
        <v>0</v>
      </c>
      <c r="AG686" s="5">
        <f t="shared" si="193"/>
        <v>0</v>
      </c>
      <c r="AH686" s="5">
        <f t="shared" si="194"/>
        <v>0</v>
      </c>
      <c r="AI686" s="5">
        <f>AA686*Inputs!I690</f>
        <v>0</v>
      </c>
      <c r="AJ686" s="5">
        <f t="shared" si="195"/>
        <v>0</v>
      </c>
      <c r="AK686" s="5">
        <f t="shared" si="196"/>
        <v>0</v>
      </c>
      <c r="AL686" s="5">
        <f>AA686*Inputs!I690</f>
        <v>0</v>
      </c>
      <c r="AM686" s="5">
        <f t="shared" ca="1" si="197"/>
        <v>0</v>
      </c>
      <c r="AN686" s="5">
        <f t="shared" si="198"/>
        <v>0</v>
      </c>
      <c r="AO686" s="5">
        <f t="shared" ca="1" si="199"/>
        <v>0</v>
      </c>
      <c r="AP686" s="5"/>
      <c r="AQ686" s="5">
        <f>AA686*Inputs!I690</f>
        <v>0</v>
      </c>
      <c r="AR686" s="5">
        <f t="shared" si="200"/>
        <v>0</v>
      </c>
      <c r="AS686" s="5"/>
      <c r="AT686" s="5">
        <f t="shared" ca="1" si="201"/>
        <v>0</v>
      </c>
      <c r="BG686" s="20" t="str">
        <f>IF(Inputs!K686="","",YEAR(Inputs!K686))</f>
        <v/>
      </c>
      <c r="BH686" s="20" t="str">
        <f>IF(Inputs!K686="","",DAY(Inputs!K686))</f>
        <v/>
      </c>
      <c r="BI686" s="20" t="str">
        <f>IF(Inputs!K686="","",MONTH(Inputs!K686))</f>
        <v/>
      </c>
      <c r="BJ686" s="14" t="str">
        <f>IF(Inputs!K686="","",IF(Inputs!K686&gt;DATE(BG686,4,1),DATE(BG686,4,1),DATE(BG686-1,4,1)))</f>
        <v/>
      </c>
      <c r="BX686" s="27" t="e">
        <f t="shared" si="202"/>
        <v>#N/A</v>
      </c>
      <c r="BY686" t="e">
        <f t="shared" si="203"/>
        <v>#N/A</v>
      </c>
    </row>
    <row r="687" spans="20:77">
      <c r="T687" s="5">
        <f>IF(Inputs!F691="",0,IF(Inputs!G691="Purchase",Inputs!H691,IF(Inputs!G691="Redemption",-Inputs!H691,IF(Inputs!G691="Dividend",0,0)))/Inputs!I691)</f>
        <v>0</v>
      </c>
      <c r="U687" s="5">
        <f>IF(Inputs!F691="",0,(datecg-Inputs!F691))</f>
        <v>0</v>
      </c>
      <c r="V687" s="5">
        <f>IF(Inputs!F691="",0,SUM($T$5:T687))</f>
        <v>0</v>
      </c>
      <c r="W687" s="5">
        <f>SUM($X$5:X686)</f>
        <v>24499.276089799783</v>
      </c>
      <c r="X687" s="5">
        <f t="shared" si="186"/>
        <v>0</v>
      </c>
      <c r="Y687" s="5">
        <f t="shared" si="187"/>
        <v>0</v>
      </c>
      <c r="Z687" s="5">
        <f t="shared" si="188"/>
        <v>0</v>
      </c>
      <c r="AA687" s="5">
        <f t="shared" si="189"/>
        <v>0</v>
      </c>
      <c r="AB687" s="5">
        <f t="shared" si="190"/>
        <v>0</v>
      </c>
      <c r="AC687" s="5">
        <f t="shared" si="191"/>
        <v>0</v>
      </c>
      <c r="AD687" s="94">
        <f>IF(U687&lt;=IF(Inputs!$C$22="",lockin,Inputs!$C$22),Inputs!$D$22,IF(U687&lt;=IF(Inputs!$C$23="",lockin,Inputs!$C$23),Inputs!$D$23,IF(U687&lt;=IF(Inputs!$C$24="",lockin,Inputs!$C$24),Inputs!$D$24,IF(U687&lt;=IF(Inputs!$C$25="",lockin,Inputs!$C$25),Inputs!$D$25,IF(U687&lt;=IF(Inputs!$C$26="",lockin,Inputs!$C$26),Inputs!$D$26,IF(U687&lt;=IF(Inputs!$C$27="",lockin,Inputs!$C$27),Inputs!$D$27,IF(U687&lt;=IF(Inputs!$C$28="",lockin,Inputs!$C$28),Inputs!$D$28,IF(U687&lt;=IF(Inputs!$C$29="",lockin,Inputs!$C$29),Inputs!$D$29,IF(U687&lt;=IF(Inputs!$C$30="",lockin,Inputs!$C$30),Inputs!$D$30,IF(U687&lt;=IF(Inputs!$C$31="",lockin,Inputs!$C$31),Inputs!$D$31,0%))))))))))</f>
        <v>1.4999999999999999E-2</v>
      </c>
      <c r="AE687" s="5">
        <f t="shared" si="192"/>
        <v>0</v>
      </c>
      <c r="AF687" s="5">
        <f>AB687*Inputs!I691</f>
        <v>0</v>
      </c>
      <c r="AG687" s="5">
        <f t="shared" si="193"/>
        <v>0</v>
      </c>
      <c r="AH687" s="5">
        <f t="shared" si="194"/>
        <v>0</v>
      </c>
      <c r="AI687" s="5">
        <f>AA687*Inputs!I691</f>
        <v>0</v>
      </c>
      <c r="AJ687" s="5">
        <f t="shared" si="195"/>
        <v>0</v>
      </c>
      <c r="AK687" s="5">
        <f t="shared" si="196"/>
        <v>0</v>
      </c>
      <c r="AL687" s="5">
        <f>AA687*Inputs!I691</f>
        <v>0</v>
      </c>
      <c r="AM687" s="5">
        <f t="shared" ca="1" si="197"/>
        <v>0</v>
      </c>
      <c r="AN687" s="5">
        <f t="shared" si="198"/>
        <v>0</v>
      </c>
      <c r="AO687" s="5">
        <f t="shared" ca="1" si="199"/>
        <v>0</v>
      </c>
      <c r="AP687" s="5"/>
      <c r="AQ687" s="5">
        <f>AA687*Inputs!I691</f>
        <v>0</v>
      </c>
      <c r="AR687" s="5">
        <f t="shared" si="200"/>
        <v>0</v>
      </c>
      <c r="AS687" s="5"/>
      <c r="AT687" s="5">
        <f t="shared" ca="1" si="201"/>
        <v>0</v>
      </c>
      <c r="BG687" s="20" t="str">
        <f>IF(Inputs!K687="","",YEAR(Inputs!K687))</f>
        <v/>
      </c>
      <c r="BH687" s="20" t="str">
        <f>IF(Inputs!K687="","",DAY(Inputs!K687))</f>
        <v/>
      </c>
      <c r="BI687" s="20" t="str">
        <f>IF(Inputs!K687="","",MONTH(Inputs!K687))</f>
        <v/>
      </c>
      <c r="BJ687" s="14" t="str">
        <f>IF(Inputs!K687="","",IF(Inputs!K687&gt;DATE(BG687,4,1),DATE(BG687,4,1),DATE(BG687-1,4,1)))</f>
        <v/>
      </c>
      <c r="BX687" s="27" t="e">
        <f t="shared" si="202"/>
        <v>#N/A</v>
      </c>
      <c r="BY687" t="e">
        <f t="shared" si="203"/>
        <v>#N/A</v>
      </c>
    </row>
    <row r="688" spans="20:77">
      <c r="T688" s="5">
        <f>IF(Inputs!F692="",0,IF(Inputs!G692="Purchase",Inputs!H692,IF(Inputs!G692="Redemption",-Inputs!H692,IF(Inputs!G692="Dividend",0,0)))/Inputs!I692)</f>
        <v>0</v>
      </c>
      <c r="U688" s="5">
        <f>IF(Inputs!F692="",0,(datecg-Inputs!F692))</f>
        <v>0</v>
      </c>
      <c r="V688" s="5">
        <f>IF(Inputs!F692="",0,SUM($T$5:T688))</f>
        <v>0</v>
      </c>
      <c r="W688" s="5">
        <f>SUM($X$5:X687)</f>
        <v>24499.276089799783</v>
      </c>
      <c r="X688" s="5">
        <f t="shared" si="186"/>
        <v>0</v>
      </c>
      <c r="Y688" s="5">
        <f t="shared" si="187"/>
        <v>0</v>
      </c>
      <c r="Z688" s="5">
        <f t="shared" si="188"/>
        <v>0</v>
      </c>
      <c r="AA688" s="5">
        <f t="shared" si="189"/>
        <v>0</v>
      </c>
      <c r="AB688" s="5">
        <f t="shared" si="190"/>
        <v>0</v>
      </c>
      <c r="AC688" s="5">
        <f t="shared" si="191"/>
        <v>0</v>
      </c>
      <c r="AD688" s="94">
        <f>IF(U688&lt;=IF(Inputs!$C$22="",lockin,Inputs!$C$22),Inputs!$D$22,IF(U688&lt;=IF(Inputs!$C$23="",lockin,Inputs!$C$23),Inputs!$D$23,IF(U688&lt;=IF(Inputs!$C$24="",lockin,Inputs!$C$24),Inputs!$D$24,IF(U688&lt;=IF(Inputs!$C$25="",lockin,Inputs!$C$25),Inputs!$D$25,IF(U688&lt;=IF(Inputs!$C$26="",lockin,Inputs!$C$26),Inputs!$D$26,IF(U688&lt;=IF(Inputs!$C$27="",lockin,Inputs!$C$27),Inputs!$D$27,IF(U688&lt;=IF(Inputs!$C$28="",lockin,Inputs!$C$28),Inputs!$D$28,IF(U688&lt;=IF(Inputs!$C$29="",lockin,Inputs!$C$29),Inputs!$D$29,IF(U688&lt;=IF(Inputs!$C$30="",lockin,Inputs!$C$30),Inputs!$D$30,IF(U688&lt;=IF(Inputs!$C$31="",lockin,Inputs!$C$31),Inputs!$D$31,0%))))))))))</f>
        <v>1.4999999999999999E-2</v>
      </c>
      <c r="AE688" s="5">
        <f t="shared" si="192"/>
        <v>0</v>
      </c>
      <c r="AF688" s="5">
        <f>AB688*Inputs!I692</f>
        <v>0</v>
      </c>
      <c r="AG688" s="5">
        <f t="shared" si="193"/>
        <v>0</v>
      </c>
      <c r="AH688" s="5">
        <f t="shared" si="194"/>
        <v>0</v>
      </c>
      <c r="AI688" s="5">
        <f>AA688*Inputs!I692</f>
        <v>0</v>
      </c>
      <c r="AJ688" s="5">
        <f t="shared" si="195"/>
        <v>0</v>
      </c>
      <c r="AK688" s="5">
        <f t="shared" si="196"/>
        <v>0</v>
      </c>
      <c r="AL688" s="5">
        <f>AA688*Inputs!I692</f>
        <v>0</v>
      </c>
      <c r="AM688" s="5">
        <f t="shared" ca="1" si="197"/>
        <v>0</v>
      </c>
      <c r="AN688" s="5">
        <f t="shared" si="198"/>
        <v>0</v>
      </c>
      <c r="AO688" s="5">
        <f t="shared" ca="1" si="199"/>
        <v>0</v>
      </c>
      <c r="AP688" s="5"/>
      <c r="AQ688" s="5">
        <f>AA688*Inputs!I692</f>
        <v>0</v>
      </c>
      <c r="AR688" s="5">
        <f t="shared" si="200"/>
        <v>0</v>
      </c>
      <c r="AS688" s="5"/>
      <c r="AT688" s="5">
        <f t="shared" ca="1" si="201"/>
        <v>0</v>
      </c>
      <c r="BG688" s="20" t="str">
        <f>IF(Inputs!K688="","",YEAR(Inputs!K688))</f>
        <v/>
      </c>
      <c r="BH688" s="20" t="str">
        <f>IF(Inputs!K688="","",DAY(Inputs!K688))</f>
        <v/>
      </c>
      <c r="BI688" s="20" t="str">
        <f>IF(Inputs!K688="","",MONTH(Inputs!K688))</f>
        <v/>
      </c>
      <c r="BJ688" s="14" t="str">
        <f>IF(Inputs!K688="","",IF(Inputs!K688&gt;DATE(BG688,4,1),DATE(BG688,4,1),DATE(BG688-1,4,1)))</f>
        <v/>
      </c>
      <c r="BX688" s="27" t="e">
        <f t="shared" si="202"/>
        <v>#N/A</v>
      </c>
      <c r="BY688" t="e">
        <f t="shared" si="203"/>
        <v>#N/A</v>
      </c>
    </row>
    <row r="689" spans="20:77">
      <c r="T689" s="5">
        <f>IF(Inputs!F693="",0,IF(Inputs!G693="Purchase",Inputs!H693,IF(Inputs!G693="Redemption",-Inputs!H693,IF(Inputs!G693="Dividend",0,0)))/Inputs!I693)</f>
        <v>0</v>
      </c>
      <c r="U689" s="5">
        <f>IF(Inputs!F693="",0,(datecg-Inputs!F693))</f>
        <v>0</v>
      </c>
      <c r="V689" s="5">
        <f>IF(Inputs!F693="",0,SUM($T$5:T689))</f>
        <v>0</v>
      </c>
      <c r="W689" s="5">
        <f>SUM($X$5:X688)</f>
        <v>24499.276089799783</v>
      </c>
      <c r="X689" s="5">
        <f t="shared" si="186"/>
        <v>0</v>
      </c>
      <c r="Y689" s="5">
        <f t="shared" si="187"/>
        <v>0</v>
      </c>
      <c r="Z689" s="5">
        <f t="shared" si="188"/>
        <v>0</v>
      </c>
      <c r="AA689" s="5">
        <f t="shared" si="189"/>
        <v>0</v>
      </c>
      <c r="AB689" s="5">
        <f t="shared" si="190"/>
        <v>0</v>
      </c>
      <c r="AC689" s="5">
        <f t="shared" si="191"/>
        <v>0</v>
      </c>
      <c r="AD689" s="94">
        <f>IF(U689&lt;=IF(Inputs!$C$22="",lockin,Inputs!$C$22),Inputs!$D$22,IF(U689&lt;=IF(Inputs!$C$23="",lockin,Inputs!$C$23),Inputs!$D$23,IF(U689&lt;=IF(Inputs!$C$24="",lockin,Inputs!$C$24),Inputs!$D$24,IF(U689&lt;=IF(Inputs!$C$25="",lockin,Inputs!$C$25),Inputs!$D$25,IF(U689&lt;=IF(Inputs!$C$26="",lockin,Inputs!$C$26),Inputs!$D$26,IF(U689&lt;=IF(Inputs!$C$27="",lockin,Inputs!$C$27),Inputs!$D$27,IF(U689&lt;=IF(Inputs!$C$28="",lockin,Inputs!$C$28),Inputs!$D$28,IF(U689&lt;=IF(Inputs!$C$29="",lockin,Inputs!$C$29),Inputs!$D$29,IF(U689&lt;=IF(Inputs!$C$30="",lockin,Inputs!$C$30),Inputs!$D$30,IF(U689&lt;=IF(Inputs!$C$31="",lockin,Inputs!$C$31),Inputs!$D$31,0%))))))))))</f>
        <v>1.4999999999999999E-2</v>
      </c>
      <c r="AE689" s="5">
        <f t="shared" si="192"/>
        <v>0</v>
      </c>
      <c r="AF689" s="5">
        <f>AB689*Inputs!I693</f>
        <v>0</v>
      </c>
      <c r="AG689" s="5">
        <f t="shared" si="193"/>
        <v>0</v>
      </c>
      <c r="AH689" s="5">
        <f t="shared" si="194"/>
        <v>0</v>
      </c>
      <c r="AI689" s="5">
        <f>AA689*Inputs!I693</f>
        <v>0</v>
      </c>
      <c r="AJ689" s="5">
        <f t="shared" si="195"/>
        <v>0</v>
      </c>
      <c r="AK689" s="5">
        <f t="shared" si="196"/>
        <v>0</v>
      </c>
      <c r="AL689" s="5">
        <f>AA689*Inputs!I693</f>
        <v>0</v>
      </c>
      <c r="AM689" s="5">
        <f t="shared" ca="1" si="197"/>
        <v>0</v>
      </c>
      <c r="AN689" s="5">
        <f t="shared" si="198"/>
        <v>0</v>
      </c>
      <c r="AO689" s="5">
        <f t="shared" ca="1" si="199"/>
        <v>0</v>
      </c>
      <c r="AP689" s="5"/>
      <c r="AQ689" s="5">
        <f>AA689*Inputs!I693</f>
        <v>0</v>
      </c>
      <c r="AR689" s="5">
        <f t="shared" si="200"/>
        <v>0</v>
      </c>
      <c r="AS689" s="5"/>
      <c r="AT689" s="5">
        <f t="shared" ca="1" si="201"/>
        <v>0</v>
      </c>
      <c r="BG689" s="20" t="str">
        <f>IF(Inputs!K689="","",YEAR(Inputs!K689))</f>
        <v/>
      </c>
      <c r="BH689" s="20" t="str">
        <f>IF(Inputs!K689="","",DAY(Inputs!K689))</f>
        <v/>
      </c>
      <c r="BI689" s="20" t="str">
        <f>IF(Inputs!K689="","",MONTH(Inputs!K689))</f>
        <v/>
      </c>
      <c r="BJ689" s="14" t="str">
        <f>IF(Inputs!K689="","",IF(Inputs!K689&gt;DATE(BG689,4,1),DATE(BG689,4,1),DATE(BG689-1,4,1)))</f>
        <v/>
      </c>
      <c r="BX689" s="27" t="e">
        <f t="shared" si="202"/>
        <v>#N/A</v>
      </c>
      <c r="BY689" t="e">
        <f t="shared" si="203"/>
        <v>#N/A</v>
      </c>
    </row>
    <row r="690" spans="20:77">
      <c r="T690" s="5">
        <f>IF(Inputs!F694="",0,IF(Inputs!G694="Purchase",Inputs!H694,IF(Inputs!G694="Redemption",-Inputs!H694,IF(Inputs!G694="Dividend",0,0)))/Inputs!I694)</f>
        <v>0</v>
      </c>
      <c r="U690" s="5">
        <f>IF(Inputs!F694="",0,(datecg-Inputs!F694))</f>
        <v>0</v>
      </c>
      <c r="V690" s="5">
        <f>IF(Inputs!F694="",0,SUM($T$5:T690))</f>
        <v>0</v>
      </c>
      <c r="W690" s="5">
        <f>SUM($X$5:X689)</f>
        <v>24499.276089799783</v>
      </c>
      <c r="X690" s="5">
        <f t="shared" si="186"/>
        <v>0</v>
      </c>
      <c r="Y690" s="5">
        <f t="shared" si="187"/>
        <v>0</v>
      </c>
      <c r="Z690" s="5">
        <f t="shared" si="188"/>
        <v>0</v>
      </c>
      <c r="AA690" s="5">
        <f t="shared" si="189"/>
        <v>0</v>
      </c>
      <c r="AB690" s="5">
        <f t="shared" si="190"/>
        <v>0</v>
      </c>
      <c r="AC690" s="5">
        <f t="shared" si="191"/>
        <v>0</v>
      </c>
      <c r="AD690" s="94">
        <f>IF(U690&lt;=IF(Inputs!$C$22="",lockin,Inputs!$C$22),Inputs!$D$22,IF(U690&lt;=IF(Inputs!$C$23="",lockin,Inputs!$C$23),Inputs!$D$23,IF(U690&lt;=IF(Inputs!$C$24="",lockin,Inputs!$C$24),Inputs!$D$24,IF(U690&lt;=IF(Inputs!$C$25="",lockin,Inputs!$C$25),Inputs!$D$25,IF(U690&lt;=IF(Inputs!$C$26="",lockin,Inputs!$C$26),Inputs!$D$26,IF(U690&lt;=IF(Inputs!$C$27="",lockin,Inputs!$C$27),Inputs!$D$27,IF(U690&lt;=IF(Inputs!$C$28="",lockin,Inputs!$C$28),Inputs!$D$28,IF(U690&lt;=IF(Inputs!$C$29="",lockin,Inputs!$C$29),Inputs!$D$29,IF(U690&lt;=IF(Inputs!$C$30="",lockin,Inputs!$C$30),Inputs!$D$30,IF(U690&lt;=IF(Inputs!$C$31="",lockin,Inputs!$C$31),Inputs!$D$31,0%))))))))))</f>
        <v>1.4999999999999999E-2</v>
      </c>
      <c r="AE690" s="5">
        <f t="shared" si="192"/>
        <v>0</v>
      </c>
      <c r="AF690" s="5">
        <f>AB690*Inputs!I694</f>
        <v>0</v>
      </c>
      <c r="AG690" s="5">
        <f t="shared" si="193"/>
        <v>0</v>
      </c>
      <c r="AH690" s="5">
        <f t="shared" si="194"/>
        <v>0</v>
      </c>
      <c r="AI690" s="5">
        <f>AA690*Inputs!I694</f>
        <v>0</v>
      </c>
      <c r="AJ690" s="5">
        <f t="shared" si="195"/>
        <v>0</v>
      </c>
      <c r="AK690" s="5">
        <f t="shared" si="196"/>
        <v>0</v>
      </c>
      <c r="AL690" s="5">
        <f>AA690*Inputs!I694</f>
        <v>0</v>
      </c>
      <c r="AM690" s="5">
        <f t="shared" ca="1" si="197"/>
        <v>0</v>
      </c>
      <c r="AN690" s="5">
        <f t="shared" si="198"/>
        <v>0</v>
      </c>
      <c r="AO690" s="5">
        <f t="shared" ca="1" si="199"/>
        <v>0</v>
      </c>
      <c r="AP690" s="5"/>
      <c r="AQ690" s="5">
        <f>AA690*Inputs!I694</f>
        <v>0</v>
      </c>
      <c r="AR690" s="5">
        <f t="shared" si="200"/>
        <v>0</v>
      </c>
      <c r="AS690" s="5"/>
      <c r="AT690" s="5">
        <f t="shared" ca="1" si="201"/>
        <v>0</v>
      </c>
      <c r="BG690" s="20" t="str">
        <f>IF(Inputs!K690="","",YEAR(Inputs!K690))</f>
        <v/>
      </c>
      <c r="BH690" s="20" t="str">
        <f>IF(Inputs!K690="","",DAY(Inputs!K690))</f>
        <v/>
      </c>
      <c r="BI690" s="20" t="str">
        <f>IF(Inputs!K690="","",MONTH(Inputs!K690))</f>
        <v/>
      </c>
      <c r="BJ690" s="14" t="str">
        <f>IF(Inputs!K690="","",IF(Inputs!K690&gt;DATE(BG690,4,1),DATE(BG690,4,1),DATE(BG690-1,4,1)))</f>
        <v/>
      </c>
      <c r="BX690" s="27" t="e">
        <f t="shared" si="202"/>
        <v>#N/A</v>
      </c>
      <c r="BY690" t="e">
        <f t="shared" si="203"/>
        <v>#N/A</v>
      </c>
    </row>
    <row r="691" spans="20:77">
      <c r="T691" s="5">
        <f>IF(Inputs!F695="",0,IF(Inputs!G695="Purchase",Inputs!H695,IF(Inputs!G695="Redemption",-Inputs!H695,IF(Inputs!G695="Dividend",0,0)))/Inputs!I695)</f>
        <v>0</v>
      </c>
      <c r="U691" s="5">
        <f>IF(Inputs!F695="",0,(datecg-Inputs!F695))</f>
        <v>0</v>
      </c>
      <c r="V691" s="5">
        <f>IF(Inputs!F695="",0,SUM($T$5:T691))</f>
        <v>0</v>
      </c>
      <c r="W691" s="5">
        <f>SUM($X$5:X690)</f>
        <v>24499.276089799783</v>
      </c>
      <c r="X691" s="5">
        <f t="shared" si="186"/>
        <v>0</v>
      </c>
      <c r="Y691" s="5">
        <f t="shared" si="187"/>
        <v>0</v>
      </c>
      <c r="Z691" s="5">
        <f t="shared" si="188"/>
        <v>0</v>
      </c>
      <c r="AA691" s="5">
        <f t="shared" si="189"/>
        <v>0</v>
      </c>
      <c r="AB691" s="5">
        <f t="shared" si="190"/>
        <v>0</v>
      </c>
      <c r="AC691" s="5">
        <f t="shared" si="191"/>
        <v>0</v>
      </c>
      <c r="AD691" s="94">
        <f>IF(U691&lt;=IF(Inputs!$C$22="",lockin,Inputs!$C$22),Inputs!$D$22,IF(U691&lt;=IF(Inputs!$C$23="",lockin,Inputs!$C$23),Inputs!$D$23,IF(U691&lt;=IF(Inputs!$C$24="",lockin,Inputs!$C$24),Inputs!$D$24,IF(U691&lt;=IF(Inputs!$C$25="",lockin,Inputs!$C$25),Inputs!$D$25,IF(U691&lt;=IF(Inputs!$C$26="",lockin,Inputs!$C$26),Inputs!$D$26,IF(U691&lt;=IF(Inputs!$C$27="",lockin,Inputs!$C$27),Inputs!$D$27,IF(U691&lt;=IF(Inputs!$C$28="",lockin,Inputs!$C$28),Inputs!$D$28,IF(U691&lt;=IF(Inputs!$C$29="",lockin,Inputs!$C$29),Inputs!$D$29,IF(U691&lt;=IF(Inputs!$C$30="",lockin,Inputs!$C$30),Inputs!$D$30,IF(U691&lt;=IF(Inputs!$C$31="",lockin,Inputs!$C$31),Inputs!$D$31,0%))))))))))</f>
        <v>1.4999999999999999E-2</v>
      </c>
      <c r="AE691" s="5">
        <f t="shared" si="192"/>
        <v>0</v>
      </c>
      <c r="AF691" s="5">
        <f>AB691*Inputs!I695</f>
        <v>0</v>
      </c>
      <c r="AG691" s="5">
        <f t="shared" si="193"/>
        <v>0</v>
      </c>
      <c r="AH691" s="5">
        <f t="shared" si="194"/>
        <v>0</v>
      </c>
      <c r="AI691" s="5">
        <f>AA691*Inputs!I695</f>
        <v>0</v>
      </c>
      <c r="AJ691" s="5">
        <f t="shared" si="195"/>
        <v>0</v>
      </c>
      <c r="AK691" s="5">
        <f t="shared" si="196"/>
        <v>0</v>
      </c>
      <c r="AL691" s="5">
        <f>AA691*Inputs!I695</f>
        <v>0</v>
      </c>
      <c r="AM691" s="5">
        <f t="shared" ca="1" si="197"/>
        <v>0</v>
      </c>
      <c r="AN691" s="5">
        <f t="shared" si="198"/>
        <v>0</v>
      </c>
      <c r="AO691" s="5">
        <f t="shared" ca="1" si="199"/>
        <v>0</v>
      </c>
      <c r="AP691" s="5"/>
      <c r="AQ691" s="5">
        <f>AA691*Inputs!I695</f>
        <v>0</v>
      </c>
      <c r="AR691" s="5">
        <f t="shared" si="200"/>
        <v>0</v>
      </c>
      <c r="AS691" s="5"/>
      <c r="AT691" s="5">
        <f t="shared" ca="1" si="201"/>
        <v>0</v>
      </c>
      <c r="BG691" s="20" t="str">
        <f>IF(Inputs!K691="","",YEAR(Inputs!K691))</f>
        <v/>
      </c>
      <c r="BH691" s="20" t="str">
        <f>IF(Inputs!K691="","",DAY(Inputs!K691))</f>
        <v/>
      </c>
      <c r="BI691" s="20" t="str">
        <f>IF(Inputs!K691="","",MONTH(Inputs!K691))</f>
        <v/>
      </c>
      <c r="BJ691" s="14" t="str">
        <f>IF(Inputs!K691="","",IF(Inputs!K691&gt;DATE(BG691,4,1),DATE(BG691,4,1),DATE(BG691-1,4,1)))</f>
        <v/>
      </c>
      <c r="BX691" s="27" t="e">
        <f t="shared" si="202"/>
        <v>#N/A</v>
      </c>
      <c r="BY691" t="e">
        <f t="shared" si="203"/>
        <v>#N/A</v>
      </c>
    </row>
    <row r="692" spans="20:77">
      <c r="T692" s="5">
        <f>IF(Inputs!F696="",0,IF(Inputs!G696="Purchase",Inputs!H696,IF(Inputs!G696="Redemption",-Inputs!H696,IF(Inputs!G696="Dividend",0,0)))/Inputs!I696)</f>
        <v>0</v>
      </c>
      <c r="U692" s="5">
        <f>IF(Inputs!F696="",0,(datecg-Inputs!F696))</f>
        <v>0</v>
      </c>
      <c r="V692" s="5">
        <f>IF(Inputs!F696="",0,SUM($T$5:T692))</f>
        <v>0</v>
      </c>
      <c r="W692" s="5">
        <f>SUM($X$5:X691)</f>
        <v>24499.276089799783</v>
      </c>
      <c r="X692" s="5">
        <f t="shared" si="186"/>
        <v>0</v>
      </c>
      <c r="Y692" s="5">
        <f t="shared" si="187"/>
        <v>0</v>
      </c>
      <c r="Z692" s="5">
        <f t="shared" si="188"/>
        <v>0</v>
      </c>
      <c r="AA692" s="5">
        <f t="shared" si="189"/>
        <v>0</v>
      </c>
      <c r="AB692" s="5">
        <f t="shared" si="190"/>
        <v>0</v>
      </c>
      <c r="AC692" s="5">
        <f t="shared" si="191"/>
        <v>0</v>
      </c>
      <c r="AD692" s="94">
        <f>IF(U692&lt;=IF(Inputs!$C$22="",lockin,Inputs!$C$22),Inputs!$D$22,IF(U692&lt;=IF(Inputs!$C$23="",lockin,Inputs!$C$23),Inputs!$D$23,IF(U692&lt;=IF(Inputs!$C$24="",lockin,Inputs!$C$24),Inputs!$D$24,IF(U692&lt;=IF(Inputs!$C$25="",lockin,Inputs!$C$25),Inputs!$D$25,IF(U692&lt;=IF(Inputs!$C$26="",lockin,Inputs!$C$26),Inputs!$D$26,IF(U692&lt;=IF(Inputs!$C$27="",lockin,Inputs!$C$27),Inputs!$D$27,IF(U692&lt;=IF(Inputs!$C$28="",lockin,Inputs!$C$28),Inputs!$D$28,IF(U692&lt;=IF(Inputs!$C$29="",lockin,Inputs!$C$29),Inputs!$D$29,IF(U692&lt;=IF(Inputs!$C$30="",lockin,Inputs!$C$30),Inputs!$D$30,IF(U692&lt;=IF(Inputs!$C$31="",lockin,Inputs!$C$31),Inputs!$D$31,0%))))))))))</f>
        <v>1.4999999999999999E-2</v>
      </c>
      <c r="AE692" s="5">
        <f t="shared" si="192"/>
        <v>0</v>
      </c>
      <c r="AF692" s="5">
        <f>AB692*Inputs!I696</f>
        <v>0</v>
      </c>
      <c r="AG692" s="5">
        <f t="shared" si="193"/>
        <v>0</v>
      </c>
      <c r="AH692" s="5">
        <f t="shared" si="194"/>
        <v>0</v>
      </c>
      <c r="AI692" s="5">
        <f>AA692*Inputs!I696</f>
        <v>0</v>
      </c>
      <c r="AJ692" s="5">
        <f t="shared" si="195"/>
        <v>0</v>
      </c>
      <c r="AK692" s="5">
        <f t="shared" si="196"/>
        <v>0</v>
      </c>
      <c r="AL692" s="5">
        <f>AA692*Inputs!I696</f>
        <v>0</v>
      </c>
      <c r="AM692" s="5">
        <f t="shared" ca="1" si="197"/>
        <v>0</v>
      </c>
      <c r="AN692" s="5">
        <f t="shared" si="198"/>
        <v>0</v>
      </c>
      <c r="AO692" s="5">
        <f t="shared" ca="1" si="199"/>
        <v>0</v>
      </c>
      <c r="AP692" s="5"/>
      <c r="AQ692" s="5">
        <f>AA692*Inputs!I696</f>
        <v>0</v>
      </c>
      <c r="AR692" s="5">
        <f t="shared" si="200"/>
        <v>0</v>
      </c>
      <c r="AS692" s="5"/>
      <c r="AT692" s="5">
        <f t="shared" ca="1" si="201"/>
        <v>0</v>
      </c>
      <c r="BG692" s="20" t="str">
        <f>IF(Inputs!K692="","",YEAR(Inputs!K692))</f>
        <v/>
      </c>
      <c r="BH692" s="20" t="str">
        <f>IF(Inputs!K692="","",DAY(Inputs!K692))</f>
        <v/>
      </c>
      <c r="BI692" s="20" t="str">
        <f>IF(Inputs!K692="","",MONTH(Inputs!K692))</f>
        <v/>
      </c>
      <c r="BJ692" s="14" t="str">
        <f>IF(Inputs!K692="","",IF(Inputs!K692&gt;DATE(BG692,4,1),DATE(BG692,4,1),DATE(BG692-1,4,1)))</f>
        <v/>
      </c>
      <c r="BX692" s="27" t="e">
        <f t="shared" si="202"/>
        <v>#N/A</v>
      </c>
      <c r="BY692" t="e">
        <f t="shared" si="203"/>
        <v>#N/A</v>
      </c>
    </row>
    <row r="693" spans="20:77">
      <c r="T693" s="5">
        <f>IF(Inputs!F697="",0,IF(Inputs!G697="Purchase",Inputs!H697,IF(Inputs!G697="Redemption",-Inputs!H697,IF(Inputs!G697="Dividend",0,0)))/Inputs!I697)</f>
        <v>0</v>
      </c>
      <c r="U693" s="5">
        <f>IF(Inputs!F697="",0,(datecg-Inputs!F697))</f>
        <v>0</v>
      </c>
      <c r="V693" s="5">
        <f>IF(Inputs!F697="",0,SUM($T$5:T693))</f>
        <v>0</v>
      </c>
      <c r="W693" s="5">
        <f>SUM($X$5:X692)</f>
        <v>24499.276089799783</v>
      </c>
      <c r="X693" s="5">
        <f t="shared" si="186"/>
        <v>0</v>
      </c>
      <c r="Y693" s="5">
        <f t="shared" si="187"/>
        <v>0</v>
      </c>
      <c r="Z693" s="5">
        <f t="shared" si="188"/>
        <v>0</v>
      </c>
      <c r="AA693" s="5">
        <f t="shared" si="189"/>
        <v>0</v>
      </c>
      <c r="AB693" s="5">
        <f t="shared" si="190"/>
        <v>0</v>
      </c>
      <c r="AC693" s="5">
        <f t="shared" si="191"/>
        <v>0</v>
      </c>
      <c r="AD693" s="94">
        <f>IF(U693&lt;=IF(Inputs!$C$22="",lockin,Inputs!$C$22),Inputs!$D$22,IF(U693&lt;=IF(Inputs!$C$23="",lockin,Inputs!$C$23),Inputs!$D$23,IF(U693&lt;=IF(Inputs!$C$24="",lockin,Inputs!$C$24),Inputs!$D$24,IF(U693&lt;=IF(Inputs!$C$25="",lockin,Inputs!$C$25),Inputs!$D$25,IF(U693&lt;=IF(Inputs!$C$26="",lockin,Inputs!$C$26),Inputs!$D$26,IF(U693&lt;=IF(Inputs!$C$27="",lockin,Inputs!$C$27),Inputs!$D$27,IF(U693&lt;=IF(Inputs!$C$28="",lockin,Inputs!$C$28),Inputs!$D$28,IF(U693&lt;=IF(Inputs!$C$29="",lockin,Inputs!$C$29),Inputs!$D$29,IF(U693&lt;=IF(Inputs!$C$30="",lockin,Inputs!$C$30),Inputs!$D$30,IF(U693&lt;=IF(Inputs!$C$31="",lockin,Inputs!$C$31),Inputs!$D$31,0%))))))))))</f>
        <v>1.4999999999999999E-2</v>
      </c>
      <c r="AE693" s="5">
        <f t="shared" si="192"/>
        <v>0</v>
      </c>
      <c r="AF693" s="5">
        <f>AB693*Inputs!I697</f>
        <v>0</v>
      </c>
      <c r="AG693" s="5">
        <f t="shared" si="193"/>
        <v>0</v>
      </c>
      <c r="AH693" s="5">
        <f t="shared" si="194"/>
        <v>0</v>
      </c>
      <c r="AI693" s="5">
        <f>AA693*Inputs!I697</f>
        <v>0</v>
      </c>
      <c r="AJ693" s="5">
        <f t="shared" si="195"/>
        <v>0</v>
      </c>
      <c r="AK693" s="5">
        <f t="shared" si="196"/>
        <v>0</v>
      </c>
      <c r="AL693" s="5">
        <f>AA693*Inputs!I697</f>
        <v>0</v>
      </c>
      <c r="AM693" s="5">
        <f t="shared" ca="1" si="197"/>
        <v>0</v>
      </c>
      <c r="AN693" s="5">
        <f t="shared" si="198"/>
        <v>0</v>
      </c>
      <c r="AO693" s="5">
        <f t="shared" ca="1" si="199"/>
        <v>0</v>
      </c>
      <c r="AP693" s="5"/>
      <c r="AQ693" s="5">
        <f>AA693*Inputs!I697</f>
        <v>0</v>
      </c>
      <c r="AR693" s="5">
        <f t="shared" si="200"/>
        <v>0</v>
      </c>
      <c r="AS693" s="5"/>
      <c r="AT693" s="5">
        <f t="shared" ca="1" si="201"/>
        <v>0</v>
      </c>
      <c r="BG693" s="20" t="str">
        <f>IF(Inputs!K693="","",YEAR(Inputs!K693))</f>
        <v/>
      </c>
      <c r="BH693" s="20" t="str">
        <f>IF(Inputs!K693="","",DAY(Inputs!K693))</f>
        <v/>
      </c>
      <c r="BI693" s="20" t="str">
        <f>IF(Inputs!K693="","",MONTH(Inputs!K693))</f>
        <v/>
      </c>
      <c r="BJ693" s="14" t="str">
        <f>IF(Inputs!K693="","",IF(Inputs!K693&gt;DATE(BG693,4,1),DATE(BG693,4,1),DATE(BG693-1,4,1)))</f>
        <v/>
      </c>
      <c r="BX693" s="27" t="e">
        <f t="shared" si="202"/>
        <v>#N/A</v>
      </c>
      <c r="BY693" t="e">
        <f t="shared" si="203"/>
        <v>#N/A</v>
      </c>
    </row>
    <row r="694" spans="20:77">
      <c r="T694" s="5">
        <f>IF(Inputs!F698="",0,IF(Inputs!G698="Purchase",Inputs!H698,IF(Inputs!G698="Redemption",-Inputs!H698,IF(Inputs!G698="Dividend",0,0)))/Inputs!I698)</f>
        <v>0</v>
      </c>
      <c r="U694" s="5">
        <f>IF(Inputs!F698="",0,(datecg-Inputs!F698))</f>
        <v>0</v>
      </c>
      <c r="V694" s="5">
        <f>IF(Inputs!F698="",0,SUM($T$5:T694))</f>
        <v>0</v>
      </c>
      <c r="W694" s="5">
        <f>SUM($X$5:X693)</f>
        <v>24499.276089799783</v>
      </c>
      <c r="X694" s="5">
        <f t="shared" si="186"/>
        <v>0</v>
      </c>
      <c r="Y694" s="5">
        <f t="shared" si="187"/>
        <v>0</v>
      </c>
      <c r="Z694" s="5">
        <f t="shared" si="188"/>
        <v>0</v>
      </c>
      <c r="AA694" s="5">
        <f t="shared" si="189"/>
        <v>0</v>
      </c>
      <c r="AB694" s="5">
        <f t="shared" si="190"/>
        <v>0</v>
      </c>
      <c r="AC694" s="5">
        <f t="shared" si="191"/>
        <v>0</v>
      </c>
      <c r="AD694" s="94">
        <f>IF(U694&lt;=IF(Inputs!$C$22="",lockin,Inputs!$C$22),Inputs!$D$22,IF(U694&lt;=IF(Inputs!$C$23="",lockin,Inputs!$C$23),Inputs!$D$23,IF(U694&lt;=IF(Inputs!$C$24="",lockin,Inputs!$C$24),Inputs!$D$24,IF(U694&lt;=IF(Inputs!$C$25="",lockin,Inputs!$C$25),Inputs!$D$25,IF(U694&lt;=IF(Inputs!$C$26="",lockin,Inputs!$C$26),Inputs!$D$26,IF(U694&lt;=IF(Inputs!$C$27="",lockin,Inputs!$C$27),Inputs!$D$27,IF(U694&lt;=IF(Inputs!$C$28="",lockin,Inputs!$C$28),Inputs!$D$28,IF(U694&lt;=IF(Inputs!$C$29="",lockin,Inputs!$C$29),Inputs!$D$29,IF(U694&lt;=IF(Inputs!$C$30="",lockin,Inputs!$C$30),Inputs!$D$30,IF(U694&lt;=IF(Inputs!$C$31="",lockin,Inputs!$C$31),Inputs!$D$31,0%))))))))))</f>
        <v>1.4999999999999999E-2</v>
      </c>
      <c r="AE694" s="5">
        <f t="shared" si="192"/>
        <v>0</v>
      </c>
      <c r="AF694" s="5">
        <f>AB694*Inputs!I698</f>
        <v>0</v>
      </c>
      <c r="AG694" s="5">
        <f t="shared" si="193"/>
        <v>0</v>
      </c>
      <c r="AH694" s="5">
        <f t="shared" si="194"/>
        <v>0</v>
      </c>
      <c r="AI694" s="5">
        <f>AA694*Inputs!I698</f>
        <v>0</v>
      </c>
      <c r="AJ694" s="5">
        <f t="shared" si="195"/>
        <v>0</v>
      </c>
      <c r="AK694" s="5">
        <f t="shared" si="196"/>
        <v>0</v>
      </c>
      <c r="AL694" s="5">
        <f>AA694*Inputs!I698</f>
        <v>0</v>
      </c>
      <c r="AM694" s="5">
        <f t="shared" ca="1" si="197"/>
        <v>0</v>
      </c>
      <c r="AN694" s="5">
        <f t="shared" si="198"/>
        <v>0</v>
      </c>
      <c r="AO694" s="5">
        <f t="shared" ca="1" si="199"/>
        <v>0</v>
      </c>
      <c r="AP694" s="5"/>
      <c r="AQ694" s="5">
        <f>AA694*Inputs!I698</f>
        <v>0</v>
      </c>
      <c r="AR694" s="5">
        <f t="shared" si="200"/>
        <v>0</v>
      </c>
      <c r="AS694" s="5"/>
      <c r="AT694" s="5">
        <f t="shared" ca="1" si="201"/>
        <v>0</v>
      </c>
      <c r="BG694" s="20" t="str">
        <f>IF(Inputs!K694="","",YEAR(Inputs!K694))</f>
        <v/>
      </c>
      <c r="BH694" s="20" t="str">
        <f>IF(Inputs!K694="","",DAY(Inputs!K694))</f>
        <v/>
      </c>
      <c r="BI694" s="20" t="str">
        <f>IF(Inputs!K694="","",MONTH(Inputs!K694))</f>
        <v/>
      </c>
      <c r="BJ694" s="14" t="str">
        <f>IF(Inputs!K694="","",IF(Inputs!K694&gt;DATE(BG694,4,1),DATE(BG694,4,1),DATE(BG694-1,4,1)))</f>
        <v/>
      </c>
      <c r="BX694" s="27" t="e">
        <f t="shared" si="202"/>
        <v>#N/A</v>
      </c>
      <c r="BY694" t="e">
        <f t="shared" si="203"/>
        <v>#N/A</v>
      </c>
    </row>
    <row r="695" spans="20:77">
      <c r="T695" s="5">
        <f>IF(Inputs!F699="",0,IF(Inputs!G699="Purchase",Inputs!H699,IF(Inputs!G699="Redemption",-Inputs!H699,IF(Inputs!G699="Dividend",0,0)))/Inputs!I699)</f>
        <v>0</v>
      </c>
      <c r="U695" s="5">
        <f>IF(Inputs!F699="",0,(datecg-Inputs!F699))</f>
        <v>0</v>
      </c>
      <c r="V695" s="5">
        <f>IF(Inputs!F699="",0,SUM($T$5:T695))</f>
        <v>0</v>
      </c>
      <c r="W695" s="5">
        <f>SUM($X$5:X694)</f>
        <v>24499.276089799783</v>
      </c>
      <c r="X695" s="5">
        <f t="shared" si="186"/>
        <v>0</v>
      </c>
      <c r="Y695" s="5">
        <f t="shared" si="187"/>
        <v>0</v>
      </c>
      <c r="Z695" s="5">
        <f t="shared" si="188"/>
        <v>0</v>
      </c>
      <c r="AA695" s="5">
        <f t="shared" si="189"/>
        <v>0</v>
      </c>
      <c r="AB695" s="5">
        <f t="shared" si="190"/>
        <v>0</v>
      </c>
      <c r="AC695" s="5">
        <f t="shared" si="191"/>
        <v>0</v>
      </c>
      <c r="AD695" s="94">
        <f>IF(U695&lt;=IF(Inputs!$C$22="",lockin,Inputs!$C$22),Inputs!$D$22,IF(U695&lt;=IF(Inputs!$C$23="",lockin,Inputs!$C$23),Inputs!$D$23,IF(U695&lt;=IF(Inputs!$C$24="",lockin,Inputs!$C$24),Inputs!$D$24,IF(U695&lt;=IF(Inputs!$C$25="",lockin,Inputs!$C$25),Inputs!$D$25,IF(U695&lt;=IF(Inputs!$C$26="",lockin,Inputs!$C$26),Inputs!$D$26,IF(U695&lt;=IF(Inputs!$C$27="",lockin,Inputs!$C$27),Inputs!$D$27,IF(U695&lt;=IF(Inputs!$C$28="",lockin,Inputs!$C$28),Inputs!$D$28,IF(U695&lt;=IF(Inputs!$C$29="",lockin,Inputs!$C$29),Inputs!$D$29,IF(U695&lt;=IF(Inputs!$C$30="",lockin,Inputs!$C$30),Inputs!$D$30,IF(U695&lt;=IF(Inputs!$C$31="",lockin,Inputs!$C$31),Inputs!$D$31,0%))))))))))</f>
        <v>1.4999999999999999E-2</v>
      </c>
      <c r="AE695" s="5">
        <f t="shared" si="192"/>
        <v>0</v>
      </c>
      <c r="AF695" s="5">
        <f>AB695*Inputs!I699</f>
        <v>0</v>
      </c>
      <c r="AG695" s="5">
        <f t="shared" si="193"/>
        <v>0</v>
      </c>
      <c r="AH695" s="5">
        <f t="shared" si="194"/>
        <v>0</v>
      </c>
      <c r="AI695" s="5">
        <f>AA695*Inputs!I699</f>
        <v>0</v>
      </c>
      <c r="AJ695" s="5">
        <f t="shared" si="195"/>
        <v>0</v>
      </c>
      <c r="AK695" s="5">
        <f t="shared" si="196"/>
        <v>0</v>
      </c>
      <c r="AL695" s="5">
        <f>AA695*Inputs!I699</f>
        <v>0</v>
      </c>
      <c r="AM695" s="5">
        <f t="shared" ca="1" si="197"/>
        <v>0</v>
      </c>
      <c r="AN695" s="5">
        <f t="shared" si="198"/>
        <v>0</v>
      </c>
      <c r="AO695" s="5">
        <f t="shared" ca="1" si="199"/>
        <v>0</v>
      </c>
      <c r="AP695" s="5"/>
      <c r="AQ695" s="5">
        <f>AA695*Inputs!I699</f>
        <v>0</v>
      </c>
      <c r="AR695" s="5">
        <f t="shared" si="200"/>
        <v>0</v>
      </c>
      <c r="AS695" s="5"/>
      <c r="AT695" s="5">
        <f t="shared" ca="1" si="201"/>
        <v>0</v>
      </c>
      <c r="BG695" s="20" t="str">
        <f>IF(Inputs!K695="","",YEAR(Inputs!K695))</f>
        <v/>
      </c>
      <c r="BH695" s="20" t="str">
        <f>IF(Inputs!K695="","",DAY(Inputs!K695))</f>
        <v/>
      </c>
      <c r="BI695" s="20" t="str">
        <f>IF(Inputs!K695="","",MONTH(Inputs!K695))</f>
        <v/>
      </c>
      <c r="BJ695" s="14" t="str">
        <f>IF(Inputs!K695="","",IF(Inputs!K695&gt;DATE(BG695,4,1),DATE(BG695,4,1),DATE(BG695-1,4,1)))</f>
        <v/>
      </c>
      <c r="BX695" s="27" t="e">
        <f t="shared" si="202"/>
        <v>#N/A</v>
      </c>
      <c r="BY695" t="e">
        <f t="shared" si="203"/>
        <v>#N/A</v>
      </c>
    </row>
    <row r="696" spans="20:77">
      <c r="T696" s="5">
        <f>IF(Inputs!F700="",0,IF(Inputs!G700="Purchase",Inputs!H700,IF(Inputs!G700="Redemption",-Inputs!H700,IF(Inputs!G700="Dividend",0,0)))/Inputs!I700)</f>
        <v>0</v>
      </c>
      <c r="U696" s="5">
        <f>IF(Inputs!F700="",0,(datecg-Inputs!F700))</f>
        <v>0</v>
      </c>
      <c r="V696" s="5">
        <f>IF(Inputs!F700="",0,SUM($T$5:T696))</f>
        <v>0</v>
      </c>
      <c r="W696" s="5">
        <f>SUM($X$5:X695)</f>
        <v>24499.276089799783</v>
      </c>
      <c r="X696" s="5">
        <f t="shared" si="186"/>
        <v>0</v>
      </c>
      <c r="Y696" s="5">
        <f t="shared" si="187"/>
        <v>0</v>
      </c>
      <c r="Z696" s="5">
        <f t="shared" si="188"/>
        <v>0</v>
      </c>
      <c r="AA696" s="5">
        <f t="shared" si="189"/>
        <v>0</v>
      </c>
      <c r="AB696" s="5">
        <f t="shared" si="190"/>
        <v>0</v>
      </c>
      <c r="AC696" s="5">
        <f t="shared" si="191"/>
        <v>0</v>
      </c>
      <c r="AD696" s="94">
        <f>IF(U696&lt;=IF(Inputs!$C$22="",lockin,Inputs!$C$22),Inputs!$D$22,IF(U696&lt;=IF(Inputs!$C$23="",lockin,Inputs!$C$23),Inputs!$D$23,IF(U696&lt;=IF(Inputs!$C$24="",lockin,Inputs!$C$24),Inputs!$D$24,IF(U696&lt;=IF(Inputs!$C$25="",lockin,Inputs!$C$25),Inputs!$D$25,IF(U696&lt;=IF(Inputs!$C$26="",lockin,Inputs!$C$26),Inputs!$D$26,IF(U696&lt;=IF(Inputs!$C$27="",lockin,Inputs!$C$27),Inputs!$D$27,IF(U696&lt;=IF(Inputs!$C$28="",lockin,Inputs!$C$28),Inputs!$D$28,IF(U696&lt;=IF(Inputs!$C$29="",lockin,Inputs!$C$29),Inputs!$D$29,IF(U696&lt;=IF(Inputs!$C$30="",lockin,Inputs!$C$30),Inputs!$D$30,IF(U696&lt;=IF(Inputs!$C$31="",lockin,Inputs!$C$31),Inputs!$D$31,0%))))))))))</f>
        <v>1.4999999999999999E-2</v>
      </c>
      <c r="AE696" s="5">
        <f t="shared" si="192"/>
        <v>0</v>
      </c>
      <c r="AF696" s="5">
        <f>AB696*Inputs!I700</f>
        <v>0</v>
      </c>
      <c r="AG696" s="5">
        <f t="shared" si="193"/>
        <v>0</v>
      </c>
      <c r="AH696" s="5">
        <f t="shared" si="194"/>
        <v>0</v>
      </c>
      <c r="AI696" s="5">
        <f>AA696*Inputs!I700</f>
        <v>0</v>
      </c>
      <c r="AJ696" s="5">
        <f t="shared" si="195"/>
        <v>0</v>
      </c>
      <c r="AK696" s="5">
        <f t="shared" si="196"/>
        <v>0</v>
      </c>
      <c r="AL696" s="5">
        <f>AA696*Inputs!I700</f>
        <v>0</v>
      </c>
      <c r="AM696" s="5">
        <f t="shared" ca="1" si="197"/>
        <v>0</v>
      </c>
      <c r="AN696" s="5">
        <f t="shared" si="198"/>
        <v>0</v>
      </c>
      <c r="AO696" s="5">
        <f t="shared" ca="1" si="199"/>
        <v>0</v>
      </c>
      <c r="AP696" s="5"/>
      <c r="AQ696" s="5">
        <f>AA696*Inputs!I700</f>
        <v>0</v>
      </c>
      <c r="AR696" s="5">
        <f t="shared" si="200"/>
        <v>0</v>
      </c>
      <c r="AS696" s="5"/>
      <c r="AT696" s="5">
        <f t="shared" ca="1" si="201"/>
        <v>0</v>
      </c>
      <c r="BG696" s="20" t="str">
        <f>IF(Inputs!K696="","",YEAR(Inputs!K696))</f>
        <v/>
      </c>
      <c r="BH696" s="20" t="str">
        <f>IF(Inputs!K696="","",DAY(Inputs!K696))</f>
        <v/>
      </c>
      <c r="BI696" s="20" t="str">
        <f>IF(Inputs!K696="","",MONTH(Inputs!K696))</f>
        <v/>
      </c>
      <c r="BJ696" s="14" t="str">
        <f>IF(Inputs!K696="","",IF(Inputs!K696&gt;DATE(BG696,4,1),DATE(BG696,4,1),DATE(BG696-1,4,1)))</f>
        <v/>
      </c>
      <c r="BX696" s="27" t="e">
        <f t="shared" si="202"/>
        <v>#N/A</v>
      </c>
      <c r="BY696" t="e">
        <f t="shared" si="203"/>
        <v>#N/A</v>
      </c>
    </row>
    <row r="697" spans="20:77">
      <c r="T697" s="5">
        <f>IF(Inputs!F701="",0,IF(Inputs!G701="Purchase",Inputs!H701,IF(Inputs!G701="Redemption",-Inputs!H701,IF(Inputs!G701="Dividend",0,0)))/Inputs!I701)</f>
        <v>0</v>
      </c>
      <c r="U697" s="5">
        <f>IF(Inputs!F701="",0,(datecg-Inputs!F701))</f>
        <v>0</v>
      </c>
      <c r="V697" s="5">
        <f>IF(Inputs!F701="",0,SUM($T$5:T697))</f>
        <v>0</v>
      </c>
      <c r="W697" s="5">
        <f>SUM($X$5:X696)</f>
        <v>24499.276089799783</v>
      </c>
      <c r="X697" s="5">
        <f t="shared" si="186"/>
        <v>0</v>
      </c>
      <c r="Y697" s="5">
        <f t="shared" si="187"/>
        <v>0</v>
      </c>
      <c r="Z697" s="5">
        <f t="shared" si="188"/>
        <v>0</v>
      </c>
      <c r="AA697" s="5">
        <f t="shared" si="189"/>
        <v>0</v>
      </c>
      <c r="AB697" s="5">
        <f t="shared" si="190"/>
        <v>0</v>
      </c>
      <c r="AC697" s="5">
        <f t="shared" si="191"/>
        <v>0</v>
      </c>
      <c r="AD697" s="94">
        <f>IF(U697&lt;=IF(Inputs!$C$22="",lockin,Inputs!$C$22),Inputs!$D$22,IF(U697&lt;=IF(Inputs!$C$23="",lockin,Inputs!$C$23),Inputs!$D$23,IF(U697&lt;=IF(Inputs!$C$24="",lockin,Inputs!$C$24),Inputs!$D$24,IF(U697&lt;=IF(Inputs!$C$25="",lockin,Inputs!$C$25),Inputs!$D$25,IF(U697&lt;=IF(Inputs!$C$26="",lockin,Inputs!$C$26),Inputs!$D$26,IF(U697&lt;=IF(Inputs!$C$27="",lockin,Inputs!$C$27),Inputs!$D$27,IF(U697&lt;=IF(Inputs!$C$28="",lockin,Inputs!$C$28),Inputs!$D$28,IF(U697&lt;=IF(Inputs!$C$29="",lockin,Inputs!$C$29),Inputs!$D$29,IF(U697&lt;=IF(Inputs!$C$30="",lockin,Inputs!$C$30),Inputs!$D$30,IF(U697&lt;=IF(Inputs!$C$31="",lockin,Inputs!$C$31),Inputs!$D$31,0%))))))))))</f>
        <v>1.4999999999999999E-2</v>
      </c>
      <c r="AE697" s="5">
        <f t="shared" si="192"/>
        <v>0</v>
      </c>
      <c r="AF697" s="5">
        <f>AB697*Inputs!I701</f>
        <v>0</v>
      </c>
      <c r="AG697" s="5">
        <f t="shared" si="193"/>
        <v>0</v>
      </c>
      <c r="AH697" s="5">
        <f t="shared" si="194"/>
        <v>0</v>
      </c>
      <c r="AI697" s="5">
        <f>AA697*Inputs!I701</f>
        <v>0</v>
      </c>
      <c r="AJ697" s="5">
        <f t="shared" si="195"/>
        <v>0</v>
      </c>
      <c r="AK697" s="5">
        <f t="shared" si="196"/>
        <v>0</v>
      </c>
      <c r="AL697" s="5">
        <f>AA697*Inputs!I701</f>
        <v>0</v>
      </c>
      <c r="AM697" s="5">
        <f t="shared" ca="1" si="197"/>
        <v>0</v>
      </c>
      <c r="AN697" s="5">
        <f t="shared" si="198"/>
        <v>0</v>
      </c>
      <c r="AO697" s="5">
        <f t="shared" ca="1" si="199"/>
        <v>0</v>
      </c>
      <c r="AP697" s="5"/>
      <c r="AQ697" s="5">
        <f>AA697*Inputs!I701</f>
        <v>0</v>
      </c>
      <c r="AR697" s="5">
        <f t="shared" si="200"/>
        <v>0</v>
      </c>
      <c r="AS697" s="5"/>
      <c r="AT697" s="5">
        <f t="shared" ca="1" si="201"/>
        <v>0</v>
      </c>
      <c r="BG697" s="20" t="str">
        <f>IF(Inputs!K697="","",YEAR(Inputs!K697))</f>
        <v/>
      </c>
      <c r="BH697" s="20" t="str">
        <f>IF(Inputs!K697="","",DAY(Inputs!K697))</f>
        <v/>
      </c>
      <c r="BI697" s="20" t="str">
        <f>IF(Inputs!K697="","",MONTH(Inputs!K697))</f>
        <v/>
      </c>
      <c r="BJ697" s="14" t="str">
        <f>IF(Inputs!K697="","",IF(Inputs!K697&gt;DATE(BG697,4,1),DATE(BG697,4,1),DATE(BG697-1,4,1)))</f>
        <v/>
      </c>
      <c r="BX697" s="27" t="e">
        <f t="shared" si="202"/>
        <v>#N/A</v>
      </c>
      <c r="BY697" t="e">
        <f t="shared" si="203"/>
        <v>#N/A</v>
      </c>
    </row>
    <row r="698" spans="20:77">
      <c r="T698" s="5">
        <f>IF(Inputs!F702="",0,IF(Inputs!G702="Purchase",Inputs!H702,IF(Inputs!G702="Redemption",-Inputs!H702,IF(Inputs!G702="Dividend",0,0)))/Inputs!I702)</f>
        <v>0</v>
      </c>
      <c r="U698" s="5">
        <f>IF(Inputs!F702="",0,(datecg-Inputs!F702))</f>
        <v>0</v>
      </c>
      <c r="V698" s="5">
        <f>IF(Inputs!F702="",0,SUM($T$5:T698))</f>
        <v>0</v>
      </c>
      <c r="W698" s="5">
        <f>SUM($X$5:X697)</f>
        <v>24499.276089799783</v>
      </c>
      <c r="X698" s="5">
        <f t="shared" si="186"/>
        <v>0</v>
      </c>
      <c r="Y698" s="5">
        <f t="shared" si="187"/>
        <v>0</v>
      </c>
      <c r="Z698" s="5">
        <f t="shared" si="188"/>
        <v>0</v>
      </c>
      <c r="AA698" s="5">
        <f t="shared" si="189"/>
        <v>0</v>
      </c>
      <c r="AB698" s="5">
        <f t="shared" si="190"/>
        <v>0</v>
      </c>
      <c r="AC698" s="5">
        <f t="shared" si="191"/>
        <v>0</v>
      </c>
      <c r="AD698" s="94">
        <f>IF(U698&lt;=IF(Inputs!$C$22="",lockin,Inputs!$C$22),Inputs!$D$22,IF(U698&lt;=IF(Inputs!$C$23="",lockin,Inputs!$C$23),Inputs!$D$23,IF(U698&lt;=IF(Inputs!$C$24="",lockin,Inputs!$C$24),Inputs!$D$24,IF(U698&lt;=IF(Inputs!$C$25="",lockin,Inputs!$C$25),Inputs!$D$25,IF(U698&lt;=IF(Inputs!$C$26="",lockin,Inputs!$C$26),Inputs!$D$26,IF(U698&lt;=IF(Inputs!$C$27="",lockin,Inputs!$C$27),Inputs!$D$27,IF(U698&lt;=IF(Inputs!$C$28="",lockin,Inputs!$C$28),Inputs!$D$28,IF(U698&lt;=IF(Inputs!$C$29="",lockin,Inputs!$C$29),Inputs!$D$29,IF(U698&lt;=IF(Inputs!$C$30="",lockin,Inputs!$C$30),Inputs!$D$30,IF(U698&lt;=IF(Inputs!$C$31="",lockin,Inputs!$C$31),Inputs!$D$31,0%))))))))))</f>
        <v>1.4999999999999999E-2</v>
      </c>
      <c r="AE698" s="5">
        <f t="shared" si="192"/>
        <v>0</v>
      </c>
      <c r="AF698" s="5">
        <f>AB698*Inputs!I702</f>
        <v>0</v>
      </c>
      <c r="AG698" s="5">
        <f t="shared" si="193"/>
        <v>0</v>
      </c>
      <c r="AH698" s="5">
        <f t="shared" si="194"/>
        <v>0</v>
      </c>
      <c r="AI698" s="5">
        <f>AA698*Inputs!I702</f>
        <v>0</v>
      </c>
      <c r="AJ698" s="5">
        <f t="shared" si="195"/>
        <v>0</v>
      </c>
      <c r="AK698" s="5">
        <f t="shared" si="196"/>
        <v>0</v>
      </c>
      <c r="AL698" s="5">
        <f>AA698*Inputs!I702</f>
        <v>0</v>
      </c>
      <c r="AM698" s="5">
        <f t="shared" ca="1" si="197"/>
        <v>0</v>
      </c>
      <c r="AN698" s="5">
        <f t="shared" si="198"/>
        <v>0</v>
      </c>
      <c r="AO698" s="5">
        <f t="shared" ca="1" si="199"/>
        <v>0</v>
      </c>
      <c r="AP698" s="5"/>
      <c r="AQ698" s="5">
        <f>AA698*Inputs!I702</f>
        <v>0</v>
      </c>
      <c r="AR698" s="5">
        <f t="shared" si="200"/>
        <v>0</v>
      </c>
      <c r="AS698" s="5"/>
      <c r="AT698" s="5">
        <f t="shared" ca="1" si="201"/>
        <v>0</v>
      </c>
      <c r="BG698" s="20" t="str">
        <f>IF(Inputs!K698="","",YEAR(Inputs!K698))</f>
        <v/>
      </c>
      <c r="BH698" s="20" t="str">
        <f>IF(Inputs!K698="","",DAY(Inputs!K698))</f>
        <v/>
      </c>
      <c r="BI698" s="20" t="str">
        <f>IF(Inputs!K698="","",MONTH(Inputs!K698))</f>
        <v/>
      </c>
      <c r="BJ698" s="14" t="str">
        <f>IF(Inputs!K698="","",IF(Inputs!K698&gt;DATE(BG698,4,1),DATE(BG698,4,1),DATE(BG698-1,4,1)))</f>
        <v/>
      </c>
      <c r="BX698" s="27" t="e">
        <f t="shared" si="202"/>
        <v>#N/A</v>
      </c>
      <c r="BY698" t="e">
        <f t="shared" si="203"/>
        <v>#N/A</v>
      </c>
    </row>
    <row r="699" spans="20:77">
      <c r="T699" s="5">
        <f>IF(Inputs!F703="",0,IF(Inputs!G703="Purchase",Inputs!H703,IF(Inputs!G703="Redemption",-Inputs!H703,IF(Inputs!G703="Dividend",0,0)))/Inputs!I703)</f>
        <v>0</v>
      </c>
      <c r="U699" s="5">
        <f>IF(Inputs!F703="",0,(datecg-Inputs!F703))</f>
        <v>0</v>
      </c>
      <c r="V699" s="5">
        <f>IF(Inputs!F703="",0,SUM($T$5:T699))</f>
        <v>0</v>
      </c>
      <c r="W699" s="5">
        <f>SUM($X$5:X698)</f>
        <v>24499.276089799783</v>
      </c>
      <c r="X699" s="5">
        <f t="shared" si="186"/>
        <v>0</v>
      </c>
      <c r="Y699" s="5">
        <f t="shared" si="187"/>
        <v>0</v>
      </c>
      <c r="Z699" s="5">
        <f t="shared" si="188"/>
        <v>0</v>
      </c>
      <c r="AA699" s="5">
        <f t="shared" si="189"/>
        <v>0</v>
      </c>
      <c r="AB699" s="5">
        <f t="shared" si="190"/>
        <v>0</v>
      </c>
      <c r="AC699" s="5">
        <f t="shared" si="191"/>
        <v>0</v>
      </c>
      <c r="AD699" s="94">
        <f>IF(U699&lt;=IF(Inputs!$C$22="",lockin,Inputs!$C$22),Inputs!$D$22,IF(U699&lt;=IF(Inputs!$C$23="",lockin,Inputs!$C$23),Inputs!$D$23,IF(U699&lt;=IF(Inputs!$C$24="",lockin,Inputs!$C$24),Inputs!$D$24,IF(U699&lt;=IF(Inputs!$C$25="",lockin,Inputs!$C$25),Inputs!$D$25,IF(U699&lt;=IF(Inputs!$C$26="",lockin,Inputs!$C$26),Inputs!$D$26,IF(U699&lt;=IF(Inputs!$C$27="",lockin,Inputs!$C$27),Inputs!$D$27,IF(U699&lt;=IF(Inputs!$C$28="",lockin,Inputs!$C$28),Inputs!$D$28,IF(U699&lt;=IF(Inputs!$C$29="",lockin,Inputs!$C$29),Inputs!$D$29,IF(U699&lt;=IF(Inputs!$C$30="",lockin,Inputs!$C$30),Inputs!$D$30,IF(U699&lt;=IF(Inputs!$C$31="",lockin,Inputs!$C$31),Inputs!$D$31,0%))))))))))</f>
        <v>1.4999999999999999E-2</v>
      </c>
      <c r="AE699" s="5">
        <f t="shared" si="192"/>
        <v>0</v>
      </c>
      <c r="AF699" s="5">
        <f>AB699*Inputs!I703</f>
        <v>0</v>
      </c>
      <c r="AG699" s="5">
        <f t="shared" si="193"/>
        <v>0</v>
      </c>
      <c r="AH699" s="5">
        <f t="shared" si="194"/>
        <v>0</v>
      </c>
      <c r="AI699" s="5">
        <f>AA699*Inputs!I703</f>
        <v>0</v>
      </c>
      <c r="AJ699" s="5">
        <f t="shared" si="195"/>
        <v>0</v>
      </c>
      <c r="AK699" s="5">
        <f t="shared" si="196"/>
        <v>0</v>
      </c>
      <c r="AL699" s="5">
        <f>AA699*Inputs!I703</f>
        <v>0</v>
      </c>
      <c r="AM699" s="5">
        <f t="shared" ca="1" si="197"/>
        <v>0</v>
      </c>
      <c r="AN699" s="5">
        <f t="shared" si="198"/>
        <v>0</v>
      </c>
      <c r="AO699" s="5">
        <f t="shared" ca="1" si="199"/>
        <v>0</v>
      </c>
      <c r="AP699" s="5"/>
      <c r="AQ699" s="5">
        <f>AA699*Inputs!I703</f>
        <v>0</v>
      </c>
      <c r="AR699" s="5">
        <f t="shared" si="200"/>
        <v>0</v>
      </c>
      <c r="AS699" s="5"/>
      <c r="AT699" s="5">
        <f t="shared" ca="1" si="201"/>
        <v>0</v>
      </c>
      <c r="BG699" s="20" t="str">
        <f>IF(Inputs!K699="","",YEAR(Inputs!K699))</f>
        <v/>
      </c>
      <c r="BH699" s="20" t="str">
        <f>IF(Inputs!K699="","",DAY(Inputs!K699))</f>
        <v/>
      </c>
      <c r="BI699" s="20" t="str">
        <f>IF(Inputs!K699="","",MONTH(Inputs!K699))</f>
        <v/>
      </c>
      <c r="BJ699" s="14" t="str">
        <f>IF(Inputs!K699="","",IF(Inputs!K699&gt;DATE(BG699,4,1),DATE(BG699,4,1),DATE(BG699-1,4,1)))</f>
        <v/>
      </c>
      <c r="BX699" s="27" t="e">
        <f t="shared" si="202"/>
        <v>#N/A</v>
      </c>
      <c r="BY699" t="e">
        <f t="shared" si="203"/>
        <v>#N/A</v>
      </c>
    </row>
    <row r="700" spans="20:77">
      <c r="T700" s="5">
        <f>IF(Inputs!F704="",0,IF(Inputs!G704="Purchase",Inputs!H704,IF(Inputs!G704="Redemption",-Inputs!H704,IF(Inputs!G704="Dividend",0,0)))/Inputs!I704)</f>
        <v>0</v>
      </c>
      <c r="U700" s="5">
        <f>IF(Inputs!F704="",0,(datecg-Inputs!F704))</f>
        <v>0</v>
      </c>
      <c r="V700" s="5">
        <f>IF(Inputs!F704="",0,SUM($T$5:T700))</f>
        <v>0</v>
      </c>
      <c r="W700" s="5">
        <f>SUM($X$5:X699)</f>
        <v>24499.276089799783</v>
      </c>
      <c r="X700" s="5">
        <f t="shared" si="186"/>
        <v>0</v>
      </c>
      <c r="Y700" s="5">
        <f t="shared" si="187"/>
        <v>0</v>
      </c>
      <c r="Z700" s="5">
        <f t="shared" si="188"/>
        <v>0</v>
      </c>
      <c r="AA700" s="5">
        <f t="shared" si="189"/>
        <v>0</v>
      </c>
      <c r="AB700" s="5">
        <f t="shared" si="190"/>
        <v>0</v>
      </c>
      <c r="AC700" s="5">
        <f t="shared" si="191"/>
        <v>0</v>
      </c>
      <c r="AD700" s="94">
        <f>IF(U700&lt;=IF(Inputs!$C$22="",lockin,Inputs!$C$22),Inputs!$D$22,IF(U700&lt;=IF(Inputs!$C$23="",lockin,Inputs!$C$23),Inputs!$D$23,IF(U700&lt;=IF(Inputs!$C$24="",lockin,Inputs!$C$24),Inputs!$D$24,IF(U700&lt;=IF(Inputs!$C$25="",lockin,Inputs!$C$25),Inputs!$D$25,IF(U700&lt;=IF(Inputs!$C$26="",lockin,Inputs!$C$26),Inputs!$D$26,IF(U700&lt;=IF(Inputs!$C$27="",lockin,Inputs!$C$27),Inputs!$D$27,IF(U700&lt;=IF(Inputs!$C$28="",lockin,Inputs!$C$28),Inputs!$D$28,IF(U700&lt;=IF(Inputs!$C$29="",lockin,Inputs!$C$29),Inputs!$D$29,IF(U700&lt;=IF(Inputs!$C$30="",lockin,Inputs!$C$30),Inputs!$D$30,IF(U700&lt;=IF(Inputs!$C$31="",lockin,Inputs!$C$31),Inputs!$D$31,0%))))))))))</f>
        <v>1.4999999999999999E-2</v>
      </c>
      <c r="AE700" s="5">
        <f t="shared" si="192"/>
        <v>0</v>
      </c>
      <c r="AF700" s="5">
        <f>AB700*Inputs!I704</f>
        <v>0</v>
      </c>
      <c r="AG700" s="5">
        <f t="shared" si="193"/>
        <v>0</v>
      </c>
      <c r="AH700" s="5">
        <f t="shared" si="194"/>
        <v>0</v>
      </c>
      <c r="AI700" s="5">
        <f>AA700*Inputs!I704</f>
        <v>0</v>
      </c>
      <c r="AJ700" s="5">
        <f t="shared" si="195"/>
        <v>0</v>
      </c>
      <c r="AK700" s="5">
        <f t="shared" si="196"/>
        <v>0</v>
      </c>
      <c r="AL700" s="5">
        <f>AA700*Inputs!I704</f>
        <v>0</v>
      </c>
      <c r="AM700" s="5">
        <f t="shared" ca="1" si="197"/>
        <v>0</v>
      </c>
      <c r="AN700" s="5">
        <f t="shared" si="198"/>
        <v>0</v>
      </c>
      <c r="AO700" s="5">
        <f t="shared" ca="1" si="199"/>
        <v>0</v>
      </c>
      <c r="AP700" s="5"/>
      <c r="AQ700" s="5">
        <f>AA700*Inputs!I704</f>
        <v>0</v>
      </c>
      <c r="AR700" s="5">
        <f t="shared" si="200"/>
        <v>0</v>
      </c>
      <c r="AS700" s="5"/>
      <c r="AT700" s="5">
        <f t="shared" ca="1" si="201"/>
        <v>0</v>
      </c>
      <c r="BG700" s="20" t="str">
        <f>IF(Inputs!K700="","",YEAR(Inputs!K700))</f>
        <v/>
      </c>
      <c r="BH700" s="20" t="str">
        <f>IF(Inputs!K700="","",DAY(Inputs!K700))</f>
        <v/>
      </c>
      <c r="BI700" s="20" t="str">
        <f>IF(Inputs!K700="","",MONTH(Inputs!K700))</f>
        <v/>
      </c>
      <c r="BJ700" s="14" t="str">
        <f>IF(Inputs!K700="","",IF(Inputs!K700&gt;DATE(BG700,4,1),DATE(BG700,4,1),DATE(BG700-1,4,1)))</f>
        <v/>
      </c>
      <c r="BX700" s="27" t="e">
        <f t="shared" si="202"/>
        <v>#N/A</v>
      </c>
      <c r="BY700" t="e">
        <f t="shared" si="203"/>
        <v>#N/A</v>
      </c>
    </row>
    <row r="701" spans="20:77">
      <c r="T701" s="5">
        <f>IF(Inputs!F705="",0,IF(Inputs!G705="Purchase",Inputs!H705,IF(Inputs!G705="Redemption",-Inputs!H705,IF(Inputs!G705="Dividend",0,0)))/Inputs!I705)</f>
        <v>0</v>
      </c>
      <c r="U701" s="5">
        <f>IF(Inputs!F705="",0,(datecg-Inputs!F705))</f>
        <v>0</v>
      </c>
      <c r="V701" s="5">
        <f>IF(Inputs!F705="",0,SUM($T$5:T701))</f>
        <v>0</v>
      </c>
      <c r="W701" s="5">
        <f>SUM($X$5:X700)</f>
        <v>24499.276089799783</v>
      </c>
      <c r="X701" s="5">
        <f t="shared" si="186"/>
        <v>0</v>
      </c>
      <c r="Y701" s="5">
        <f t="shared" si="187"/>
        <v>0</v>
      </c>
      <c r="Z701" s="5">
        <f t="shared" si="188"/>
        <v>0</v>
      </c>
      <c r="AA701" s="5">
        <f t="shared" si="189"/>
        <v>0</v>
      </c>
      <c r="AB701" s="5">
        <f t="shared" si="190"/>
        <v>0</v>
      </c>
      <c r="AC701" s="5">
        <f t="shared" si="191"/>
        <v>0</v>
      </c>
      <c r="AD701" s="94">
        <f>IF(U701&lt;=IF(Inputs!$C$22="",lockin,Inputs!$C$22),Inputs!$D$22,IF(U701&lt;=IF(Inputs!$C$23="",lockin,Inputs!$C$23),Inputs!$D$23,IF(U701&lt;=IF(Inputs!$C$24="",lockin,Inputs!$C$24),Inputs!$D$24,IF(U701&lt;=IF(Inputs!$C$25="",lockin,Inputs!$C$25),Inputs!$D$25,IF(U701&lt;=IF(Inputs!$C$26="",lockin,Inputs!$C$26),Inputs!$D$26,IF(U701&lt;=IF(Inputs!$C$27="",lockin,Inputs!$C$27),Inputs!$D$27,IF(U701&lt;=IF(Inputs!$C$28="",lockin,Inputs!$C$28),Inputs!$D$28,IF(U701&lt;=IF(Inputs!$C$29="",lockin,Inputs!$C$29),Inputs!$D$29,IF(U701&lt;=IF(Inputs!$C$30="",lockin,Inputs!$C$30),Inputs!$D$30,IF(U701&lt;=IF(Inputs!$C$31="",lockin,Inputs!$C$31),Inputs!$D$31,0%))))))))))</f>
        <v>1.4999999999999999E-2</v>
      </c>
      <c r="AE701" s="5">
        <f t="shared" si="192"/>
        <v>0</v>
      </c>
      <c r="AF701" s="5">
        <f>AB701*Inputs!I705</f>
        <v>0</v>
      </c>
      <c r="AG701" s="5">
        <f t="shared" si="193"/>
        <v>0</v>
      </c>
      <c r="AH701" s="5">
        <f t="shared" si="194"/>
        <v>0</v>
      </c>
      <c r="AI701" s="5">
        <f>AA701*Inputs!I705</f>
        <v>0</v>
      </c>
      <c r="AJ701" s="5">
        <f t="shared" si="195"/>
        <v>0</v>
      </c>
      <c r="AK701" s="5">
        <f t="shared" si="196"/>
        <v>0</v>
      </c>
      <c r="AL701" s="5">
        <f>AA701*Inputs!I705</f>
        <v>0</v>
      </c>
      <c r="AM701" s="5">
        <f t="shared" ca="1" si="197"/>
        <v>0</v>
      </c>
      <c r="AN701" s="5">
        <f t="shared" si="198"/>
        <v>0</v>
      </c>
      <c r="AO701" s="5">
        <f t="shared" ca="1" si="199"/>
        <v>0</v>
      </c>
      <c r="AP701" s="5"/>
      <c r="AQ701" s="5">
        <f>AA701*Inputs!I705</f>
        <v>0</v>
      </c>
      <c r="AR701" s="5">
        <f t="shared" si="200"/>
        <v>0</v>
      </c>
      <c r="AS701" s="5"/>
      <c r="AT701" s="5">
        <f t="shared" ca="1" si="201"/>
        <v>0</v>
      </c>
      <c r="BG701" s="20" t="str">
        <f>IF(Inputs!K701="","",YEAR(Inputs!K701))</f>
        <v/>
      </c>
      <c r="BH701" s="20" t="str">
        <f>IF(Inputs!K701="","",DAY(Inputs!K701))</f>
        <v/>
      </c>
      <c r="BI701" s="20" t="str">
        <f>IF(Inputs!K701="","",MONTH(Inputs!K701))</f>
        <v/>
      </c>
      <c r="BJ701" s="14" t="str">
        <f>IF(Inputs!K701="","",IF(Inputs!K701&gt;DATE(BG701,4,1),DATE(BG701,4,1),DATE(BG701-1,4,1)))</f>
        <v/>
      </c>
      <c r="BX701" s="27" t="e">
        <f t="shared" si="202"/>
        <v>#N/A</v>
      </c>
      <c r="BY701" t="e">
        <f t="shared" si="203"/>
        <v>#N/A</v>
      </c>
    </row>
    <row r="702" spans="20:77">
      <c r="T702" s="5">
        <f>IF(Inputs!F706="",0,IF(Inputs!G706="Purchase",Inputs!H706,IF(Inputs!G706="Redemption",-Inputs!H706,IF(Inputs!G706="Dividend",0,0)))/Inputs!I706)</f>
        <v>0</v>
      </c>
      <c r="U702" s="5">
        <f>IF(Inputs!F706="",0,(datecg-Inputs!F706))</f>
        <v>0</v>
      </c>
      <c r="V702" s="5">
        <f>IF(Inputs!F706="",0,SUM($T$5:T702))</f>
        <v>0</v>
      </c>
      <c r="W702" s="5">
        <f>SUM($X$5:X701)</f>
        <v>24499.276089799783</v>
      </c>
      <c r="X702" s="5">
        <f t="shared" si="186"/>
        <v>0</v>
      </c>
      <c r="Y702" s="5">
        <f t="shared" si="187"/>
        <v>0</v>
      </c>
      <c r="Z702" s="5">
        <f t="shared" si="188"/>
        <v>0</v>
      </c>
      <c r="AA702" s="5">
        <f t="shared" si="189"/>
        <v>0</v>
      </c>
      <c r="AB702" s="5">
        <f t="shared" si="190"/>
        <v>0</v>
      </c>
      <c r="AC702" s="5">
        <f t="shared" si="191"/>
        <v>0</v>
      </c>
      <c r="AD702" s="94">
        <f>IF(U702&lt;=IF(Inputs!$C$22="",lockin,Inputs!$C$22),Inputs!$D$22,IF(U702&lt;=IF(Inputs!$C$23="",lockin,Inputs!$C$23),Inputs!$D$23,IF(U702&lt;=IF(Inputs!$C$24="",lockin,Inputs!$C$24),Inputs!$D$24,IF(U702&lt;=IF(Inputs!$C$25="",lockin,Inputs!$C$25),Inputs!$D$25,IF(U702&lt;=IF(Inputs!$C$26="",lockin,Inputs!$C$26),Inputs!$D$26,IF(U702&lt;=IF(Inputs!$C$27="",lockin,Inputs!$C$27),Inputs!$D$27,IF(U702&lt;=IF(Inputs!$C$28="",lockin,Inputs!$C$28),Inputs!$D$28,IF(U702&lt;=IF(Inputs!$C$29="",lockin,Inputs!$C$29),Inputs!$D$29,IF(U702&lt;=IF(Inputs!$C$30="",lockin,Inputs!$C$30),Inputs!$D$30,IF(U702&lt;=IF(Inputs!$C$31="",lockin,Inputs!$C$31),Inputs!$D$31,0%))))))))))</f>
        <v>1.4999999999999999E-2</v>
      </c>
      <c r="AE702" s="5">
        <f t="shared" si="192"/>
        <v>0</v>
      </c>
      <c r="AF702" s="5">
        <f>AB702*Inputs!I706</f>
        <v>0</v>
      </c>
      <c r="AG702" s="5">
        <f t="shared" si="193"/>
        <v>0</v>
      </c>
      <c r="AH702" s="5">
        <f t="shared" si="194"/>
        <v>0</v>
      </c>
      <c r="AI702" s="5">
        <f>AA702*Inputs!I706</f>
        <v>0</v>
      </c>
      <c r="AJ702" s="5">
        <f t="shared" si="195"/>
        <v>0</v>
      </c>
      <c r="AK702" s="5">
        <f t="shared" si="196"/>
        <v>0</v>
      </c>
      <c r="AL702" s="5">
        <f>AA702*Inputs!I706</f>
        <v>0</v>
      </c>
      <c r="AM702" s="5">
        <f t="shared" ca="1" si="197"/>
        <v>0</v>
      </c>
      <c r="AN702" s="5">
        <f t="shared" si="198"/>
        <v>0</v>
      </c>
      <c r="AO702" s="5">
        <f t="shared" ca="1" si="199"/>
        <v>0</v>
      </c>
      <c r="AP702" s="5"/>
      <c r="AQ702" s="5">
        <f>AA702*Inputs!I706</f>
        <v>0</v>
      </c>
      <c r="AR702" s="5">
        <f t="shared" si="200"/>
        <v>0</v>
      </c>
      <c r="AS702" s="5"/>
      <c r="AT702" s="5">
        <f t="shared" ca="1" si="201"/>
        <v>0</v>
      </c>
      <c r="BG702" s="20" t="str">
        <f>IF(Inputs!K702="","",YEAR(Inputs!K702))</f>
        <v/>
      </c>
      <c r="BH702" s="20" t="str">
        <f>IF(Inputs!K702="","",DAY(Inputs!K702))</f>
        <v/>
      </c>
      <c r="BI702" s="20" t="str">
        <f>IF(Inputs!K702="","",MONTH(Inputs!K702))</f>
        <v/>
      </c>
      <c r="BJ702" s="14" t="str">
        <f>IF(Inputs!K702="","",IF(Inputs!K702&gt;DATE(BG702,4,1),DATE(BG702,4,1),DATE(BG702-1,4,1)))</f>
        <v/>
      </c>
      <c r="BX702" s="27" t="e">
        <f t="shared" si="202"/>
        <v>#N/A</v>
      </c>
      <c r="BY702" t="e">
        <f t="shared" si="203"/>
        <v>#N/A</v>
      </c>
    </row>
    <row r="703" spans="20:77">
      <c r="T703" s="5">
        <f>IF(Inputs!F707="",0,IF(Inputs!G707="Purchase",Inputs!H707,IF(Inputs!G707="Redemption",-Inputs!H707,IF(Inputs!G707="Dividend",0,0)))/Inputs!I707)</f>
        <v>0</v>
      </c>
      <c r="U703" s="5">
        <f>IF(Inputs!F707="",0,(datecg-Inputs!F707))</f>
        <v>0</v>
      </c>
      <c r="V703" s="5">
        <f>IF(Inputs!F707="",0,SUM($T$5:T703))</f>
        <v>0</v>
      </c>
      <c r="W703" s="5">
        <f>SUM($X$5:X702)</f>
        <v>24499.276089799783</v>
      </c>
      <c r="X703" s="5">
        <f t="shared" si="186"/>
        <v>0</v>
      </c>
      <c r="Y703" s="5">
        <f t="shared" si="187"/>
        <v>0</v>
      </c>
      <c r="Z703" s="5">
        <f t="shared" si="188"/>
        <v>0</v>
      </c>
      <c r="AA703" s="5">
        <f t="shared" si="189"/>
        <v>0</v>
      </c>
      <c r="AB703" s="5">
        <f t="shared" si="190"/>
        <v>0</v>
      </c>
      <c r="AC703" s="5">
        <f t="shared" si="191"/>
        <v>0</v>
      </c>
      <c r="AD703" s="94">
        <f>IF(U703&lt;=IF(Inputs!$C$22="",lockin,Inputs!$C$22),Inputs!$D$22,IF(U703&lt;=IF(Inputs!$C$23="",lockin,Inputs!$C$23),Inputs!$D$23,IF(U703&lt;=IF(Inputs!$C$24="",lockin,Inputs!$C$24),Inputs!$D$24,IF(U703&lt;=IF(Inputs!$C$25="",lockin,Inputs!$C$25),Inputs!$D$25,IF(U703&lt;=IF(Inputs!$C$26="",lockin,Inputs!$C$26),Inputs!$D$26,IF(U703&lt;=IF(Inputs!$C$27="",lockin,Inputs!$C$27),Inputs!$D$27,IF(U703&lt;=IF(Inputs!$C$28="",lockin,Inputs!$C$28),Inputs!$D$28,IF(U703&lt;=IF(Inputs!$C$29="",lockin,Inputs!$C$29),Inputs!$D$29,IF(U703&lt;=IF(Inputs!$C$30="",lockin,Inputs!$C$30),Inputs!$D$30,IF(U703&lt;=IF(Inputs!$C$31="",lockin,Inputs!$C$31),Inputs!$D$31,0%))))))))))</f>
        <v>1.4999999999999999E-2</v>
      </c>
      <c r="AE703" s="5">
        <f t="shared" si="192"/>
        <v>0</v>
      </c>
      <c r="AF703" s="5">
        <f>AB703*Inputs!I707</f>
        <v>0</v>
      </c>
      <c r="AG703" s="5">
        <f t="shared" si="193"/>
        <v>0</v>
      </c>
      <c r="AH703" s="5">
        <f t="shared" si="194"/>
        <v>0</v>
      </c>
      <c r="AI703" s="5">
        <f>AA703*Inputs!I707</f>
        <v>0</v>
      </c>
      <c r="AJ703" s="5">
        <f t="shared" si="195"/>
        <v>0</v>
      </c>
      <c r="AK703" s="5">
        <f t="shared" si="196"/>
        <v>0</v>
      </c>
      <c r="AL703" s="5">
        <f>AA703*Inputs!I707</f>
        <v>0</v>
      </c>
      <c r="AM703" s="5">
        <f t="shared" ca="1" si="197"/>
        <v>0</v>
      </c>
      <c r="AN703" s="5">
        <f t="shared" si="198"/>
        <v>0</v>
      </c>
      <c r="AO703" s="5">
        <f t="shared" ca="1" si="199"/>
        <v>0</v>
      </c>
      <c r="AP703" s="5"/>
      <c r="AQ703" s="5">
        <f>AA703*Inputs!I707</f>
        <v>0</v>
      </c>
      <c r="AR703" s="5">
        <f t="shared" si="200"/>
        <v>0</v>
      </c>
      <c r="AS703" s="5"/>
      <c r="AT703" s="5">
        <f t="shared" ca="1" si="201"/>
        <v>0</v>
      </c>
      <c r="BG703" s="20" t="str">
        <f>IF(Inputs!K703="","",YEAR(Inputs!K703))</f>
        <v/>
      </c>
      <c r="BH703" s="20" t="str">
        <f>IF(Inputs!K703="","",DAY(Inputs!K703))</f>
        <v/>
      </c>
      <c r="BI703" s="20" t="str">
        <f>IF(Inputs!K703="","",MONTH(Inputs!K703))</f>
        <v/>
      </c>
      <c r="BJ703" s="14" t="str">
        <f>IF(Inputs!K703="","",IF(Inputs!K703&gt;DATE(BG703,4,1),DATE(BG703,4,1),DATE(BG703-1,4,1)))</f>
        <v/>
      </c>
      <c r="BX703" s="27" t="e">
        <f t="shared" si="202"/>
        <v>#N/A</v>
      </c>
      <c r="BY703" t="e">
        <f t="shared" si="203"/>
        <v>#N/A</v>
      </c>
    </row>
    <row r="704" spans="20:77">
      <c r="T704" s="5">
        <f>IF(Inputs!F708="",0,IF(Inputs!G708="Purchase",Inputs!H708,IF(Inputs!G708="Redemption",-Inputs!H708,IF(Inputs!G708="Dividend",0,0)))/Inputs!I708)</f>
        <v>0</v>
      </c>
      <c r="U704" s="5">
        <f>IF(Inputs!F708="",0,(datecg-Inputs!F708))</f>
        <v>0</v>
      </c>
      <c r="V704" s="5">
        <f>IF(Inputs!F708="",0,SUM($T$5:T704))</f>
        <v>0</v>
      </c>
      <c r="W704" s="5">
        <f>SUM($X$5:X703)</f>
        <v>24499.276089799783</v>
      </c>
      <c r="X704" s="5">
        <f t="shared" si="186"/>
        <v>0</v>
      </c>
      <c r="Y704" s="5">
        <f t="shared" si="187"/>
        <v>0</v>
      </c>
      <c r="Z704" s="5">
        <f t="shared" si="188"/>
        <v>0</v>
      </c>
      <c r="AA704" s="5">
        <f t="shared" si="189"/>
        <v>0</v>
      </c>
      <c r="AB704" s="5">
        <f t="shared" si="190"/>
        <v>0</v>
      </c>
      <c r="AC704" s="5">
        <f t="shared" si="191"/>
        <v>0</v>
      </c>
      <c r="AD704" s="94">
        <f>IF(U704&lt;=IF(Inputs!$C$22="",lockin,Inputs!$C$22),Inputs!$D$22,IF(U704&lt;=IF(Inputs!$C$23="",lockin,Inputs!$C$23),Inputs!$D$23,IF(U704&lt;=IF(Inputs!$C$24="",lockin,Inputs!$C$24),Inputs!$D$24,IF(U704&lt;=IF(Inputs!$C$25="",lockin,Inputs!$C$25),Inputs!$D$25,IF(U704&lt;=IF(Inputs!$C$26="",lockin,Inputs!$C$26),Inputs!$D$26,IF(U704&lt;=IF(Inputs!$C$27="",lockin,Inputs!$C$27),Inputs!$D$27,IF(U704&lt;=IF(Inputs!$C$28="",lockin,Inputs!$C$28),Inputs!$D$28,IF(U704&lt;=IF(Inputs!$C$29="",lockin,Inputs!$C$29),Inputs!$D$29,IF(U704&lt;=IF(Inputs!$C$30="",lockin,Inputs!$C$30),Inputs!$D$30,IF(U704&lt;=IF(Inputs!$C$31="",lockin,Inputs!$C$31),Inputs!$D$31,0%))))))))))</f>
        <v>1.4999999999999999E-2</v>
      </c>
      <c r="AE704" s="5">
        <f t="shared" si="192"/>
        <v>0</v>
      </c>
      <c r="AF704" s="5">
        <f>AB704*Inputs!I708</f>
        <v>0</v>
      </c>
      <c r="AG704" s="5">
        <f t="shared" si="193"/>
        <v>0</v>
      </c>
      <c r="AH704" s="5">
        <f t="shared" si="194"/>
        <v>0</v>
      </c>
      <c r="AI704" s="5">
        <f>AA704*Inputs!I708</f>
        <v>0</v>
      </c>
      <c r="AJ704" s="5">
        <f t="shared" si="195"/>
        <v>0</v>
      </c>
      <c r="AK704" s="5">
        <f t="shared" si="196"/>
        <v>0</v>
      </c>
      <c r="AL704" s="5">
        <f>AA704*Inputs!I708</f>
        <v>0</v>
      </c>
      <c r="AM704" s="5">
        <f t="shared" ca="1" si="197"/>
        <v>0</v>
      </c>
      <c r="AN704" s="5">
        <f t="shared" si="198"/>
        <v>0</v>
      </c>
      <c r="AO704" s="5">
        <f t="shared" ca="1" si="199"/>
        <v>0</v>
      </c>
      <c r="AP704" s="5"/>
      <c r="AQ704" s="5">
        <f>AA704*Inputs!I708</f>
        <v>0</v>
      </c>
      <c r="AR704" s="5">
        <f t="shared" si="200"/>
        <v>0</v>
      </c>
      <c r="AS704" s="5"/>
      <c r="AT704" s="5">
        <f t="shared" ca="1" si="201"/>
        <v>0</v>
      </c>
      <c r="BG704" s="20" t="str">
        <f>IF(Inputs!K704="","",YEAR(Inputs!K704))</f>
        <v/>
      </c>
      <c r="BH704" s="20" t="str">
        <f>IF(Inputs!K704="","",DAY(Inputs!K704))</f>
        <v/>
      </c>
      <c r="BI704" s="20" t="str">
        <f>IF(Inputs!K704="","",MONTH(Inputs!K704))</f>
        <v/>
      </c>
      <c r="BJ704" s="14" t="str">
        <f>IF(Inputs!K704="","",IF(Inputs!K704&gt;DATE(BG704,4,1),DATE(BG704,4,1),DATE(BG704-1,4,1)))</f>
        <v/>
      </c>
      <c r="BX704" s="27" t="e">
        <f t="shared" si="202"/>
        <v>#N/A</v>
      </c>
      <c r="BY704" t="e">
        <f t="shared" si="203"/>
        <v>#N/A</v>
      </c>
    </row>
    <row r="705" spans="20:77">
      <c r="T705" s="5">
        <f>IF(Inputs!F709="",0,IF(Inputs!G709="Purchase",Inputs!H709,IF(Inputs!G709="Redemption",-Inputs!H709,IF(Inputs!G709="Dividend",0,0)))/Inputs!I709)</f>
        <v>0</v>
      </c>
      <c r="U705" s="5">
        <f>IF(Inputs!F709="",0,(datecg-Inputs!F709))</f>
        <v>0</v>
      </c>
      <c r="V705" s="5">
        <f>IF(Inputs!F709="",0,SUM($T$5:T705))</f>
        <v>0</v>
      </c>
      <c r="W705" s="5">
        <f>SUM($X$5:X704)</f>
        <v>24499.276089799783</v>
      </c>
      <c r="X705" s="5">
        <f t="shared" si="186"/>
        <v>0</v>
      </c>
      <c r="Y705" s="5">
        <f t="shared" si="187"/>
        <v>0</v>
      </c>
      <c r="Z705" s="5">
        <f t="shared" si="188"/>
        <v>0</v>
      </c>
      <c r="AA705" s="5">
        <f t="shared" si="189"/>
        <v>0</v>
      </c>
      <c r="AB705" s="5">
        <f t="shared" si="190"/>
        <v>0</v>
      </c>
      <c r="AC705" s="5">
        <f t="shared" si="191"/>
        <v>0</v>
      </c>
      <c r="AD705" s="94">
        <f>IF(U705&lt;=IF(Inputs!$C$22="",lockin,Inputs!$C$22),Inputs!$D$22,IF(U705&lt;=IF(Inputs!$C$23="",lockin,Inputs!$C$23),Inputs!$D$23,IF(U705&lt;=IF(Inputs!$C$24="",lockin,Inputs!$C$24),Inputs!$D$24,IF(U705&lt;=IF(Inputs!$C$25="",lockin,Inputs!$C$25),Inputs!$D$25,IF(U705&lt;=IF(Inputs!$C$26="",lockin,Inputs!$C$26),Inputs!$D$26,IF(U705&lt;=IF(Inputs!$C$27="",lockin,Inputs!$C$27),Inputs!$D$27,IF(U705&lt;=IF(Inputs!$C$28="",lockin,Inputs!$C$28),Inputs!$D$28,IF(U705&lt;=IF(Inputs!$C$29="",lockin,Inputs!$C$29),Inputs!$D$29,IF(U705&lt;=IF(Inputs!$C$30="",lockin,Inputs!$C$30),Inputs!$D$30,IF(U705&lt;=IF(Inputs!$C$31="",lockin,Inputs!$C$31),Inputs!$D$31,0%))))))))))</f>
        <v>1.4999999999999999E-2</v>
      </c>
      <c r="AE705" s="5">
        <f t="shared" si="192"/>
        <v>0</v>
      </c>
      <c r="AF705" s="5">
        <f>AB705*Inputs!I709</f>
        <v>0</v>
      </c>
      <c r="AG705" s="5">
        <f t="shared" si="193"/>
        <v>0</v>
      </c>
      <c r="AH705" s="5">
        <f t="shared" si="194"/>
        <v>0</v>
      </c>
      <c r="AI705" s="5">
        <f>AA705*Inputs!I709</f>
        <v>0</v>
      </c>
      <c r="AJ705" s="5">
        <f t="shared" si="195"/>
        <v>0</v>
      </c>
      <c r="AK705" s="5">
        <f t="shared" si="196"/>
        <v>0</v>
      </c>
      <c r="AL705" s="5">
        <f>AA705*Inputs!I709</f>
        <v>0</v>
      </c>
      <c r="AM705" s="5">
        <f t="shared" ca="1" si="197"/>
        <v>0</v>
      </c>
      <c r="AN705" s="5">
        <f t="shared" si="198"/>
        <v>0</v>
      </c>
      <c r="AO705" s="5">
        <f t="shared" ca="1" si="199"/>
        <v>0</v>
      </c>
      <c r="AP705" s="5"/>
      <c r="AQ705" s="5">
        <f>AA705*Inputs!I709</f>
        <v>0</v>
      </c>
      <c r="AR705" s="5">
        <f t="shared" si="200"/>
        <v>0</v>
      </c>
      <c r="AS705" s="5"/>
      <c r="AT705" s="5">
        <f t="shared" ca="1" si="201"/>
        <v>0</v>
      </c>
      <c r="BG705" s="20" t="str">
        <f>IF(Inputs!K705="","",YEAR(Inputs!K705))</f>
        <v/>
      </c>
      <c r="BH705" s="20" t="str">
        <f>IF(Inputs!K705="","",DAY(Inputs!K705))</f>
        <v/>
      </c>
      <c r="BI705" s="20" t="str">
        <f>IF(Inputs!K705="","",MONTH(Inputs!K705))</f>
        <v/>
      </c>
      <c r="BJ705" s="14" t="str">
        <f>IF(Inputs!K705="","",IF(Inputs!K705&gt;DATE(BG705,4,1),DATE(BG705,4,1),DATE(BG705-1,4,1)))</f>
        <v/>
      </c>
      <c r="BX705" s="27" t="e">
        <f t="shared" si="202"/>
        <v>#N/A</v>
      </c>
      <c r="BY705" t="e">
        <f t="shared" si="203"/>
        <v>#N/A</v>
      </c>
    </row>
    <row r="706" spans="20:77">
      <c r="T706" s="5">
        <f>IF(Inputs!F710="",0,IF(Inputs!G710="Purchase",Inputs!H710,IF(Inputs!G710="Redemption",-Inputs!H710,IF(Inputs!G710="Dividend",0,0)))/Inputs!I710)</f>
        <v>0</v>
      </c>
      <c r="U706" s="5">
        <f>IF(Inputs!F710="",0,(datecg-Inputs!F710))</f>
        <v>0</v>
      </c>
      <c r="V706" s="5">
        <f>IF(Inputs!F710="",0,SUM($T$5:T706))</f>
        <v>0</v>
      </c>
      <c r="W706" s="5">
        <f>SUM($X$5:X705)</f>
        <v>24499.276089799783</v>
      </c>
      <c r="X706" s="5">
        <f t="shared" ref="X706:X769" si="204">IF(W706=units,0,IF(V706&lt;units,T706,units-W706))</f>
        <v>0</v>
      </c>
      <c r="Y706" s="5">
        <f t="shared" ref="Y706:Y769" si="205">IF(X706=0,0,IF(U706&gt;flock,X706,0))</f>
        <v>0</v>
      </c>
      <c r="Z706" s="5">
        <f t="shared" ref="Z706:Z769" si="206">IF(U706=0,0,IF(U706&gt;flock,T706,0))</f>
        <v>0</v>
      </c>
      <c r="AA706" s="5">
        <f t="shared" ref="AA706:AA769" si="207">IF(X706=0,0,IF(U706&gt;taxdur,X706,0))</f>
        <v>0</v>
      </c>
      <c r="AB706" s="5">
        <f t="shared" ref="AB706:AB769" si="208">IF(X706=0,0,IF(U706&lt;=taxdur,X706,0))</f>
        <v>0</v>
      </c>
      <c r="AC706" s="5">
        <f t="shared" ref="AC706:AC769" si="209">IF(X706=0,0,IF(U706&lt;=lockin,X706,0))</f>
        <v>0</v>
      </c>
      <c r="AD706" s="94">
        <f>IF(U706&lt;=IF(Inputs!$C$22="",lockin,Inputs!$C$22),Inputs!$D$22,IF(U706&lt;=IF(Inputs!$C$23="",lockin,Inputs!$C$23),Inputs!$D$23,IF(U706&lt;=IF(Inputs!$C$24="",lockin,Inputs!$C$24),Inputs!$D$24,IF(U706&lt;=IF(Inputs!$C$25="",lockin,Inputs!$C$25),Inputs!$D$25,IF(U706&lt;=IF(Inputs!$C$26="",lockin,Inputs!$C$26),Inputs!$D$26,IF(U706&lt;=IF(Inputs!$C$27="",lockin,Inputs!$C$27),Inputs!$D$27,IF(U706&lt;=IF(Inputs!$C$28="",lockin,Inputs!$C$28),Inputs!$D$28,IF(U706&lt;=IF(Inputs!$C$29="",lockin,Inputs!$C$29),Inputs!$D$29,IF(U706&lt;=IF(Inputs!$C$30="",lockin,Inputs!$C$30),Inputs!$D$30,IF(U706&lt;=IF(Inputs!$C$31="",lockin,Inputs!$C$31),Inputs!$D$31,0%))))))))))</f>
        <v>1.4999999999999999E-2</v>
      </c>
      <c r="AE706" s="5">
        <f t="shared" ref="AE706:AE769" si="210">IF(X706=0,0,IF(U706&gt;lockin,X706,0))</f>
        <v>0</v>
      </c>
      <c r="AF706" s="5">
        <f>AB706*Inputs!I710</f>
        <v>0</v>
      </c>
      <c r="AG706" s="5">
        <f t="shared" ref="AG706:AG769" si="211">IF(AC706&lt;&gt;0,AB706*navcg*(1-AD706),AB706*navcg)</f>
        <v>0</v>
      </c>
      <c r="AH706" s="5">
        <f t="shared" ref="AH706:AH769" si="212">IF(AG706=0,0,AG706-AF706)</f>
        <v>0</v>
      </c>
      <c r="AI706" s="5">
        <f>AA706*Inputs!I710</f>
        <v>0</v>
      </c>
      <c r="AJ706" s="5">
        <f t="shared" ref="AJ706:AJ769" si="213">IF(AC706&lt;&gt;0,AA706*navcg*(1-AD706),AA706*navcg)</f>
        <v>0</v>
      </c>
      <c r="AK706" s="5">
        <f t="shared" ref="AK706:AK769" si="214">IF(AJ706=0,0,AJ706-AI706)</f>
        <v>0</v>
      </c>
      <c r="AL706" s="5">
        <f>AA706*Inputs!I710</f>
        <v>0</v>
      </c>
      <c r="AM706" s="5">
        <f t="shared" ref="AM706:AM769" ca="1" si="215">IF(ISERROR(AL706*cii/BY706),0,AL706*cii/BY706)</f>
        <v>0</v>
      </c>
      <c r="AN706" s="5">
        <f t="shared" ref="AN706:AN769" si="216">IF(AC706&lt;&gt;0,AA706*navcg*(1-AD706),AA706*navcg)</f>
        <v>0</v>
      </c>
      <c r="AO706" s="5">
        <f t="shared" ref="AO706:AO769" ca="1" si="217">AN706-AM706</f>
        <v>0</v>
      </c>
      <c r="AP706" s="5"/>
      <c r="AQ706" s="5">
        <f>AA706*Inputs!I710</f>
        <v>0</v>
      </c>
      <c r="AR706" s="5">
        <f t="shared" ref="AR706:AR769" si="218">AA706*navcg</f>
        <v>0</v>
      </c>
      <c r="AS706" s="5"/>
      <c r="AT706" s="5">
        <f t="shared" ref="AT706:AT769" ca="1" si="219">AR706-AM706</f>
        <v>0</v>
      </c>
      <c r="BG706" s="20" t="str">
        <f>IF(Inputs!K706="","",YEAR(Inputs!K706))</f>
        <v/>
      </c>
      <c r="BH706" s="20" t="str">
        <f>IF(Inputs!K706="","",DAY(Inputs!K706))</f>
        <v/>
      </c>
      <c r="BI706" s="20" t="str">
        <f>IF(Inputs!K706="","",MONTH(Inputs!K706))</f>
        <v/>
      </c>
      <c r="BJ706" s="14" t="str">
        <f>IF(Inputs!K706="","",IF(Inputs!K706&gt;DATE(BG706,4,1),DATE(BG706,4,1),DATE(BG706-1,4,1)))</f>
        <v/>
      </c>
      <c r="BX706" s="27" t="e">
        <f t="shared" si="202"/>
        <v>#N/A</v>
      </c>
      <c r="BY706" t="e">
        <f t="shared" si="203"/>
        <v>#N/A</v>
      </c>
    </row>
    <row r="707" spans="20:77">
      <c r="T707" s="5">
        <f>IF(Inputs!F711="",0,IF(Inputs!G711="Purchase",Inputs!H711,IF(Inputs!G711="Redemption",-Inputs!H711,IF(Inputs!G711="Dividend",0,0)))/Inputs!I711)</f>
        <v>0</v>
      </c>
      <c r="U707" s="5">
        <f>IF(Inputs!F711="",0,(datecg-Inputs!F711))</f>
        <v>0</v>
      </c>
      <c r="V707" s="5">
        <f>IF(Inputs!F711="",0,SUM($T$5:T707))</f>
        <v>0</v>
      </c>
      <c r="W707" s="5">
        <f>SUM($X$5:X706)</f>
        <v>24499.276089799783</v>
      </c>
      <c r="X707" s="5">
        <f t="shared" si="204"/>
        <v>0</v>
      </c>
      <c r="Y707" s="5">
        <f t="shared" si="205"/>
        <v>0</v>
      </c>
      <c r="Z707" s="5">
        <f t="shared" si="206"/>
        <v>0</v>
      </c>
      <c r="AA707" s="5">
        <f t="shared" si="207"/>
        <v>0</v>
      </c>
      <c r="AB707" s="5">
        <f t="shared" si="208"/>
        <v>0</v>
      </c>
      <c r="AC707" s="5">
        <f t="shared" si="209"/>
        <v>0</v>
      </c>
      <c r="AD707" s="94">
        <f>IF(U707&lt;=IF(Inputs!$C$22="",lockin,Inputs!$C$22),Inputs!$D$22,IF(U707&lt;=IF(Inputs!$C$23="",lockin,Inputs!$C$23),Inputs!$D$23,IF(U707&lt;=IF(Inputs!$C$24="",lockin,Inputs!$C$24),Inputs!$D$24,IF(U707&lt;=IF(Inputs!$C$25="",lockin,Inputs!$C$25),Inputs!$D$25,IF(U707&lt;=IF(Inputs!$C$26="",lockin,Inputs!$C$26),Inputs!$D$26,IF(U707&lt;=IF(Inputs!$C$27="",lockin,Inputs!$C$27),Inputs!$D$27,IF(U707&lt;=IF(Inputs!$C$28="",lockin,Inputs!$C$28),Inputs!$D$28,IF(U707&lt;=IF(Inputs!$C$29="",lockin,Inputs!$C$29),Inputs!$D$29,IF(U707&lt;=IF(Inputs!$C$30="",lockin,Inputs!$C$30),Inputs!$D$30,IF(U707&lt;=IF(Inputs!$C$31="",lockin,Inputs!$C$31),Inputs!$D$31,0%))))))))))</f>
        <v>1.4999999999999999E-2</v>
      </c>
      <c r="AE707" s="5">
        <f t="shared" si="210"/>
        <v>0</v>
      </c>
      <c r="AF707" s="5">
        <f>AB707*Inputs!I711</f>
        <v>0</v>
      </c>
      <c r="AG707" s="5">
        <f t="shared" si="211"/>
        <v>0</v>
      </c>
      <c r="AH707" s="5">
        <f t="shared" si="212"/>
        <v>0</v>
      </c>
      <c r="AI707" s="5">
        <f>AA707*Inputs!I711</f>
        <v>0</v>
      </c>
      <c r="AJ707" s="5">
        <f t="shared" si="213"/>
        <v>0</v>
      </c>
      <c r="AK707" s="5">
        <f t="shared" si="214"/>
        <v>0</v>
      </c>
      <c r="AL707" s="5">
        <f>AA707*Inputs!I711</f>
        <v>0</v>
      </c>
      <c r="AM707" s="5">
        <f t="shared" ca="1" si="215"/>
        <v>0</v>
      </c>
      <c r="AN707" s="5">
        <f t="shared" si="216"/>
        <v>0</v>
      </c>
      <c r="AO707" s="5">
        <f t="shared" ca="1" si="217"/>
        <v>0</v>
      </c>
      <c r="AP707" s="5"/>
      <c r="AQ707" s="5">
        <f>AA707*Inputs!I711</f>
        <v>0</v>
      </c>
      <c r="AR707" s="5">
        <f t="shared" si="218"/>
        <v>0</v>
      </c>
      <c r="AS707" s="5"/>
      <c r="AT707" s="5">
        <f t="shared" ca="1" si="219"/>
        <v>0</v>
      </c>
      <c r="BG707" s="20" t="str">
        <f>IF(Inputs!K707="","",YEAR(Inputs!K707))</f>
        <v/>
      </c>
      <c r="BH707" s="20" t="str">
        <f>IF(Inputs!K707="","",DAY(Inputs!K707))</f>
        <v/>
      </c>
      <c r="BI707" s="20" t="str">
        <f>IF(Inputs!K707="","",MONTH(Inputs!K707))</f>
        <v/>
      </c>
      <c r="BJ707" s="14" t="str">
        <f>IF(Inputs!K707="","",IF(Inputs!K707&gt;DATE(BG707,4,1),DATE(BG707,4,1),DATE(BG707-1,4,1)))</f>
        <v/>
      </c>
      <c r="BX707" s="27" t="e">
        <f t="shared" si="202"/>
        <v>#N/A</v>
      </c>
      <c r="BY707" t="e">
        <f t="shared" si="203"/>
        <v>#N/A</v>
      </c>
    </row>
    <row r="708" spans="20:77">
      <c r="T708" s="5">
        <f>IF(Inputs!F712="",0,IF(Inputs!G712="Purchase",Inputs!H712,IF(Inputs!G712="Redemption",-Inputs!H712,IF(Inputs!G712="Dividend",0,0)))/Inputs!I712)</f>
        <v>0</v>
      </c>
      <c r="U708" s="5">
        <f>IF(Inputs!F712="",0,(datecg-Inputs!F712))</f>
        <v>0</v>
      </c>
      <c r="V708" s="5">
        <f>IF(Inputs!F712="",0,SUM($T$5:T708))</f>
        <v>0</v>
      </c>
      <c r="W708" s="5">
        <f>SUM($X$5:X707)</f>
        <v>24499.276089799783</v>
      </c>
      <c r="X708" s="5">
        <f t="shared" si="204"/>
        <v>0</v>
      </c>
      <c r="Y708" s="5">
        <f t="shared" si="205"/>
        <v>0</v>
      </c>
      <c r="Z708" s="5">
        <f t="shared" si="206"/>
        <v>0</v>
      </c>
      <c r="AA708" s="5">
        <f t="shared" si="207"/>
        <v>0</v>
      </c>
      <c r="AB708" s="5">
        <f t="shared" si="208"/>
        <v>0</v>
      </c>
      <c r="AC708" s="5">
        <f t="shared" si="209"/>
        <v>0</v>
      </c>
      <c r="AD708" s="94">
        <f>IF(U708&lt;=IF(Inputs!$C$22="",lockin,Inputs!$C$22),Inputs!$D$22,IF(U708&lt;=IF(Inputs!$C$23="",lockin,Inputs!$C$23),Inputs!$D$23,IF(U708&lt;=IF(Inputs!$C$24="",lockin,Inputs!$C$24),Inputs!$D$24,IF(U708&lt;=IF(Inputs!$C$25="",lockin,Inputs!$C$25),Inputs!$D$25,IF(U708&lt;=IF(Inputs!$C$26="",lockin,Inputs!$C$26),Inputs!$D$26,IF(U708&lt;=IF(Inputs!$C$27="",lockin,Inputs!$C$27),Inputs!$D$27,IF(U708&lt;=IF(Inputs!$C$28="",lockin,Inputs!$C$28),Inputs!$D$28,IF(U708&lt;=IF(Inputs!$C$29="",lockin,Inputs!$C$29),Inputs!$D$29,IF(U708&lt;=IF(Inputs!$C$30="",lockin,Inputs!$C$30),Inputs!$D$30,IF(U708&lt;=IF(Inputs!$C$31="",lockin,Inputs!$C$31),Inputs!$D$31,0%))))))))))</f>
        <v>1.4999999999999999E-2</v>
      </c>
      <c r="AE708" s="5">
        <f t="shared" si="210"/>
        <v>0</v>
      </c>
      <c r="AF708" s="5">
        <f>AB708*Inputs!I712</f>
        <v>0</v>
      </c>
      <c r="AG708" s="5">
        <f t="shared" si="211"/>
        <v>0</v>
      </c>
      <c r="AH708" s="5">
        <f t="shared" si="212"/>
        <v>0</v>
      </c>
      <c r="AI708" s="5">
        <f>AA708*Inputs!I712</f>
        <v>0</v>
      </c>
      <c r="AJ708" s="5">
        <f t="shared" si="213"/>
        <v>0</v>
      </c>
      <c r="AK708" s="5">
        <f t="shared" si="214"/>
        <v>0</v>
      </c>
      <c r="AL708" s="5">
        <f>AA708*Inputs!I712</f>
        <v>0</v>
      </c>
      <c r="AM708" s="5">
        <f t="shared" ca="1" si="215"/>
        <v>0</v>
      </c>
      <c r="AN708" s="5">
        <f t="shared" si="216"/>
        <v>0</v>
      </c>
      <c r="AO708" s="5">
        <f t="shared" ca="1" si="217"/>
        <v>0</v>
      </c>
      <c r="AP708" s="5"/>
      <c r="AQ708" s="5">
        <f>AA708*Inputs!I712</f>
        <v>0</v>
      </c>
      <c r="AR708" s="5">
        <f t="shared" si="218"/>
        <v>0</v>
      </c>
      <c r="AS708" s="5"/>
      <c r="AT708" s="5">
        <f t="shared" ca="1" si="219"/>
        <v>0</v>
      </c>
      <c r="BG708" s="20" t="str">
        <f>IF(Inputs!K708="","",YEAR(Inputs!K708))</f>
        <v/>
      </c>
      <c r="BH708" s="20" t="str">
        <f>IF(Inputs!K708="","",DAY(Inputs!K708))</f>
        <v/>
      </c>
      <c r="BI708" s="20" t="str">
        <f>IF(Inputs!K708="","",MONTH(Inputs!K708))</f>
        <v/>
      </c>
      <c r="BJ708" s="14" t="str">
        <f>IF(Inputs!K708="","",IF(Inputs!K708&gt;DATE(BG708,4,1),DATE(BG708,4,1),DATE(BG708-1,4,1)))</f>
        <v/>
      </c>
      <c r="BX708" s="27" t="e">
        <f t="shared" si="202"/>
        <v>#N/A</v>
      </c>
      <c r="BY708" t="e">
        <f t="shared" si="203"/>
        <v>#N/A</v>
      </c>
    </row>
    <row r="709" spans="20:77">
      <c r="T709" s="5">
        <f>IF(Inputs!F713="",0,IF(Inputs!G713="Purchase",Inputs!H713,IF(Inputs!G713="Redemption",-Inputs!H713,IF(Inputs!G713="Dividend",0,0)))/Inputs!I713)</f>
        <v>0</v>
      </c>
      <c r="U709" s="5">
        <f>IF(Inputs!F713="",0,(datecg-Inputs!F713))</f>
        <v>0</v>
      </c>
      <c r="V709" s="5">
        <f>IF(Inputs!F713="",0,SUM($T$5:T709))</f>
        <v>0</v>
      </c>
      <c r="W709" s="5">
        <f>SUM($X$5:X708)</f>
        <v>24499.276089799783</v>
      </c>
      <c r="X709" s="5">
        <f t="shared" si="204"/>
        <v>0</v>
      </c>
      <c r="Y709" s="5">
        <f t="shared" si="205"/>
        <v>0</v>
      </c>
      <c r="Z709" s="5">
        <f t="shared" si="206"/>
        <v>0</v>
      </c>
      <c r="AA709" s="5">
        <f t="shared" si="207"/>
        <v>0</v>
      </c>
      <c r="AB709" s="5">
        <f t="shared" si="208"/>
        <v>0</v>
      </c>
      <c r="AC709" s="5">
        <f t="shared" si="209"/>
        <v>0</v>
      </c>
      <c r="AD709" s="94">
        <f>IF(U709&lt;=IF(Inputs!$C$22="",lockin,Inputs!$C$22),Inputs!$D$22,IF(U709&lt;=IF(Inputs!$C$23="",lockin,Inputs!$C$23),Inputs!$D$23,IF(U709&lt;=IF(Inputs!$C$24="",lockin,Inputs!$C$24),Inputs!$D$24,IF(U709&lt;=IF(Inputs!$C$25="",lockin,Inputs!$C$25),Inputs!$D$25,IF(U709&lt;=IF(Inputs!$C$26="",lockin,Inputs!$C$26),Inputs!$D$26,IF(U709&lt;=IF(Inputs!$C$27="",lockin,Inputs!$C$27),Inputs!$D$27,IF(U709&lt;=IF(Inputs!$C$28="",lockin,Inputs!$C$28),Inputs!$D$28,IF(U709&lt;=IF(Inputs!$C$29="",lockin,Inputs!$C$29),Inputs!$D$29,IF(U709&lt;=IF(Inputs!$C$30="",lockin,Inputs!$C$30),Inputs!$D$30,IF(U709&lt;=IF(Inputs!$C$31="",lockin,Inputs!$C$31),Inputs!$D$31,0%))))))))))</f>
        <v>1.4999999999999999E-2</v>
      </c>
      <c r="AE709" s="5">
        <f t="shared" si="210"/>
        <v>0</v>
      </c>
      <c r="AF709" s="5">
        <f>AB709*Inputs!I713</f>
        <v>0</v>
      </c>
      <c r="AG709" s="5">
        <f t="shared" si="211"/>
        <v>0</v>
      </c>
      <c r="AH709" s="5">
        <f t="shared" si="212"/>
        <v>0</v>
      </c>
      <c r="AI709" s="5">
        <f>AA709*Inputs!I713</f>
        <v>0</v>
      </c>
      <c r="AJ709" s="5">
        <f t="shared" si="213"/>
        <v>0</v>
      </c>
      <c r="AK709" s="5">
        <f t="shared" si="214"/>
        <v>0</v>
      </c>
      <c r="AL709" s="5">
        <f>AA709*Inputs!I713</f>
        <v>0</v>
      </c>
      <c r="AM709" s="5">
        <f t="shared" ca="1" si="215"/>
        <v>0</v>
      </c>
      <c r="AN709" s="5">
        <f t="shared" si="216"/>
        <v>0</v>
      </c>
      <c r="AO709" s="5">
        <f t="shared" ca="1" si="217"/>
        <v>0</v>
      </c>
      <c r="AP709" s="5"/>
      <c r="AQ709" s="5">
        <f>AA709*Inputs!I713</f>
        <v>0</v>
      </c>
      <c r="AR709" s="5">
        <f t="shared" si="218"/>
        <v>0</v>
      </c>
      <c r="AS709" s="5"/>
      <c r="AT709" s="5">
        <f t="shared" ca="1" si="219"/>
        <v>0</v>
      </c>
      <c r="BG709" s="20" t="str">
        <f>IF(Inputs!K709="","",YEAR(Inputs!K709))</f>
        <v/>
      </c>
      <c r="BH709" s="20" t="str">
        <f>IF(Inputs!K709="","",DAY(Inputs!K709))</f>
        <v/>
      </c>
      <c r="BI709" s="20" t="str">
        <f>IF(Inputs!K709="","",MONTH(Inputs!K709))</f>
        <v/>
      </c>
      <c r="BJ709" s="14" t="str">
        <f>IF(Inputs!K709="","",IF(Inputs!K709&gt;DATE(BG709,4,1),DATE(BG709,4,1),DATE(BG709-1,4,1)))</f>
        <v/>
      </c>
      <c r="BX709" s="27" t="e">
        <f t="shared" ref="BX709:BX772" si="220">INDEX($J$5:$L$74,MATCH(BJ709,$J$5:$J$74,0),1)</f>
        <v>#N/A</v>
      </c>
      <c r="BY709" t="e">
        <f t="shared" ref="BY709:BY772" si="221">INDEX($J$5:$L$74,MATCH(BJ709,$J$5:$J$74,0),3)</f>
        <v>#N/A</v>
      </c>
    </row>
    <row r="710" spans="20:77">
      <c r="T710" s="5">
        <f>IF(Inputs!F714="",0,IF(Inputs!G714="Purchase",Inputs!H714,IF(Inputs!G714="Redemption",-Inputs!H714,IF(Inputs!G714="Dividend",0,0)))/Inputs!I714)</f>
        <v>0</v>
      </c>
      <c r="U710" s="5">
        <f>IF(Inputs!F714="",0,(datecg-Inputs!F714))</f>
        <v>0</v>
      </c>
      <c r="V710" s="5">
        <f>IF(Inputs!F714="",0,SUM($T$5:T710))</f>
        <v>0</v>
      </c>
      <c r="W710" s="5">
        <f>SUM($X$5:X709)</f>
        <v>24499.276089799783</v>
      </c>
      <c r="X710" s="5">
        <f t="shared" si="204"/>
        <v>0</v>
      </c>
      <c r="Y710" s="5">
        <f t="shared" si="205"/>
        <v>0</v>
      </c>
      <c r="Z710" s="5">
        <f t="shared" si="206"/>
        <v>0</v>
      </c>
      <c r="AA710" s="5">
        <f t="shared" si="207"/>
        <v>0</v>
      </c>
      <c r="AB710" s="5">
        <f t="shared" si="208"/>
        <v>0</v>
      </c>
      <c r="AC710" s="5">
        <f t="shared" si="209"/>
        <v>0</v>
      </c>
      <c r="AD710" s="94">
        <f>IF(U710&lt;=IF(Inputs!$C$22="",lockin,Inputs!$C$22),Inputs!$D$22,IF(U710&lt;=IF(Inputs!$C$23="",lockin,Inputs!$C$23),Inputs!$D$23,IF(U710&lt;=IF(Inputs!$C$24="",lockin,Inputs!$C$24),Inputs!$D$24,IF(U710&lt;=IF(Inputs!$C$25="",lockin,Inputs!$C$25),Inputs!$D$25,IF(U710&lt;=IF(Inputs!$C$26="",lockin,Inputs!$C$26),Inputs!$D$26,IF(U710&lt;=IF(Inputs!$C$27="",lockin,Inputs!$C$27),Inputs!$D$27,IF(U710&lt;=IF(Inputs!$C$28="",lockin,Inputs!$C$28),Inputs!$D$28,IF(U710&lt;=IF(Inputs!$C$29="",lockin,Inputs!$C$29),Inputs!$D$29,IF(U710&lt;=IF(Inputs!$C$30="",lockin,Inputs!$C$30),Inputs!$D$30,IF(U710&lt;=IF(Inputs!$C$31="",lockin,Inputs!$C$31),Inputs!$D$31,0%))))))))))</f>
        <v>1.4999999999999999E-2</v>
      </c>
      <c r="AE710" s="5">
        <f t="shared" si="210"/>
        <v>0</v>
      </c>
      <c r="AF710" s="5">
        <f>AB710*Inputs!I714</f>
        <v>0</v>
      </c>
      <c r="AG710" s="5">
        <f t="shared" si="211"/>
        <v>0</v>
      </c>
      <c r="AH710" s="5">
        <f t="shared" si="212"/>
        <v>0</v>
      </c>
      <c r="AI710" s="5">
        <f>AA710*Inputs!I714</f>
        <v>0</v>
      </c>
      <c r="AJ710" s="5">
        <f t="shared" si="213"/>
        <v>0</v>
      </c>
      <c r="AK710" s="5">
        <f t="shared" si="214"/>
        <v>0</v>
      </c>
      <c r="AL710" s="5">
        <f>AA710*Inputs!I714</f>
        <v>0</v>
      </c>
      <c r="AM710" s="5">
        <f t="shared" ca="1" si="215"/>
        <v>0</v>
      </c>
      <c r="AN710" s="5">
        <f t="shared" si="216"/>
        <v>0</v>
      </c>
      <c r="AO710" s="5">
        <f t="shared" ca="1" si="217"/>
        <v>0</v>
      </c>
      <c r="AP710" s="5"/>
      <c r="AQ710" s="5">
        <f>AA710*Inputs!I714</f>
        <v>0</v>
      </c>
      <c r="AR710" s="5">
        <f t="shared" si="218"/>
        <v>0</v>
      </c>
      <c r="AS710" s="5"/>
      <c r="AT710" s="5">
        <f t="shared" ca="1" si="219"/>
        <v>0</v>
      </c>
      <c r="BG710" s="20" t="str">
        <f>IF(Inputs!K710="","",YEAR(Inputs!K710))</f>
        <v/>
      </c>
      <c r="BH710" s="20" t="str">
        <f>IF(Inputs!K710="","",DAY(Inputs!K710))</f>
        <v/>
      </c>
      <c r="BI710" s="20" t="str">
        <f>IF(Inputs!K710="","",MONTH(Inputs!K710))</f>
        <v/>
      </c>
      <c r="BJ710" s="14" t="str">
        <f>IF(Inputs!K710="","",IF(Inputs!K710&gt;DATE(BG710,4,1),DATE(BG710,4,1),DATE(BG710-1,4,1)))</f>
        <v/>
      </c>
      <c r="BX710" s="27" t="e">
        <f t="shared" si="220"/>
        <v>#N/A</v>
      </c>
      <c r="BY710" t="e">
        <f t="shared" si="221"/>
        <v>#N/A</v>
      </c>
    </row>
    <row r="711" spans="20:77">
      <c r="T711" s="5">
        <f>IF(Inputs!F715="",0,IF(Inputs!G715="Purchase",Inputs!H715,IF(Inputs!G715="Redemption",-Inputs!H715,IF(Inputs!G715="Dividend",0,0)))/Inputs!I715)</f>
        <v>0</v>
      </c>
      <c r="U711" s="5">
        <f>IF(Inputs!F715="",0,(datecg-Inputs!F715))</f>
        <v>0</v>
      </c>
      <c r="V711" s="5">
        <f>IF(Inputs!F715="",0,SUM($T$5:T711))</f>
        <v>0</v>
      </c>
      <c r="W711" s="5">
        <f>SUM($X$5:X710)</f>
        <v>24499.276089799783</v>
      </c>
      <c r="X711" s="5">
        <f t="shared" si="204"/>
        <v>0</v>
      </c>
      <c r="Y711" s="5">
        <f t="shared" si="205"/>
        <v>0</v>
      </c>
      <c r="Z711" s="5">
        <f t="shared" si="206"/>
        <v>0</v>
      </c>
      <c r="AA711" s="5">
        <f t="shared" si="207"/>
        <v>0</v>
      </c>
      <c r="AB711" s="5">
        <f t="shared" si="208"/>
        <v>0</v>
      </c>
      <c r="AC711" s="5">
        <f t="shared" si="209"/>
        <v>0</v>
      </c>
      <c r="AD711" s="94">
        <f>IF(U711&lt;=IF(Inputs!$C$22="",lockin,Inputs!$C$22),Inputs!$D$22,IF(U711&lt;=IF(Inputs!$C$23="",lockin,Inputs!$C$23),Inputs!$D$23,IF(U711&lt;=IF(Inputs!$C$24="",lockin,Inputs!$C$24),Inputs!$D$24,IF(U711&lt;=IF(Inputs!$C$25="",lockin,Inputs!$C$25),Inputs!$D$25,IF(U711&lt;=IF(Inputs!$C$26="",lockin,Inputs!$C$26),Inputs!$D$26,IF(U711&lt;=IF(Inputs!$C$27="",lockin,Inputs!$C$27),Inputs!$D$27,IF(U711&lt;=IF(Inputs!$C$28="",lockin,Inputs!$C$28),Inputs!$D$28,IF(U711&lt;=IF(Inputs!$C$29="",lockin,Inputs!$C$29),Inputs!$D$29,IF(U711&lt;=IF(Inputs!$C$30="",lockin,Inputs!$C$30),Inputs!$D$30,IF(U711&lt;=IF(Inputs!$C$31="",lockin,Inputs!$C$31),Inputs!$D$31,0%))))))))))</f>
        <v>1.4999999999999999E-2</v>
      </c>
      <c r="AE711" s="5">
        <f t="shared" si="210"/>
        <v>0</v>
      </c>
      <c r="AF711" s="5">
        <f>AB711*Inputs!I715</f>
        <v>0</v>
      </c>
      <c r="AG711" s="5">
        <f t="shared" si="211"/>
        <v>0</v>
      </c>
      <c r="AH711" s="5">
        <f t="shared" si="212"/>
        <v>0</v>
      </c>
      <c r="AI711" s="5">
        <f>AA711*Inputs!I715</f>
        <v>0</v>
      </c>
      <c r="AJ711" s="5">
        <f t="shared" si="213"/>
        <v>0</v>
      </c>
      <c r="AK711" s="5">
        <f t="shared" si="214"/>
        <v>0</v>
      </c>
      <c r="AL711" s="5">
        <f>AA711*Inputs!I715</f>
        <v>0</v>
      </c>
      <c r="AM711" s="5">
        <f t="shared" ca="1" si="215"/>
        <v>0</v>
      </c>
      <c r="AN711" s="5">
        <f t="shared" si="216"/>
        <v>0</v>
      </c>
      <c r="AO711" s="5">
        <f t="shared" ca="1" si="217"/>
        <v>0</v>
      </c>
      <c r="AP711" s="5"/>
      <c r="AQ711" s="5">
        <f>AA711*Inputs!I715</f>
        <v>0</v>
      </c>
      <c r="AR711" s="5">
        <f t="shared" si="218"/>
        <v>0</v>
      </c>
      <c r="AS711" s="5"/>
      <c r="AT711" s="5">
        <f t="shared" ca="1" si="219"/>
        <v>0</v>
      </c>
      <c r="BG711" s="20" t="str">
        <f>IF(Inputs!K711="","",YEAR(Inputs!K711))</f>
        <v/>
      </c>
      <c r="BH711" s="20" t="str">
        <f>IF(Inputs!K711="","",DAY(Inputs!K711))</f>
        <v/>
      </c>
      <c r="BI711" s="20" t="str">
        <f>IF(Inputs!K711="","",MONTH(Inputs!K711))</f>
        <v/>
      </c>
      <c r="BJ711" s="14" t="str">
        <f>IF(Inputs!K711="","",IF(Inputs!K711&gt;DATE(BG711,4,1),DATE(BG711,4,1),DATE(BG711-1,4,1)))</f>
        <v/>
      </c>
      <c r="BX711" s="27" t="e">
        <f t="shared" si="220"/>
        <v>#N/A</v>
      </c>
      <c r="BY711" t="e">
        <f t="shared" si="221"/>
        <v>#N/A</v>
      </c>
    </row>
    <row r="712" spans="20:77">
      <c r="T712" s="5">
        <f>IF(Inputs!F716="",0,IF(Inputs!G716="Purchase",Inputs!H716,IF(Inputs!G716="Redemption",-Inputs!H716,IF(Inputs!G716="Dividend",0,0)))/Inputs!I716)</f>
        <v>0</v>
      </c>
      <c r="U712" s="5">
        <f>IF(Inputs!F716="",0,(datecg-Inputs!F716))</f>
        <v>0</v>
      </c>
      <c r="V712" s="5">
        <f>IF(Inputs!F716="",0,SUM($T$5:T712))</f>
        <v>0</v>
      </c>
      <c r="W712" s="5">
        <f>SUM($X$5:X711)</f>
        <v>24499.276089799783</v>
      </c>
      <c r="X712" s="5">
        <f t="shared" si="204"/>
        <v>0</v>
      </c>
      <c r="Y712" s="5">
        <f t="shared" si="205"/>
        <v>0</v>
      </c>
      <c r="Z712" s="5">
        <f t="shared" si="206"/>
        <v>0</v>
      </c>
      <c r="AA712" s="5">
        <f t="shared" si="207"/>
        <v>0</v>
      </c>
      <c r="AB712" s="5">
        <f t="shared" si="208"/>
        <v>0</v>
      </c>
      <c r="AC712" s="5">
        <f t="shared" si="209"/>
        <v>0</v>
      </c>
      <c r="AD712" s="94">
        <f>IF(U712&lt;=IF(Inputs!$C$22="",lockin,Inputs!$C$22),Inputs!$D$22,IF(U712&lt;=IF(Inputs!$C$23="",lockin,Inputs!$C$23),Inputs!$D$23,IF(U712&lt;=IF(Inputs!$C$24="",lockin,Inputs!$C$24),Inputs!$D$24,IF(U712&lt;=IF(Inputs!$C$25="",lockin,Inputs!$C$25),Inputs!$D$25,IF(U712&lt;=IF(Inputs!$C$26="",lockin,Inputs!$C$26),Inputs!$D$26,IF(U712&lt;=IF(Inputs!$C$27="",lockin,Inputs!$C$27),Inputs!$D$27,IF(U712&lt;=IF(Inputs!$C$28="",lockin,Inputs!$C$28),Inputs!$D$28,IF(U712&lt;=IF(Inputs!$C$29="",lockin,Inputs!$C$29),Inputs!$D$29,IF(U712&lt;=IF(Inputs!$C$30="",lockin,Inputs!$C$30),Inputs!$D$30,IF(U712&lt;=IF(Inputs!$C$31="",lockin,Inputs!$C$31),Inputs!$D$31,0%))))))))))</f>
        <v>1.4999999999999999E-2</v>
      </c>
      <c r="AE712" s="5">
        <f t="shared" si="210"/>
        <v>0</v>
      </c>
      <c r="AF712" s="5">
        <f>AB712*Inputs!I716</f>
        <v>0</v>
      </c>
      <c r="AG712" s="5">
        <f t="shared" si="211"/>
        <v>0</v>
      </c>
      <c r="AH712" s="5">
        <f t="shared" si="212"/>
        <v>0</v>
      </c>
      <c r="AI712" s="5">
        <f>AA712*Inputs!I716</f>
        <v>0</v>
      </c>
      <c r="AJ712" s="5">
        <f t="shared" si="213"/>
        <v>0</v>
      </c>
      <c r="AK712" s="5">
        <f t="shared" si="214"/>
        <v>0</v>
      </c>
      <c r="AL712" s="5">
        <f>AA712*Inputs!I716</f>
        <v>0</v>
      </c>
      <c r="AM712" s="5">
        <f t="shared" ca="1" si="215"/>
        <v>0</v>
      </c>
      <c r="AN712" s="5">
        <f t="shared" si="216"/>
        <v>0</v>
      </c>
      <c r="AO712" s="5">
        <f t="shared" ca="1" si="217"/>
        <v>0</v>
      </c>
      <c r="AP712" s="5"/>
      <c r="AQ712" s="5">
        <f>AA712*Inputs!I716</f>
        <v>0</v>
      </c>
      <c r="AR712" s="5">
        <f t="shared" si="218"/>
        <v>0</v>
      </c>
      <c r="AS712" s="5"/>
      <c r="AT712" s="5">
        <f t="shared" ca="1" si="219"/>
        <v>0</v>
      </c>
      <c r="BG712" s="20" t="str">
        <f>IF(Inputs!K712="","",YEAR(Inputs!K712))</f>
        <v/>
      </c>
      <c r="BH712" s="20" t="str">
        <f>IF(Inputs!K712="","",DAY(Inputs!K712))</f>
        <v/>
      </c>
      <c r="BI712" s="20" t="str">
        <f>IF(Inputs!K712="","",MONTH(Inputs!K712))</f>
        <v/>
      </c>
      <c r="BJ712" s="14" t="str">
        <f>IF(Inputs!K712="","",IF(Inputs!K712&gt;DATE(BG712,4,1),DATE(BG712,4,1),DATE(BG712-1,4,1)))</f>
        <v/>
      </c>
      <c r="BX712" s="27" t="e">
        <f t="shared" si="220"/>
        <v>#N/A</v>
      </c>
      <c r="BY712" t="e">
        <f t="shared" si="221"/>
        <v>#N/A</v>
      </c>
    </row>
    <row r="713" spans="20:77">
      <c r="T713" s="5">
        <f>IF(Inputs!F717="",0,IF(Inputs!G717="Purchase",Inputs!H717,IF(Inputs!G717="Redemption",-Inputs!H717,IF(Inputs!G717="Dividend",0,0)))/Inputs!I717)</f>
        <v>0</v>
      </c>
      <c r="U713" s="5">
        <f>IF(Inputs!F717="",0,(datecg-Inputs!F717))</f>
        <v>0</v>
      </c>
      <c r="V713" s="5">
        <f>IF(Inputs!F717="",0,SUM($T$5:T713))</f>
        <v>0</v>
      </c>
      <c r="W713" s="5">
        <f>SUM($X$5:X712)</f>
        <v>24499.276089799783</v>
      </c>
      <c r="X713" s="5">
        <f t="shared" si="204"/>
        <v>0</v>
      </c>
      <c r="Y713" s="5">
        <f t="shared" si="205"/>
        <v>0</v>
      </c>
      <c r="Z713" s="5">
        <f t="shared" si="206"/>
        <v>0</v>
      </c>
      <c r="AA713" s="5">
        <f t="shared" si="207"/>
        <v>0</v>
      </c>
      <c r="AB713" s="5">
        <f t="shared" si="208"/>
        <v>0</v>
      </c>
      <c r="AC713" s="5">
        <f t="shared" si="209"/>
        <v>0</v>
      </c>
      <c r="AD713" s="94">
        <f>IF(U713&lt;=IF(Inputs!$C$22="",lockin,Inputs!$C$22),Inputs!$D$22,IF(U713&lt;=IF(Inputs!$C$23="",lockin,Inputs!$C$23),Inputs!$D$23,IF(U713&lt;=IF(Inputs!$C$24="",lockin,Inputs!$C$24),Inputs!$D$24,IF(U713&lt;=IF(Inputs!$C$25="",lockin,Inputs!$C$25),Inputs!$D$25,IF(U713&lt;=IF(Inputs!$C$26="",lockin,Inputs!$C$26),Inputs!$D$26,IF(U713&lt;=IF(Inputs!$C$27="",lockin,Inputs!$C$27),Inputs!$D$27,IF(U713&lt;=IF(Inputs!$C$28="",lockin,Inputs!$C$28),Inputs!$D$28,IF(U713&lt;=IF(Inputs!$C$29="",lockin,Inputs!$C$29),Inputs!$D$29,IF(U713&lt;=IF(Inputs!$C$30="",lockin,Inputs!$C$30),Inputs!$D$30,IF(U713&lt;=IF(Inputs!$C$31="",lockin,Inputs!$C$31),Inputs!$D$31,0%))))))))))</f>
        <v>1.4999999999999999E-2</v>
      </c>
      <c r="AE713" s="5">
        <f t="shared" si="210"/>
        <v>0</v>
      </c>
      <c r="AF713" s="5">
        <f>AB713*Inputs!I717</f>
        <v>0</v>
      </c>
      <c r="AG713" s="5">
        <f t="shared" si="211"/>
        <v>0</v>
      </c>
      <c r="AH713" s="5">
        <f t="shared" si="212"/>
        <v>0</v>
      </c>
      <c r="AI713" s="5">
        <f>AA713*Inputs!I717</f>
        <v>0</v>
      </c>
      <c r="AJ713" s="5">
        <f t="shared" si="213"/>
        <v>0</v>
      </c>
      <c r="AK713" s="5">
        <f t="shared" si="214"/>
        <v>0</v>
      </c>
      <c r="AL713" s="5">
        <f>AA713*Inputs!I717</f>
        <v>0</v>
      </c>
      <c r="AM713" s="5">
        <f t="shared" ca="1" si="215"/>
        <v>0</v>
      </c>
      <c r="AN713" s="5">
        <f t="shared" si="216"/>
        <v>0</v>
      </c>
      <c r="AO713" s="5">
        <f t="shared" ca="1" si="217"/>
        <v>0</v>
      </c>
      <c r="AP713" s="5"/>
      <c r="AQ713" s="5">
        <f>AA713*Inputs!I717</f>
        <v>0</v>
      </c>
      <c r="AR713" s="5">
        <f t="shared" si="218"/>
        <v>0</v>
      </c>
      <c r="AS713" s="5"/>
      <c r="AT713" s="5">
        <f t="shared" ca="1" si="219"/>
        <v>0</v>
      </c>
      <c r="BG713" s="20" t="str">
        <f>IF(Inputs!K713="","",YEAR(Inputs!K713))</f>
        <v/>
      </c>
      <c r="BH713" s="20" t="str">
        <f>IF(Inputs!K713="","",DAY(Inputs!K713))</f>
        <v/>
      </c>
      <c r="BI713" s="20" t="str">
        <f>IF(Inputs!K713="","",MONTH(Inputs!K713))</f>
        <v/>
      </c>
      <c r="BJ713" s="14" t="str">
        <f>IF(Inputs!K713="","",IF(Inputs!K713&gt;DATE(BG713,4,1),DATE(BG713,4,1),DATE(BG713-1,4,1)))</f>
        <v/>
      </c>
      <c r="BX713" s="27" t="e">
        <f t="shared" si="220"/>
        <v>#N/A</v>
      </c>
      <c r="BY713" t="e">
        <f t="shared" si="221"/>
        <v>#N/A</v>
      </c>
    </row>
    <row r="714" spans="20:77">
      <c r="T714" s="5">
        <f>IF(Inputs!F718="",0,IF(Inputs!G718="Purchase",Inputs!H718,IF(Inputs!G718="Redemption",-Inputs!H718,IF(Inputs!G718="Dividend",0,0)))/Inputs!I718)</f>
        <v>0</v>
      </c>
      <c r="U714" s="5">
        <f>IF(Inputs!F718="",0,(datecg-Inputs!F718))</f>
        <v>0</v>
      </c>
      <c r="V714" s="5">
        <f>IF(Inputs!F718="",0,SUM($T$5:T714))</f>
        <v>0</v>
      </c>
      <c r="W714" s="5">
        <f>SUM($X$5:X713)</f>
        <v>24499.276089799783</v>
      </c>
      <c r="X714" s="5">
        <f t="shared" si="204"/>
        <v>0</v>
      </c>
      <c r="Y714" s="5">
        <f t="shared" si="205"/>
        <v>0</v>
      </c>
      <c r="Z714" s="5">
        <f t="shared" si="206"/>
        <v>0</v>
      </c>
      <c r="AA714" s="5">
        <f t="shared" si="207"/>
        <v>0</v>
      </c>
      <c r="AB714" s="5">
        <f t="shared" si="208"/>
        <v>0</v>
      </c>
      <c r="AC714" s="5">
        <f t="shared" si="209"/>
        <v>0</v>
      </c>
      <c r="AD714" s="94">
        <f>IF(U714&lt;=IF(Inputs!$C$22="",lockin,Inputs!$C$22),Inputs!$D$22,IF(U714&lt;=IF(Inputs!$C$23="",lockin,Inputs!$C$23),Inputs!$D$23,IF(U714&lt;=IF(Inputs!$C$24="",lockin,Inputs!$C$24),Inputs!$D$24,IF(U714&lt;=IF(Inputs!$C$25="",lockin,Inputs!$C$25),Inputs!$D$25,IF(U714&lt;=IF(Inputs!$C$26="",lockin,Inputs!$C$26),Inputs!$D$26,IF(U714&lt;=IF(Inputs!$C$27="",lockin,Inputs!$C$27),Inputs!$D$27,IF(U714&lt;=IF(Inputs!$C$28="",lockin,Inputs!$C$28),Inputs!$D$28,IF(U714&lt;=IF(Inputs!$C$29="",lockin,Inputs!$C$29),Inputs!$D$29,IF(U714&lt;=IF(Inputs!$C$30="",lockin,Inputs!$C$30),Inputs!$D$30,IF(U714&lt;=IF(Inputs!$C$31="",lockin,Inputs!$C$31),Inputs!$D$31,0%))))))))))</f>
        <v>1.4999999999999999E-2</v>
      </c>
      <c r="AE714" s="5">
        <f t="shared" si="210"/>
        <v>0</v>
      </c>
      <c r="AF714" s="5">
        <f>AB714*Inputs!I718</f>
        <v>0</v>
      </c>
      <c r="AG714" s="5">
        <f t="shared" si="211"/>
        <v>0</v>
      </c>
      <c r="AH714" s="5">
        <f t="shared" si="212"/>
        <v>0</v>
      </c>
      <c r="AI714" s="5">
        <f>AA714*Inputs!I718</f>
        <v>0</v>
      </c>
      <c r="AJ714" s="5">
        <f t="shared" si="213"/>
        <v>0</v>
      </c>
      <c r="AK714" s="5">
        <f t="shared" si="214"/>
        <v>0</v>
      </c>
      <c r="AL714" s="5">
        <f>AA714*Inputs!I718</f>
        <v>0</v>
      </c>
      <c r="AM714" s="5">
        <f t="shared" ca="1" si="215"/>
        <v>0</v>
      </c>
      <c r="AN714" s="5">
        <f t="shared" si="216"/>
        <v>0</v>
      </c>
      <c r="AO714" s="5">
        <f t="shared" ca="1" si="217"/>
        <v>0</v>
      </c>
      <c r="AP714" s="5"/>
      <c r="AQ714" s="5">
        <f>AA714*Inputs!I718</f>
        <v>0</v>
      </c>
      <c r="AR714" s="5">
        <f t="shared" si="218"/>
        <v>0</v>
      </c>
      <c r="AS714" s="5"/>
      <c r="AT714" s="5">
        <f t="shared" ca="1" si="219"/>
        <v>0</v>
      </c>
      <c r="BG714" s="20" t="str">
        <f>IF(Inputs!K714="","",YEAR(Inputs!K714))</f>
        <v/>
      </c>
      <c r="BH714" s="20" t="str">
        <f>IF(Inputs!K714="","",DAY(Inputs!K714))</f>
        <v/>
      </c>
      <c r="BI714" s="20" t="str">
        <f>IF(Inputs!K714="","",MONTH(Inputs!K714))</f>
        <v/>
      </c>
      <c r="BJ714" s="14" t="str">
        <f>IF(Inputs!K714="","",IF(Inputs!K714&gt;DATE(BG714,4,1),DATE(BG714,4,1),DATE(BG714-1,4,1)))</f>
        <v/>
      </c>
      <c r="BX714" s="27" t="e">
        <f t="shared" si="220"/>
        <v>#N/A</v>
      </c>
      <c r="BY714" t="e">
        <f t="shared" si="221"/>
        <v>#N/A</v>
      </c>
    </row>
    <row r="715" spans="20:77">
      <c r="T715" s="5">
        <f>IF(Inputs!F719="",0,IF(Inputs!G719="Purchase",Inputs!H719,IF(Inputs!G719="Redemption",-Inputs!H719,IF(Inputs!G719="Dividend",0,0)))/Inputs!I719)</f>
        <v>0</v>
      </c>
      <c r="U715" s="5">
        <f>IF(Inputs!F719="",0,(datecg-Inputs!F719))</f>
        <v>0</v>
      </c>
      <c r="V715" s="5">
        <f>IF(Inputs!F719="",0,SUM($T$5:T715))</f>
        <v>0</v>
      </c>
      <c r="W715" s="5">
        <f>SUM($X$5:X714)</f>
        <v>24499.276089799783</v>
      </c>
      <c r="X715" s="5">
        <f t="shared" si="204"/>
        <v>0</v>
      </c>
      <c r="Y715" s="5">
        <f t="shared" si="205"/>
        <v>0</v>
      </c>
      <c r="Z715" s="5">
        <f t="shared" si="206"/>
        <v>0</v>
      </c>
      <c r="AA715" s="5">
        <f t="shared" si="207"/>
        <v>0</v>
      </c>
      <c r="AB715" s="5">
        <f t="shared" si="208"/>
        <v>0</v>
      </c>
      <c r="AC715" s="5">
        <f t="shared" si="209"/>
        <v>0</v>
      </c>
      <c r="AD715" s="94">
        <f>IF(U715&lt;=IF(Inputs!$C$22="",lockin,Inputs!$C$22),Inputs!$D$22,IF(U715&lt;=IF(Inputs!$C$23="",lockin,Inputs!$C$23),Inputs!$D$23,IF(U715&lt;=IF(Inputs!$C$24="",lockin,Inputs!$C$24),Inputs!$D$24,IF(U715&lt;=IF(Inputs!$C$25="",lockin,Inputs!$C$25),Inputs!$D$25,IF(U715&lt;=IF(Inputs!$C$26="",lockin,Inputs!$C$26),Inputs!$D$26,IF(U715&lt;=IF(Inputs!$C$27="",lockin,Inputs!$C$27),Inputs!$D$27,IF(U715&lt;=IF(Inputs!$C$28="",lockin,Inputs!$C$28),Inputs!$D$28,IF(U715&lt;=IF(Inputs!$C$29="",lockin,Inputs!$C$29),Inputs!$D$29,IF(U715&lt;=IF(Inputs!$C$30="",lockin,Inputs!$C$30),Inputs!$D$30,IF(U715&lt;=IF(Inputs!$C$31="",lockin,Inputs!$C$31),Inputs!$D$31,0%))))))))))</f>
        <v>1.4999999999999999E-2</v>
      </c>
      <c r="AE715" s="5">
        <f t="shared" si="210"/>
        <v>0</v>
      </c>
      <c r="AF715" s="5">
        <f>AB715*Inputs!I719</f>
        <v>0</v>
      </c>
      <c r="AG715" s="5">
        <f t="shared" si="211"/>
        <v>0</v>
      </c>
      <c r="AH715" s="5">
        <f t="shared" si="212"/>
        <v>0</v>
      </c>
      <c r="AI715" s="5">
        <f>AA715*Inputs!I719</f>
        <v>0</v>
      </c>
      <c r="AJ715" s="5">
        <f t="shared" si="213"/>
        <v>0</v>
      </c>
      <c r="AK715" s="5">
        <f t="shared" si="214"/>
        <v>0</v>
      </c>
      <c r="AL715" s="5">
        <f>AA715*Inputs!I719</f>
        <v>0</v>
      </c>
      <c r="AM715" s="5">
        <f t="shared" ca="1" si="215"/>
        <v>0</v>
      </c>
      <c r="AN715" s="5">
        <f t="shared" si="216"/>
        <v>0</v>
      </c>
      <c r="AO715" s="5">
        <f t="shared" ca="1" si="217"/>
        <v>0</v>
      </c>
      <c r="AP715" s="5"/>
      <c r="AQ715" s="5">
        <f>AA715*Inputs!I719</f>
        <v>0</v>
      </c>
      <c r="AR715" s="5">
        <f t="shared" si="218"/>
        <v>0</v>
      </c>
      <c r="AS715" s="5"/>
      <c r="AT715" s="5">
        <f t="shared" ca="1" si="219"/>
        <v>0</v>
      </c>
      <c r="BG715" s="20" t="str">
        <f>IF(Inputs!K715="","",YEAR(Inputs!K715))</f>
        <v/>
      </c>
      <c r="BH715" s="20" t="str">
        <f>IF(Inputs!K715="","",DAY(Inputs!K715))</f>
        <v/>
      </c>
      <c r="BI715" s="20" t="str">
        <f>IF(Inputs!K715="","",MONTH(Inputs!K715))</f>
        <v/>
      </c>
      <c r="BJ715" s="14" t="str">
        <f>IF(Inputs!K715="","",IF(Inputs!K715&gt;DATE(BG715,4,1),DATE(BG715,4,1),DATE(BG715-1,4,1)))</f>
        <v/>
      </c>
      <c r="BX715" s="27" t="e">
        <f t="shared" si="220"/>
        <v>#N/A</v>
      </c>
      <c r="BY715" t="e">
        <f t="shared" si="221"/>
        <v>#N/A</v>
      </c>
    </row>
    <row r="716" spans="20:77">
      <c r="T716" s="5">
        <f>IF(Inputs!F720="",0,IF(Inputs!G720="Purchase",Inputs!H720,IF(Inputs!G720="Redemption",-Inputs!H720,IF(Inputs!G720="Dividend",0,0)))/Inputs!I720)</f>
        <v>0</v>
      </c>
      <c r="U716" s="5">
        <f>IF(Inputs!F720="",0,(datecg-Inputs!F720))</f>
        <v>0</v>
      </c>
      <c r="V716" s="5">
        <f>IF(Inputs!F720="",0,SUM($T$5:T716))</f>
        <v>0</v>
      </c>
      <c r="W716" s="5">
        <f>SUM($X$5:X715)</f>
        <v>24499.276089799783</v>
      </c>
      <c r="X716" s="5">
        <f t="shared" si="204"/>
        <v>0</v>
      </c>
      <c r="Y716" s="5">
        <f t="shared" si="205"/>
        <v>0</v>
      </c>
      <c r="Z716" s="5">
        <f t="shared" si="206"/>
        <v>0</v>
      </c>
      <c r="AA716" s="5">
        <f t="shared" si="207"/>
        <v>0</v>
      </c>
      <c r="AB716" s="5">
        <f t="shared" si="208"/>
        <v>0</v>
      </c>
      <c r="AC716" s="5">
        <f t="shared" si="209"/>
        <v>0</v>
      </c>
      <c r="AD716" s="94">
        <f>IF(U716&lt;=IF(Inputs!$C$22="",lockin,Inputs!$C$22),Inputs!$D$22,IF(U716&lt;=IF(Inputs!$C$23="",lockin,Inputs!$C$23),Inputs!$D$23,IF(U716&lt;=IF(Inputs!$C$24="",lockin,Inputs!$C$24),Inputs!$D$24,IF(U716&lt;=IF(Inputs!$C$25="",lockin,Inputs!$C$25),Inputs!$D$25,IF(U716&lt;=IF(Inputs!$C$26="",lockin,Inputs!$C$26),Inputs!$D$26,IF(U716&lt;=IF(Inputs!$C$27="",lockin,Inputs!$C$27),Inputs!$D$27,IF(U716&lt;=IF(Inputs!$C$28="",lockin,Inputs!$C$28),Inputs!$D$28,IF(U716&lt;=IF(Inputs!$C$29="",lockin,Inputs!$C$29),Inputs!$D$29,IF(U716&lt;=IF(Inputs!$C$30="",lockin,Inputs!$C$30),Inputs!$D$30,IF(U716&lt;=IF(Inputs!$C$31="",lockin,Inputs!$C$31),Inputs!$D$31,0%))))))))))</f>
        <v>1.4999999999999999E-2</v>
      </c>
      <c r="AE716" s="5">
        <f t="shared" si="210"/>
        <v>0</v>
      </c>
      <c r="AF716" s="5">
        <f>AB716*Inputs!I720</f>
        <v>0</v>
      </c>
      <c r="AG716" s="5">
        <f t="shared" si="211"/>
        <v>0</v>
      </c>
      <c r="AH716" s="5">
        <f t="shared" si="212"/>
        <v>0</v>
      </c>
      <c r="AI716" s="5">
        <f>AA716*Inputs!I720</f>
        <v>0</v>
      </c>
      <c r="AJ716" s="5">
        <f t="shared" si="213"/>
        <v>0</v>
      </c>
      <c r="AK716" s="5">
        <f t="shared" si="214"/>
        <v>0</v>
      </c>
      <c r="AL716" s="5">
        <f>AA716*Inputs!I720</f>
        <v>0</v>
      </c>
      <c r="AM716" s="5">
        <f t="shared" ca="1" si="215"/>
        <v>0</v>
      </c>
      <c r="AN716" s="5">
        <f t="shared" si="216"/>
        <v>0</v>
      </c>
      <c r="AO716" s="5">
        <f t="shared" ca="1" si="217"/>
        <v>0</v>
      </c>
      <c r="AP716" s="5"/>
      <c r="AQ716" s="5">
        <f>AA716*Inputs!I720</f>
        <v>0</v>
      </c>
      <c r="AR716" s="5">
        <f t="shared" si="218"/>
        <v>0</v>
      </c>
      <c r="AS716" s="5"/>
      <c r="AT716" s="5">
        <f t="shared" ca="1" si="219"/>
        <v>0</v>
      </c>
      <c r="BG716" s="20" t="str">
        <f>IF(Inputs!K716="","",YEAR(Inputs!K716))</f>
        <v/>
      </c>
      <c r="BH716" s="20" t="str">
        <f>IF(Inputs!K716="","",DAY(Inputs!K716))</f>
        <v/>
      </c>
      <c r="BI716" s="20" t="str">
        <f>IF(Inputs!K716="","",MONTH(Inputs!K716))</f>
        <v/>
      </c>
      <c r="BJ716" s="14" t="str">
        <f>IF(Inputs!K716="","",IF(Inputs!K716&gt;DATE(BG716,4,1),DATE(BG716,4,1),DATE(BG716-1,4,1)))</f>
        <v/>
      </c>
      <c r="BX716" s="27" t="e">
        <f t="shared" si="220"/>
        <v>#N/A</v>
      </c>
      <c r="BY716" t="e">
        <f t="shared" si="221"/>
        <v>#N/A</v>
      </c>
    </row>
    <row r="717" spans="20:77">
      <c r="T717" s="5">
        <f>IF(Inputs!F721="",0,IF(Inputs!G721="Purchase",Inputs!H721,IF(Inputs!G721="Redemption",-Inputs!H721,IF(Inputs!G721="Dividend",0,0)))/Inputs!I721)</f>
        <v>0</v>
      </c>
      <c r="U717" s="5">
        <f>IF(Inputs!F721="",0,(datecg-Inputs!F721))</f>
        <v>0</v>
      </c>
      <c r="V717" s="5">
        <f>IF(Inputs!F721="",0,SUM($T$5:T717))</f>
        <v>0</v>
      </c>
      <c r="W717" s="5">
        <f>SUM($X$5:X716)</f>
        <v>24499.276089799783</v>
      </c>
      <c r="X717" s="5">
        <f t="shared" si="204"/>
        <v>0</v>
      </c>
      <c r="Y717" s="5">
        <f t="shared" si="205"/>
        <v>0</v>
      </c>
      <c r="Z717" s="5">
        <f t="shared" si="206"/>
        <v>0</v>
      </c>
      <c r="AA717" s="5">
        <f t="shared" si="207"/>
        <v>0</v>
      </c>
      <c r="AB717" s="5">
        <f t="shared" si="208"/>
        <v>0</v>
      </c>
      <c r="AC717" s="5">
        <f t="shared" si="209"/>
        <v>0</v>
      </c>
      <c r="AD717" s="94">
        <f>IF(U717&lt;=IF(Inputs!$C$22="",lockin,Inputs!$C$22),Inputs!$D$22,IF(U717&lt;=IF(Inputs!$C$23="",lockin,Inputs!$C$23),Inputs!$D$23,IF(U717&lt;=IF(Inputs!$C$24="",lockin,Inputs!$C$24),Inputs!$D$24,IF(U717&lt;=IF(Inputs!$C$25="",lockin,Inputs!$C$25),Inputs!$D$25,IF(U717&lt;=IF(Inputs!$C$26="",lockin,Inputs!$C$26),Inputs!$D$26,IF(U717&lt;=IF(Inputs!$C$27="",lockin,Inputs!$C$27),Inputs!$D$27,IF(U717&lt;=IF(Inputs!$C$28="",lockin,Inputs!$C$28),Inputs!$D$28,IF(U717&lt;=IF(Inputs!$C$29="",lockin,Inputs!$C$29),Inputs!$D$29,IF(U717&lt;=IF(Inputs!$C$30="",lockin,Inputs!$C$30),Inputs!$D$30,IF(U717&lt;=IF(Inputs!$C$31="",lockin,Inputs!$C$31),Inputs!$D$31,0%))))))))))</f>
        <v>1.4999999999999999E-2</v>
      </c>
      <c r="AE717" s="5">
        <f t="shared" si="210"/>
        <v>0</v>
      </c>
      <c r="AF717" s="5">
        <f>AB717*Inputs!I721</f>
        <v>0</v>
      </c>
      <c r="AG717" s="5">
        <f t="shared" si="211"/>
        <v>0</v>
      </c>
      <c r="AH717" s="5">
        <f t="shared" si="212"/>
        <v>0</v>
      </c>
      <c r="AI717" s="5">
        <f>AA717*Inputs!I721</f>
        <v>0</v>
      </c>
      <c r="AJ717" s="5">
        <f t="shared" si="213"/>
        <v>0</v>
      </c>
      <c r="AK717" s="5">
        <f t="shared" si="214"/>
        <v>0</v>
      </c>
      <c r="AL717" s="5">
        <f>AA717*Inputs!I721</f>
        <v>0</v>
      </c>
      <c r="AM717" s="5">
        <f t="shared" ca="1" si="215"/>
        <v>0</v>
      </c>
      <c r="AN717" s="5">
        <f t="shared" si="216"/>
        <v>0</v>
      </c>
      <c r="AO717" s="5">
        <f t="shared" ca="1" si="217"/>
        <v>0</v>
      </c>
      <c r="AP717" s="5"/>
      <c r="AQ717" s="5">
        <f>AA717*Inputs!I721</f>
        <v>0</v>
      </c>
      <c r="AR717" s="5">
        <f t="shared" si="218"/>
        <v>0</v>
      </c>
      <c r="AS717" s="5"/>
      <c r="AT717" s="5">
        <f t="shared" ca="1" si="219"/>
        <v>0</v>
      </c>
      <c r="BG717" s="20" t="str">
        <f>IF(Inputs!K717="","",YEAR(Inputs!K717))</f>
        <v/>
      </c>
      <c r="BH717" s="20" t="str">
        <f>IF(Inputs!K717="","",DAY(Inputs!K717))</f>
        <v/>
      </c>
      <c r="BI717" s="20" t="str">
        <f>IF(Inputs!K717="","",MONTH(Inputs!K717))</f>
        <v/>
      </c>
      <c r="BJ717" s="14" t="str">
        <f>IF(Inputs!K717="","",IF(Inputs!K717&gt;DATE(BG717,4,1),DATE(BG717,4,1),DATE(BG717-1,4,1)))</f>
        <v/>
      </c>
      <c r="BX717" s="27" t="e">
        <f t="shared" si="220"/>
        <v>#N/A</v>
      </c>
      <c r="BY717" t="e">
        <f t="shared" si="221"/>
        <v>#N/A</v>
      </c>
    </row>
    <row r="718" spans="20:77">
      <c r="T718" s="5">
        <f>IF(Inputs!F722="",0,IF(Inputs!G722="Purchase",Inputs!H722,IF(Inputs!G722="Redemption",-Inputs!H722,IF(Inputs!G722="Dividend",0,0)))/Inputs!I722)</f>
        <v>0</v>
      </c>
      <c r="U718" s="5">
        <f>IF(Inputs!F722="",0,(datecg-Inputs!F722))</f>
        <v>0</v>
      </c>
      <c r="V718" s="5">
        <f>IF(Inputs!F722="",0,SUM($T$5:T718))</f>
        <v>0</v>
      </c>
      <c r="W718" s="5">
        <f>SUM($X$5:X717)</f>
        <v>24499.276089799783</v>
      </c>
      <c r="X718" s="5">
        <f t="shared" si="204"/>
        <v>0</v>
      </c>
      <c r="Y718" s="5">
        <f t="shared" si="205"/>
        <v>0</v>
      </c>
      <c r="Z718" s="5">
        <f t="shared" si="206"/>
        <v>0</v>
      </c>
      <c r="AA718" s="5">
        <f t="shared" si="207"/>
        <v>0</v>
      </c>
      <c r="AB718" s="5">
        <f t="shared" si="208"/>
        <v>0</v>
      </c>
      <c r="AC718" s="5">
        <f t="shared" si="209"/>
        <v>0</v>
      </c>
      <c r="AD718" s="94">
        <f>IF(U718&lt;=IF(Inputs!$C$22="",lockin,Inputs!$C$22),Inputs!$D$22,IF(U718&lt;=IF(Inputs!$C$23="",lockin,Inputs!$C$23),Inputs!$D$23,IF(U718&lt;=IF(Inputs!$C$24="",lockin,Inputs!$C$24),Inputs!$D$24,IF(U718&lt;=IF(Inputs!$C$25="",lockin,Inputs!$C$25),Inputs!$D$25,IF(U718&lt;=IF(Inputs!$C$26="",lockin,Inputs!$C$26),Inputs!$D$26,IF(U718&lt;=IF(Inputs!$C$27="",lockin,Inputs!$C$27),Inputs!$D$27,IF(U718&lt;=IF(Inputs!$C$28="",lockin,Inputs!$C$28),Inputs!$D$28,IF(U718&lt;=IF(Inputs!$C$29="",lockin,Inputs!$C$29),Inputs!$D$29,IF(U718&lt;=IF(Inputs!$C$30="",lockin,Inputs!$C$30),Inputs!$D$30,IF(U718&lt;=IF(Inputs!$C$31="",lockin,Inputs!$C$31),Inputs!$D$31,0%))))))))))</f>
        <v>1.4999999999999999E-2</v>
      </c>
      <c r="AE718" s="5">
        <f t="shared" si="210"/>
        <v>0</v>
      </c>
      <c r="AF718" s="5">
        <f>AB718*Inputs!I722</f>
        <v>0</v>
      </c>
      <c r="AG718" s="5">
        <f t="shared" si="211"/>
        <v>0</v>
      </c>
      <c r="AH718" s="5">
        <f t="shared" si="212"/>
        <v>0</v>
      </c>
      <c r="AI718" s="5">
        <f>AA718*Inputs!I722</f>
        <v>0</v>
      </c>
      <c r="AJ718" s="5">
        <f t="shared" si="213"/>
        <v>0</v>
      </c>
      <c r="AK718" s="5">
        <f t="shared" si="214"/>
        <v>0</v>
      </c>
      <c r="AL718" s="5">
        <f>AA718*Inputs!I722</f>
        <v>0</v>
      </c>
      <c r="AM718" s="5">
        <f t="shared" ca="1" si="215"/>
        <v>0</v>
      </c>
      <c r="AN718" s="5">
        <f t="shared" si="216"/>
        <v>0</v>
      </c>
      <c r="AO718" s="5">
        <f t="shared" ca="1" si="217"/>
        <v>0</v>
      </c>
      <c r="AP718" s="5"/>
      <c r="AQ718" s="5">
        <f>AA718*Inputs!I722</f>
        <v>0</v>
      </c>
      <c r="AR718" s="5">
        <f t="shared" si="218"/>
        <v>0</v>
      </c>
      <c r="AS718" s="5"/>
      <c r="AT718" s="5">
        <f t="shared" ca="1" si="219"/>
        <v>0</v>
      </c>
      <c r="BG718" s="20" t="str">
        <f>IF(Inputs!K718="","",YEAR(Inputs!K718))</f>
        <v/>
      </c>
      <c r="BH718" s="20" t="str">
        <f>IF(Inputs!K718="","",DAY(Inputs!K718))</f>
        <v/>
      </c>
      <c r="BI718" s="20" t="str">
        <f>IF(Inputs!K718="","",MONTH(Inputs!K718))</f>
        <v/>
      </c>
      <c r="BJ718" s="14" t="str">
        <f>IF(Inputs!K718="","",IF(Inputs!K718&gt;DATE(BG718,4,1),DATE(BG718,4,1),DATE(BG718-1,4,1)))</f>
        <v/>
      </c>
      <c r="BX718" s="27" t="e">
        <f t="shared" si="220"/>
        <v>#N/A</v>
      </c>
      <c r="BY718" t="e">
        <f t="shared" si="221"/>
        <v>#N/A</v>
      </c>
    </row>
    <row r="719" spans="20:77">
      <c r="T719" s="5">
        <f>IF(Inputs!F723="",0,IF(Inputs!G723="Purchase",Inputs!H723,IF(Inputs!G723="Redemption",-Inputs!H723,IF(Inputs!G723="Dividend",0,0)))/Inputs!I723)</f>
        <v>0</v>
      </c>
      <c r="U719" s="5">
        <f>IF(Inputs!F723="",0,(datecg-Inputs!F723))</f>
        <v>0</v>
      </c>
      <c r="V719" s="5">
        <f>IF(Inputs!F723="",0,SUM($T$5:T719))</f>
        <v>0</v>
      </c>
      <c r="W719" s="5">
        <f>SUM($X$5:X718)</f>
        <v>24499.276089799783</v>
      </c>
      <c r="X719" s="5">
        <f t="shared" si="204"/>
        <v>0</v>
      </c>
      <c r="Y719" s="5">
        <f t="shared" si="205"/>
        <v>0</v>
      </c>
      <c r="Z719" s="5">
        <f t="shared" si="206"/>
        <v>0</v>
      </c>
      <c r="AA719" s="5">
        <f t="shared" si="207"/>
        <v>0</v>
      </c>
      <c r="AB719" s="5">
        <f t="shared" si="208"/>
        <v>0</v>
      </c>
      <c r="AC719" s="5">
        <f t="shared" si="209"/>
        <v>0</v>
      </c>
      <c r="AD719" s="94">
        <f>IF(U719&lt;=IF(Inputs!$C$22="",lockin,Inputs!$C$22),Inputs!$D$22,IF(U719&lt;=IF(Inputs!$C$23="",lockin,Inputs!$C$23),Inputs!$D$23,IF(U719&lt;=IF(Inputs!$C$24="",lockin,Inputs!$C$24),Inputs!$D$24,IF(U719&lt;=IF(Inputs!$C$25="",lockin,Inputs!$C$25),Inputs!$D$25,IF(U719&lt;=IF(Inputs!$C$26="",lockin,Inputs!$C$26),Inputs!$D$26,IF(U719&lt;=IF(Inputs!$C$27="",lockin,Inputs!$C$27),Inputs!$D$27,IF(U719&lt;=IF(Inputs!$C$28="",lockin,Inputs!$C$28),Inputs!$D$28,IF(U719&lt;=IF(Inputs!$C$29="",lockin,Inputs!$C$29),Inputs!$D$29,IF(U719&lt;=IF(Inputs!$C$30="",lockin,Inputs!$C$30),Inputs!$D$30,IF(U719&lt;=IF(Inputs!$C$31="",lockin,Inputs!$C$31),Inputs!$D$31,0%))))))))))</f>
        <v>1.4999999999999999E-2</v>
      </c>
      <c r="AE719" s="5">
        <f t="shared" si="210"/>
        <v>0</v>
      </c>
      <c r="AF719" s="5">
        <f>AB719*Inputs!I723</f>
        <v>0</v>
      </c>
      <c r="AG719" s="5">
        <f t="shared" si="211"/>
        <v>0</v>
      </c>
      <c r="AH719" s="5">
        <f t="shared" si="212"/>
        <v>0</v>
      </c>
      <c r="AI719" s="5">
        <f>AA719*Inputs!I723</f>
        <v>0</v>
      </c>
      <c r="AJ719" s="5">
        <f t="shared" si="213"/>
        <v>0</v>
      </c>
      <c r="AK719" s="5">
        <f t="shared" si="214"/>
        <v>0</v>
      </c>
      <c r="AL719" s="5">
        <f>AA719*Inputs!I723</f>
        <v>0</v>
      </c>
      <c r="AM719" s="5">
        <f t="shared" ca="1" si="215"/>
        <v>0</v>
      </c>
      <c r="AN719" s="5">
        <f t="shared" si="216"/>
        <v>0</v>
      </c>
      <c r="AO719" s="5">
        <f t="shared" ca="1" si="217"/>
        <v>0</v>
      </c>
      <c r="AP719" s="5"/>
      <c r="AQ719" s="5">
        <f>AA719*Inputs!I723</f>
        <v>0</v>
      </c>
      <c r="AR719" s="5">
        <f t="shared" si="218"/>
        <v>0</v>
      </c>
      <c r="AS719" s="5"/>
      <c r="AT719" s="5">
        <f t="shared" ca="1" si="219"/>
        <v>0</v>
      </c>
      <c r="BG719" s="20" t="str">
        <f>IF(Inputs!K719="","",YEAR(Inputs!K719))</f>
        <v/>
      </c>
      <c r="BH719" s="20" t="str">
        <f>IF(Inputs!K719="","",DAY(Inputs!K719))</f>
        <v/>
      </c>
      <c r="BI719" s="20" t="str">
        <f>IF(Inputs!K719="","",MONTH(Inputs!K719))</f>
        <v/>
      </c>
      <c r="BJ719" s="14" t="str">
        <f>IF(Inputs!K719="","",IF(Inputs!K719&gt;DATE(BG719,4,1),DATE(BG719,4,1),DATE(BG719-1,4,1)))</f>
        <v/>
      </c>
      <c r="BX719" s="27" t="e">
        <f t="shared" si="220"/>
        <v>#N/A</v>
      </c>
      <c r="BY719" t="e">
        <f t="shared" si="221"/>
        <v>#N/A</v>
      </c>
    </row>
    <row r="720" spans="20:77">
      <c r="T720" s="5">
        <f>IF(Inputs!F724="",0,IF(Inputs!G724="Purchase",Inputs!H724,IF(Inputs!G724="Redemption",-Inputs!H724,IF(Inputs!G724="Dividend",0,0)))/Inputs!I724)</f>
        <v>0</v>
      </c>
      <c r="U720" s="5">
        <f>IF(Inputs!F724="",0,(datecg-Inputs!F724))</f>
        <v>0</v>
      </c>
      <c r="V720" s="5">
        <f>IF(Inputs!F724="",0,SUM($T$5:T720))</f>
        <v>0</v>
      </c>
      <c r="W720" s="5">
        <f>SUM($X$5:X719)</f>
        <v>24499.276089799783</v>
      </c>
      <c r="X720" s="5">
        <f t="shared" si="204"/>
        <v>0</v>
      </c>
      <c r="Y720" s="5">
        <f t="shared" si="205"/>
        <v>0</v>
      </c>
      <c r="Z720" s="5">
        <f t="shared" si="206"/>
        <v>0</v>
      </c>
      <c r="AA720" s="5">
        <f t="shared" si="207"/>
        <v>0</v>
      </c>
      <c r="AB720" s="5">
        <f t="shared" si="208"/>
        <v>0</v>
      </c>
      <c r="AC720" s="5">
        <f t="shared" si="209"/>
        <v>0</v>
      </c>
      <c r="AD720" s="94">
        <f>IF(U720&lt;=IF(Inputs!$C$22="",lockin,Inputs!$C$22),Inputs!$D$22,IF(U720&lt;=IF(Inputs!$C$23="",lockin,Inputs!$C$23),Inputs!$D$23,IF(U720&lt;=IF(Inputs!$C$24="",lockin,Inputs!$C$24),Inputs!$D$24,IF(U720&lt;=IF(Inputs!$C$25="",lockin,Inputs!$C$25),Inputs!$D$25,IF(U720&lt;=IF(Inputs!$C$26="",lockin,Inputs!$C$26),Inputs!$D$26,IF(U720&lt;=IF(Inputs!$C$27="",lockin,Inputs!$C$27),Inputs!$D$27,IF(U720&lt;=IF(Inputs!$C$28="",lockin,Inputs!$C$28),Inputs!$D$28,IF(U720&lt;=IF(Inputs!$C$29="",lockin,Inputs!$C$29),Inputs!$D$29,IF(U720&lt;=IF(Inputs!$C$30="",lockin,Inputs!$C$30),Inputs!$D$30,IF(U720&lt;=IF(Inputs!$C$31="",lockin,Inputs!$C$31),Inputs!$D$31,0%))))))))))</f>
        <v>1.4999999999999999E-2</v>
      </c>
      <c r="AE720" s="5">
        <f t="shared" si="210"/>
        <v>0</v>
      </c>
      <c r="AF720" s="5">
        <f>AB720*Inputs!I724</f>
        <v>0</v>
      </c>
      <c r="AG720" s="5">
        <f t="shared" si="211"/>
        <v>0</v>
      </c>
      <c r="AH720" s="5">
        <f t="shared" si="212"/>
        <v>0</v>
      </c>
      <c r="AI720" s="5">
        <f>AA720*Inputs!I724</f>
        <v>0</v>
      </c>
      <c r="AJ720" s="5">
        <f t="shared" si="213"/>
        <v>0</v>
      </c>
      <c r="AK720" s="5">
        <f t="shared" si="214"/>
        <v>0</v>
      </c>
      <c r="AL720" s="5">
        <f>AA720*Inputs!I724</f>
        <v>0</v>
      </c>
      <c r="AM720" s="5">
        <f t="shared" ca="1" si="215"/>
        <v>0</v>
      </c>
      <c r="AN720" s="5">
        <f t="shared" si="216"/>
        <v>0</v>
      </c>
      <c r="AO720" s="5">
        <f t="shared" ca="1" si="217"/>
        <v>0</v>
      </c>
      <c r="AP720" s="5"/>
      <c r="AQ720" s="5">
        <f>AA720*Inputs!I724</f>
        <v>0</v>
      </c>
      <c r="AR720" s="5">
        <f t="shared" si="218"/>
        <v>0</v>
      </c>
      <c r="AS720" s="5"/>
      <c r="AT720" s="5">
        <f t="shared" ca="1" si="219"/>
        <v>0</v>
      </c>
      <c r="BG720" s="20" t="str">
        <f>IF(Inputs!K720="","",YEAR(Inputs!K720))</f>
        <v/>
      </c>
      <c r="BH720" s="20" t="str">
        <f>IF(Inputs!K720="","",DAY(Inputs!K720))</f>
        <v/>
      </c>
      <c r="BI720" s="20" t="str">
        <f>IF(Inputs!K720="","",MONTH(Inputs!K720))</f>
        <v/>
      </c>
      <c r="BJ720" s="14" t="str">
        <f>IF(Inputs!K720="","",IF(Inputs!K720&gt;DATE(BG720,4,1),DATE(BG720,4,1),DATE(BG720-1,4,1)))</f>
        <v/>
      </c>
      <c r="BX720" s="27" t="e">
        <f t="shared" si="220"/>
        <v>#N/A</v>
      </c>
      <c r="BY720" t="e">
        <f t="shared" si="221"/>
        <v>#N/A</v>
      </c>
    </row>
    <row r="721" spans="20:77">
      <c r="T721" s="5">
        <f>IF(Inputs!F725="",0,IF(Inputs!G725="Purchase",Inputs!H725,IF(Inputs!G725="Redemption",-Inputs!H725,IF(Inputs!G725="Dividend",0,0)))/Inputs!I725)</f>
        <v>0</v>
      </c>
      <c r="U721" s="5">
        <f>IF(Inputs!F725="",0,(datecg-Inputs!F725))</f>
        <v>0</v>
      </c>
      <c r="V721" s="5">
        <f>IF(Inputs!F725="",0,SUM($T$5:T721))</f>
        <v>0</v>
      </c>
      <c r="W721" s="5">
        <f>SUM($X$5:X720)</f>
        <v>24499.276089799783</v>
      </c>
      <c r="X721" s="5">
        <f t="shared" si="204"/>
        <v>0</v>
      </c>
      <c r="Y721" s="5">
        <f t="shared" si="205"/>
        <v>0</v>
      </c>
      <c r="Z721" s="5">
        <f t="shared" si="206"/>
        <v>0</v>
      </c>
      <c r="AA721" s="5">
        <f t="shared" si="207"/>
        <v>0</v>
      </c>
      <c r="AB721" s="5">
        <f t="shared" si="208"/>
        <v>0</v>
      </c>
      <c r="AC721" s="5">
        <f t="shared" si="209"/>
        <v>0</v>
      </c>
      <c r="AD721" s="94">
        <f>IF(U721&lt;=IF(Inputs!$C$22="",lockin,Inputs!$C$22),Inputs!$D$22,IF(U721&lt;=IF(Inputs!$C$23="",lockin,Inputs!$C$23),Inputs!$D$23,IF(U721&lt;=IF(Inputs!$C$24="",lockin,Inputs!$C$24),Inputs!$D$24,IF(U721&lt;=IF(Inputs!$C$25="",lockin,Inputs!$C$25),Inputs!$D$25,IF(U721&lt;=IF(Inputs!$C$26="",lockin,Inputs!$C$26),Inputs!$D$26,IF(U721&lt;=IF(Inputs!$C$27="",lockin,Inputs!$C$27),Inputs!$D$27,IF(U721&lt;=IF(Inputs!$C$28="",lockin,Inputs!$C$28),Inputs!$D$28,IF(U721&lt;=IF(Inputs!$C$29="",lockin,Inputs!$C$29),Inputs!$D$29,IF(U721&lt;=IF(Inputs!$C$30="",lockin,Inputs!$C$30),Inputs!$D$30,IF(U721&lt;=IF(Inputs!$C$31="",lockin,Inputs!$C$31),Inputs!$D$31,0%))))))))))</f>
        <v>1.4999999999999999E-2</v>
      </c>
      <c r="AE721" s="5">
        <f t="shared" si="210"/>
        <v>0</v>
      </c>
      <c r="AF721" s="5">
        <f>AB721*Inputs!I725</f>
        <v>0</v>
      </c>
      <c r="AG721" s="5">
        <f t="shared" si="211"/>
        <v>0</v>
      </c>
      <c r="AH721" s="5">
        <f t="shared" si="212"/>
        <v>0</v>
      </c>
      <c r="AI721" s="5">
        <f>AA721*Inputs!I725</f>
        <v>0</v>
      </c>
      <c r="AJ721" s="5">
        <f t="shared" si="213"/>
        <v>0</v>
      </c>
      <c r="AK721" s="5">
        <f t="shared" si="214"/>
        <v>0</v>
      </c>
      <c r="AL721" s="5">
        <f>AA721*Inputs!I725</f>
        <v>0</v>
      </c>
      <c r="AM721" s="5">
        <f t="shared" ca="1" si="215"/>
        <v>0</v>
      </c>
      <c r="AN721" s="5">
        <f t="shared" si="216"/>
        <v>0</v>
      </c>
      <c r="AO721" s="5">
        <f t="shared" ca="1" si="217"/>
        <v>0</v>
      </c>
      <c r="AP721" s="5"/>
      <c r="AQ721" s="5">
        <f>AA721*Inputs!I725</f>
        <v>0</v>
      </c>
      <c r="AR721" s="5">
        <f t="shared" si="218"/>
        <v>0</v>
      </c>
      <c r="AS721" s="5"/>
      <c r="AT721" s="5">
        <f t="shared" ca="1" si="219"/>
        <v>0</v>
      </c>
      <c r="BG721" s="20" t="str">
        <f>IF(Inputs!K721="","",YEAR(Inputs!K721))</f>
        <v/>
      </c>
      <c r="BH721" s="20" t="str">
        <f>IF(Inputs!K721="","",DAY(Inputs!K721))</f>
        <v/>
      </c>
      <c r="BI721" s="20" t="str">
        <f>IF(Inputs!K721="","",MONTH(Inputs!K721))</f>
        <v/>
      </c>
      <c r="BJ721" s="14" t="str">
        <f>IF(Inputs!K721="","",IF(Inputs!K721&gt;DATE(BG721,4,1),DATE(BG721,4,1),DATE(BG721-1,4,1)))</f>
        <v/>
      </c>
      <c r="BX721" s="27" t="e">
        <f t="shared" si="220"/>
        <v>#N/A</v>
      </c>
      <c r="BY721" t="e">
        <f t="shared" si="221"/>
        <v>#N/A</v>
      </c>
    </row>
    <row r="722" spans="20:77">
      <c r="T722" s="5">
        <f>IF(Inputs!F726="",0,IF(Inputs!G726="Purchase",Inputs!H726,IF(Inputs!G726="Redemption",-Inputs!H726,IF(Inputs!G726="Dividend",0,0)))/Inputs!I726)</f>
        <v>0</v>
      </c>
      <c r="U722" s="5">
        <f>IF(Inputs!F726="",0,(datecg-Inputs!F726))</f>
        <v>0</v>
      </c>
      <c r="V722" s="5">
        <f>IF(Inputs!F726="",0,SUM($T$5:T722))</f>
        <v>0</v>
      </c>
      <c r="W722" s="5">
        <f>SUM($X$5:X721)</f>
        <v>24499.276089799783</v>
      </c>
      <c r="X722" s="5">
        <f t="shared" si="204"/>
        <v>0</v>
      </c>
      <c r="Y722" s="5">
        <f t="shared" si="205"/>
        <v>0</v>
      </c>
      <c r="Z722" s="5">
        <f t="shared" si="206"/>
        <v>0</v>
      </c>
      <c r="AA722" s="5">
        <f t="shared" si="207"/>
        <v>0</v>
      </c>
      <c r="AB722" s="5">
        <f t="shared" si="208"/>
        <v>0</v>
      </c>
      <c r="AC722" s="5">
        <f t="shared" si="209"/>
        <v>0</v>
      </c>
      <c r="AD722" s="94">
        <f>IF(U722&lt;=IF(Inputs!$C$22="",lockin,Inputs!$C$22),Inputs!$D$22,IF(U722&lt;=IF(Inputs!$C$23="",lockin,Inputs!$C$23),Inputs!$D$23,IF(U722&lt;=IF(Inputs!$C$24="",lockin,Inputs!$C$24),Inputs!$D$24,IF(U722&lt;=IF(Inputs!$C$25="",lockin,Inputs!$C$25),Inputs!$D$25,IF(U722&lt;=IF(Inputs!$C$26="",lockin,Inputs!$C$26),Inputs!$D$26,IF(U722&lt;=IF(Inputs!$C$27="",lockin,Inputs!$C$27),Inputs!$D$27,IF(U722&lt;=IF(Inputs!$C$28="",lockin,Inputs!$C$28),Inputs!$D$28,IF(U722&lt;=IF(Inputs!$C$29="",lockin,Inputs!$C$29),Inputs!$D$29,IF(U722&lt;=IF(Inputs!$C$30="",lockin,Inputs!$C$30),Inputs!$D$30,IF(U722&lt;=IF(Inputs!$C$31="",lockin,Inputs!$C$31),Inputs!$D$31,0%))))))))))</f>
        <v>1.4999999999999999E-2</v>
      </c>
      <c r="AE722" s="5">
        <f t="shared" si="210"/>
        <v>0</v>
      </c>
      <c r="AF722" s="5">
        <f>AB722*Inputs!I726</f>
        <v>0</v>
      </c>
      <c r="AG722" s="5">
        <f t="shared" si="211"/>
        <v>0</v>
      </c>
      <c r="AH722" s="5">
        <f t="shared" si="212"/>
        <v>0</v>
      </c>
      <c r="AI722" s="5">
        <f>AA722*Inputs!I726</f>
        <v>0</v>
      </c>
      <c r="AJ722" s="5">
        <f t="shared" si="213"/>
        <v>0</v>
      </c>
      <c r="AK722" s="5">
        <f t="shared" si="214"/>
        <v>0</v>
      </c>
      <c r="AL722" s="5">
        <f>AA722*Inputs!I726</f>
        <v>0</v>
      </c>
      <c r="AM722" s="5">
        <f t="shared" ca="1" si="215"/>
        <v>0</v>
      </c>
      <c r="AN722" s="5">
        <f t="shared" si="216"/>
        <v>0</v>
      </c>
      <c r="AO722" s="5">
        <f t="shared" ca="1" si="217"/>
        <v>0</v>
      </c>
      <c r="AP722" s="5"/>
      <c r="AQ722" s="5">
        <f>AA722*Inputs!I726</f>
        <v>0</v>
      </c>
      <c r="AR722" s="5">
        <f t="shared" si="218"/>
        <v>0</v>
      </c>
      <c r="AS722" s="5"/>
      <c r="AT722" s="5">
        <f t="shared" ca="1" si="219"/>
        <v>0</v>
      </c>
      <c r="BG722" s="20" t="str">
        <f>IF(Inputs!K722="","",YEAR(Inputs!K722))</f>
        <v/>
      </c>
      <c r="BH722" s="20" t="str">
        <f>IF(Inputs!K722="","",DAY(Inputs!K722))</f>
        <v/>
      </c>
      <c r="BI722" s="20" t="str">
        <f>IF(Inputs!K722="","",MONTH(Inputs!K722))</f>
        <v/>
      </c>
      <c r="BJ722" s="14" t="str">
        <f>IF(Inputs!K722="","",IF(Inputs!K722&gt;DATE(BG722,4,1),DATE(BG722,4,1),DATE(BG722-1,4,1)))</f>
        <v/>
      </c>
      <c r="BX722" s="27" t="e">
        <f t="shared" si="220"/>
        <v>#N/A</v>
      </c>
      <c r="BY722" t="e">
        <f t="shared" si="221"/>
        <v>#N/A</v>
      </c>
    </row>
    <row r="723" spans="20:77">
      <c r="T723" s="5">
        <f>IF(Inputs!F727="",0,IF(Inputs!G727="Purchase",Inputs!H727,IF(Inputs!G727="Redemption",-Inputs!H727,IF(Inputs!G727="Dividend",0,0)))/Inputs!I727)</f>
        <v>0</v>
      </c>
      <c r="U723" s="5">
        <f>IF(Inputs!F727="",0,(datecg-Inputs!F727))</f>
        <v>0</v>
      </c>
      <c r="V723" s="5">
        <f>IF(Inputs!F727="",0,SUM($T$5:T723))</f>
        <v>0</v>
      </c>
      <c r="W723" s="5">
        <f>SUM($X$5:X722)</f>
        <v>24499.276089799783</v>
      </c>
      <c r="X723" s="5">
        <f t="shared" si="204"/>
        <v>0</v>
      </c>
      <c r="Y723" s="5">
        <f t="shared" si="205"/>
        <v>0</v>
      </c>
      <c r="Z723" s="5">
        <f t="shared" si="206"/>
        <v>0</v>
      </c>
      <c r="AA723" s="5">
        <f t="shared" si="207"/>
        <v>0</v>
      </c>
      <c r="AB723" s="5">
        <f t="shared" si="208"/>
        <v>0</v>
      </c>
      <c r="AC723" s="5">
        <f t="shared" si="209"/>
        <v>0</v>
      </c>
      <c r="AD723" s="94">
        <f>IF(U723&lt;=IF(Inputs!$C$22="",lockin,Inputs!$C$22),Inputs!$D$22,IF(U723&lt;=IF(Inputs!$C$23="",lockin,Inputs!$C$23),Inputs!$D$23,IF(U723&lt;=IF(Inputs!$C$24="",lockin,Inputs!$C$24),Inputs!$D$24,IF(U723&lt;=IF(Inputs!$C$25="",lockin,Inputs!$C$25),Inputs!$D$25,IF(U723&lt;=IF(Inputs!$C$26="",lockin,Inputs!$C$26),Inputs!$D$26,IF(U723&lt;=IF(Inputs!$C$27="",lockin,Inputs!$C$27),Inputs!$D$27,IF(U723&lt;=IF(Inputs!$C$28="",lockin,Inputs!$C$28),Inputs!$D$28,IF(U723&lt;=IF(Inputs!$C$29="",lockin,Inputs!$C$29),Inputs!$D$29,IF(U723&lt;=IF(Inputs!$C$30="",lockin,Inputs!$C$30),Inputs!$D$30,IF(U723&lt;=IF(Inputs!$C$31="",lockin,Inputs!$C$31),Inputs!$D$31,0%))))))))))</f>
        <v>1.4999999999999999E-2</v>
      </c>
      <c r="AE723" s="5">
        <f t="shared" si="210"/>
        <v>0</v>
      </c>
      <c r="AF723" s="5">
        <f>AB723*Inputs!I727</f>
        <v>0</v>
      </c>
      <c r="AG723" s="5">
        <f t="shared" si="211"/>
        <v>0</v>
      </c>
      <c r="AH723" s="5">
        <f t="shared" si="212"/>
        <v>0</v>
      </c>
      <c r="AI723" s="5">
        <f>AA723*Inputs!I727</f>
        <v>0</v>
      </c>
      <c r="AJ723" s="5">
        <f t="shared" si="213"/>
        <v>0</v>
      </c>
      <c r="AK723" s="5">
        <f t="shared" si="214"/>
        <v>0</v>
      </c>
      <c r="AL723" s="5">
        <f>AA723*Inputs!I727</f>
        <v>0</v>
      </c>
      <c r="AM723" s="5">
        <f t="shared" ca="1" si="215"/>
        <v>0</v>
      </c>
      <c r="AN723" s="5">
        <f t="shared" si="216"/>
        <v>0</v>
      </c>
      <c r="AO723" s="5">
        <f t="shared" ca="1" si="217"/>
        <v>0</v>
      </c>
      <c r="AP723" s="5"/>
      <c r="AQ723" s="5">
        <f>AA723*Inputs!I727</f>
        <v>0</v>
      </c>
      <c r="AR723" s="5">
        <f t="shared" si="218"/>
        <v>0</v>
      </c>
      <c r="AS723" s="5"/>
      <c r="AT723" s="5">
        <f t="shared" ca="1" si="219"/>
        <v>0</v>
      </c>
      <c r="BG723" s="20" t="str">
        <f>IF(Inputs!K723="","",YEAR(Inputs!K723))</f>
        <v/>
      </c>
      <c r="BH723" s="20" t="str">
        <f>IF(Inputs!K723="","",DAY(Inputs!K723))</f>
        <v/>
      </c>
      <c r="BI723" s="20" t="str">
        <f>IF(Inputs!K723="","",MONTH(Inputs!K723))</f>
        <v/>
      </c>
      <c r="BJ723" s="14" t="str">
        <f>IF(Inputs!K723="","",IF(Inputs!K723&gt;DATE(BG723,4,1),DATE(BG723,4,1),DATE(BG723-1,4,1)))</f>
        <v/>
      </c>
      <c r="BX723" s="27" t="e">
        <f t="shared" si="220"/>
        <v>#N/A</v>
      </c>
      <c r="BY723" t="e">
        <f t="shared" si="221"/>
        <v>#N/A</v>
      </c>
    </row>
    <row r="724" spans="20:77">
      <c r="T724" s="5">
        <f>IF(Inputs!F728="",0,IF(Inputs!G728="Purchase",Inputs!H728,IF(Inputs!G728="Redemption",-Inputs!H728,IF(Inputs!G728="Dividend",0,0)))/Inputs!I728)</f>
        <v>0</v>
      </c>
      <c r="U724" s="5">
        <f>IF(Inputs!F728="",0,(datecg-Inputs!F728))</f>
        <v>0</v>
      </c>
      <c r="V724" s="5">
        <f>IF(Inputs!F728="",0,SUM($T$5:T724))</f>
        <v>0</v>
      </c>
      <c r="W724" s="5">
        <f>SUM($X$5:X723)</f>
        <v>24499.276089799783</v>
      </c>
      <c r="X724" s="5">
        <f t="shared" si="204"/>
        <v>0</v>
      </c>
      <c r="Y724" s="5">
        <f t="shared" si="205"/>
        <v>0</v>
      </c>
      <c r="Z724" s="5">
        <f t="shared" si="206"/>
        <v>0</v>
      </c>
      <c r="AA724" s="5">
        <f t="shared" si="207"/>
        <v>0</v>
      </c>
      <c r="AB724" s="5">
        <f t="shared" si="208"/>
        <v>0</v>
      </c>
      <c r="AC724" s="5">
        <f t="shared" si="209"/>
        <v>0</v>
      </c>
      <c r="AD724" s="94">
        <f>IF(U724&lt;=IF(Inputs!$C$22="",lockin,Inputs!$C$22),Inputs!$D$22,IF(U724&lt;=IF(Inputs!$C$23="",lockin,Inputs!$C$23),Inputs!$D$23,IF(U724&lt;=IF(Inputs!$C$24="",lockin,Inputs!$C$24),Inputs!$D$24,IF(U724&lt;=IF(Inputs!$C$25="",lockin,Inputs!$C$25),Inputs!$D$25,IF(U724&lt;=IF(Inputs!$C$26="",lockin,Inputs!$C$26),Inputs!$D$26,IF(U724&lt;=IF(Inputs!$C$27="",lockin,Inputs!$C$27),Inputs!$D$27,IF(U724&lt;=IF(Inputs!$C$28="",lockin,Inputs!$C$28),Inputs!$D$28,IF(U724&lt;=IF(Inputs!$C$29="",lockin,Inputs!$C$29),Inputs!$D$29,IF(U724&lt;=IF(Inputs!$C$30="",lockin,Inputs!$C$30),Inputs!$D$30,IF(U724&lt;=IF(Inputs!$C$31="",lockin,Inputs!$C$31),Inputs!$D$31,0%))))))))))</f>
        <v>1.4999999999999999E-2</v>
      </c>
      <c r="AE724" s="5">
        <f t="shared" si="210"/>
        <v>0</v>
      </c>
      <c r="AF724" s="5">
        <f>AB724*Inputs!I728</f>
        <v>0</v>
      </c>
      <c r="AG724" s="5">
        <f t="shared" si="211"/>
        <v>0</v>
      </c>
      <c r="AH724" s="5">
        <f t="shared" si="212"/>
        <v>0</v>
      </c>
      <c r="AI724" s="5">
        <f>AA724*Inputs!I728</f>
        <v>0</v>
      </c>
      <c r="AJ724" s="5">
        <f t="shared" si="213"/>
        <v>0</v>
      </c>
      <c r="AK724" s="5">
        <f t="shared" si="214"/>
        <v>0</v>
      </c>
      <c r="AL724" s="5">
        <f>AA724*Inputs!I728</f>
        <v>0</v>
      </c>
      <c r="AM724" s="5">
        <f t="shared" ca="1" si="215"/>
        <v>0</v>
      </c>
      <c r="AN724" s="5">
        <f t="shared" si="216"/>
        <v>0</v>
      </c>
      <c r="AO724" s="5">
        <f t="shared" ca="1" si="217"/>
        <v>0</v>
      </c>
      <c r="AP724" s="5"/>
      <c r="AQ724" s="5">
        <f>AA724*Inputs!I728</f>
        <v>0</v>
      </c>
      <c r="AR724" s="5">
        <f t="shared" si="218"/>
        <v>0</v>
      </c>
      <c r="AS724" s="5"/>
      <c r="AT724" s="5">
        <f t="shared" ca="1" si="219"/>
        <v>0</v>
      </c>
      <c r="BG724" s="20" t="str">
        <f>IF(Inputs!K724="","",YEAR(Inputs!K724))</f>
        <v/>
      </c>
      <c r="BH724" s="20" t="str">
        <f>IF(Inputs!K724="","",DAY(Inputs!K724))</f>
        <v/>
      </c>
      <c r="BI724" s="20" t="str">
        <f>IF(Inputs!K724="","",MONTH(Inputs!K724))</f>
        <v/>
      </c>
      <c r="BJ724" s="14" t="str">
        <f>IF(Inputs!K724="","",IF(Inputs!K724&gt;DATE(BG724,4,1),DATE(BG724,4,1),DATE(BG724-1,4,1)))</f>
        <v/>
      </c>
      <c r="BX724" s="27" t="e">
        <f t="shared" si="220"/>
        <v>#N/A</v>
      </c>
      <c r="BY724" t="e">
        <f t="shared" si="221"/>
        <v>#N/A</v>
      </c>
    </row>
    <row r="725" spans="20:77">
      <c r="T725" s="5">
        <f>IF(Inputs!F729="",0,IF(Inputs!G729="Purchase",Inputs!H729,IF(Inputs!G729="Redemption",-Inputs!H729,IF(Inputs!G729="Dividend",0,0)))/Inputs!I729)</f>
        <v>0</v>
      </c>
      <c r="U725" s="5">
        <f>IF(Inputs!F729="",0,(datecg-Inputs!F729))</f>
        <v>0</v>
      </c>
      <c r="V725" s="5">
        <f>IF(Inputs!F729="",0,SUM($T$5:T725))</f>
        <v>0</v>
      </c>
      <c r="W725" s="5">
        <f>SUM($X$5:X724)</f>
        <v>24499.276089799783</v>
      </c>
      <c r="X725" s="5">
        <f t="shared" si="204"/>
        <v>0</v>
      </c>
      <c r="Y725" s="5">
        <f t="shared" si="205"/>
        <v>0</v>
      </c>
      <c r="Z725" s="5">
        <f t="shared" si="206"/>
        <v>0</v>
      </c>
      <c r="AA725" s="5">
        <f t="shared" si="207"/>
        <v>0</v>
      </c>
      <c r="AB725" s="5">
        <f t="shared" si="208"/>
        <v>0</v>
      </c>
      <c r="AC725" s="5">
        <f t="shared" si="209"/>
        <v>0</v>
      </c>
      <c r="AD725" s="94">
        <f>IF(U725&lt;=IF(Inputs!$C$22="",lockin,Inputs!$C$22),Inputs!$D$22,IF(U725&lt;=IF(Inputs!$C$23="",lockin,Inputs!$C$23),Inputs!$D$23,IF(U725&lt;=IF(Inputs!$C$24="",lockin,Inputs!$C$24),Inputs!$D$24,IF(U725&lt;=IF(Inputs!$C$25="",lockin,Inputs!$C$25),Inputs!$D$25,IF(U725&lt;=IF(Inputs!$C$26="",lockin,Inputs!$C$26),Inputs!$D$26,IF(U725&lt;=IF(Inputs!$C$27="",lockin,Inputs!$C$27),Inputs!$D$27,IF(U725&lt;=IF(Inputs!$C$28="",lockin,Inputs!$C$28),Inputs!$D$28,IF(U725&lt;=IF(Inputs!$C$29="",lockin,Inputs!$C$29),Inputs!$D$29,IF(U725&lt;=IF(Inputs!$C$30="",lockin,Inputs!$C$30),Inputs!$D$30,IF(U725&lt;=IF(Inputs!$C$31="",lockin,Inputs!$C$31),Inputs!$D$31,0%))))))))))</f>
        <v>1.4999999999999999E-2</v>
      </c>
      <c r="AE725" s="5">
        <f t="shared" si="210"/>
        <v>0</v>
      </c>
      <c r="AF725" s="5">
        <f>AB725*Inputs!I729</f>
        <v>0</v>
      </c>
      <c r="AG725" s="5">
        <f t="shared" si="211"/>
        <v>0</v>
      </c>
      <c r="AH725" s="5">
        <f t="shared" si="212"/>
        <v>0</v>
      </c>
      <c r="AI725" s="5">
        <f>AA725*Inputs!I729</f>
        <v>0</v>
      </c>
      <c r="AJ725" s="5">
        <f t="shared" si="213"/>
        <v>0</v>
      </c>
      <c r="AK725" s="5">
        <f t="shared" si="214"/>
        <v>0</v>
      </c>
      <c r="AL725" s="5">
        <f>AA725*Inputs!I729</f>
        <v>0</v>
      </c>
      <c r="AM725" s="5">
        <f t="shared" ca="1" si="215"/>
        <v>0</v>
      </c>
      <c r="AN725" s="5">
        <f t="shared" si="216"/>
        <v>0</v>
      </c>
      <c r="AO725" s="5">
        <f t="shared" ca="1" si="217"/>
        <v>0</v>
      </c>
      <c r="AP725" s="5"/>
      <c r="AQ725" s="5">
        <f>AA725*Inputs!I729</f>
        <v>0</v>
      </c>
      <c r="AR725" s="5">
        <f t="shared" si="218"/>
        <v>0</v>
      </c>
      <c r="AS725" s="5"/>
      <c r="AT725" s="5">
        <f t="shared" ca="1" si="219"/>
        <v>0</v>
      </c>
      <c r="BG725" s="20" t="str">
        <f>IF(Inputs!K725="","",YEAR(Inputs!K725))</f>
        <v/>
      </c>
      <c r="BH725" s="20" t="str">
        <f>IF(Inputs!K725="","",DAY(Inputs!K725))</f>
        <v/>
      </c>
      <c r="BI725" s="20" t="str">
        <f>IF(Inputs!K725="","",MONTH(Inputs!K725))</f>
        <v/>
      </c>
      <c r="BJ725" s="14" t="str">
        <f>IF(Inputs!K725="","",IF(Inputs!K725&gt;DATE(BG725,4,1),DATE(BG725,4,1),DATE(BG725-1,4,1)))</f>
        <v/>
      </c>
      <c r="BX725" s="27" t="e">
        <f t="shared" si="220"/>
        <v>#N/A</v>
      </c>
      <c r="BY725" t="e">
        <f t="shared" si="221"/>
        <v>#N/A</v>
      </c>
    </row>
    <row r="726" spans="20:77">
      <c r="T726" s="5">
        <f>IF(Inputs!F730="",0,IF(Inputs!G730="Purchase",Inputs!H730,IF(Inputs!G730="Redemption",-Inputs!H730,IF(Inputs!G730="Dividend",0,0)))/Inputs!I730)</f>
        <v>0</v>
      </c>
      <c r="U726" s="5">
        <f>IF(Inputs!F730="",0,(datecg-Inputs!F730))</f>
        <v>0</v>
      </c>
      <c r="V726" s="5">
        <f>IF(Inputs!F730="",0,SUM($T$5:T726))</f>
        <v>0</v>
      </c>
      <c r="W726" s="5">
        <f>SUM($X$5:X725)</f>
        <v>24499.276089799783</v>
      </c>
      <c r="X726" s="5">
        <f t="shared" si="204"/>
        <v>0</v>
      </c>
      <c r="Y726" s="5">
        <f t="shared" si="205"/>
        <v>0</v>
      </c>
      <c r="Z726" s="5">
        <f t="shared" si="206"/>
        <v>0</v>
      </c>
      <c r="AA726" s="5">
        <f t="shared" si="207"/>
        <v>0</v>
      </c>
      <c r="AB726" s="5">
        <f t="shared" si="208"/>
        <v>0</v>
      </c>
      <c r="AC726" s="5">
        <f t="shared" si="209"/>
        <v>0</v>
      </c>
      <c r="AD726" s="94">
        <f>IF(U726&lt;=IF(Inputs!$C$22="",lockin,Inputs!$C$22),Inputs!$D$22,IF(U726&lt;=IF(Inputs!$C$23="",lockin,Inputs!$C$23),Inputs!$D$23,IF(U726&lt;=IF(Inputs!$C$24="",lockin,Inputs!$C$24),Inputs!$D$24,IF(U726&lt;=IF(Inputs!$C$25="",lockin,Inputs!$C$25),Inputs!$D$25,IF(U726&lt;=IF(Inputs!$C$26="",lockin,Inputs!$C$26),Inputs!$D$26,IF(U726&lt;=IF(Inputs!$C$27="",lockin,Inputs!$C$27),Inputs!$D$27,IF(U726&lt;=IF(Inputs!$C$28="",lockin,Inputs!$C$28),Inputs!$D$28,IF(U726&lt;=IF(Inputs!$C$29="",lockin,Inputs!$C$29),Inputs!$D$29,IF(U726&lt;=IF(Inputs!$C$30="",lockin,Inputs!$C$30),Inputs!$D$30,IF(U726&lt;=IF(Inputs!$C$31="",lockin,Inputs!$C$31),Inputs!$D$31,0%))))))))))</f>
        <v>1.4999999999999999E-2</v>
      </c>
      <c r="AE726" s="5">
        <f t="shared" si="210"/>
        <v>0</v>
      </c>
      <c r="AF726" s="5">
        <f>AB726*Inputs!I730</f>
        <v>0</v>
      </c>
      <c r="AG726" s="5">
        <f t="shared" si="211"/>
        <v>0</v>
      </c>
      <c r="AH726" s="5">
        <f t="shared" si="212"/>
        <v>0</v>
      </c>
      <c r="AI726" s="5">
        <f>AA726*Inputs!I730</f>
        <v>0</v>
      </c>
      <c r="AJ726" s="5">
        <f t="shared" si="213"/>
        <v>0</v>
      </c>
      <c r="AK726" s="5">
        <f t="shared" si="214"/>
        <v>0</v>
      </c>
      <c r="AL726" s="5">
        <f>AA726*Inputs!I730</f>
        <v>0</v>
      </c>
      <c r="AM726" s="5">
        <f t="shared" ca="1" si="215"/>
        <v>0</v>
      </c>
      <c r="AN726" s="5">
        <f t="shared" si="216"/>
        <v>0</v>
      </c>
      <c r="AO726" s="5">
        <f t="shared" ca="1" si="217"/>
        <v>0</v>
      </c>
      <c r="AP726" s="5"/>
      <c r="AQ726" s="5">
        <f>AA726*Inputs!I730</f>
        <v>0</v>
      </c>
      <c r="AR726" s="5">
        <f t="shared" si="218"/>
        <v>0</v>
      </c>
      <c r="AS726" s="5"/>
      <c r="AT726" s="5">
        <f t="shared" ca="1" si="219"/>
        <v>0</v>
      </c>
      <c r="BG726" s="20" t="str">
        <f>IF(Inputs!K726="","",YEAR(Inputs!K726))</f>
        <v/>
      </c>
      <c r="BH726" s="20" t="str">
        <f>IF(Inputs!K726="","",DAY(Inputs!K726))</f>
        <v/>
      </c>
      <c r="BI726" s="20" t="str">
        <f>IF(Inputs!K726="","",MONTH(Inputs!K726))</f>
        <v/>
      </c>
      <c r="BJ726" s="14" t="str">
        <f>IF(Inputs!K726="","",IF(Inputs!K726&gt;DATE(BG726,4,1),DATE(BG726,4,1),DATE(BG726-1,4,1)))</f>
        <v/>
      </c>
      <c r="BX726" s="27" t="e">
        <f t="shared" si="220"/>
        <v>#N/A</v>
      </c>
      <c r="BY726" t="e">
        <f t="shared" si="221"/>
        <v>#N/A</v>
      </c>
    </row>
    <row r="727" spans="20:77">
      <c r="T727" s="5">
        <f>IF(Inputs!F731="",0,IF(Inputs!G731="Purchase",Inputs!H731,IF(Inputs!G731="Redemption",-Inputs!H731,IF(Inputs!G731="Dividend",0,0)))/Inputs!I731)</f>
        <v>0</v>
      </c>
      <c r="U727" s="5">
        <f>IF(Inputs!F731="",0,(datecg-Inputs!F731))</f>
        <v>0</v>
      </c>
      <c r="V727" s="5">
        <f>IF(Inputs!F731="",0,SUM($T$5:T727))</f>
        <v>0</v>
      </c>
      <c r="W727" s="5">
        <f>SUM($X$5:X726)</f>
        <v>24499.276089799783</v>
      </c>
      <c r="X727" s="5">
        <f t="shared" si="204"/>
        <v>0</v>
      </c>
      <c r="Y727" s="5">
        <f t="shared" si="205"/>
        <v>0</v>
      </c>
      <c r="Z727" s="5">
        <f t="shared" si="206"/>
        <v>0</v>
      </c>
      <c r="AA727" s="5">
        <f t="shared" si="207"/>
        <v>0</v>
      </c>
      <c r="AB727" s="5">
        <f t="shared" si="208"/>
        <v>0</v>
      </c>
      <c r="AC727" s="5">
        <f t="shared" si="209"/>
        <v>0</v>
      </c>
      <c r="AD727" s="94">
        <f>IF(U727&lt;=IF(Inputs!$C$22="",lockin,Inputs!$C$22),Inputs!$D$22,IF(U727&lt;=IF(Inputs!$C$23="",lockin,Inputs!$C$23),Inputs!$D$23,IF(U727&lt;=IF(Inputs!$C$24="",lockin,Inputs!$C$24),Inputs!$D$24,IF(U727&lt;=IF(Inputs!$C$25="",lockin,Inputs!$C$25),Inputs!$D$25,IF(U727&lt;=IF(Inputs!$C$26="",lockin,Inputs!$C$26),Inputs!$D$26,IF(U727&lt;=IF(Inputs!$C$27="",lockin,Inputs!$C$27),Inputs!$D$27,IF(U727&lt;=IF(Inputs!$C$28="",lockin,Inputs!$C$28),Inputs!$D$28,IF(U727&lt;=IF(Inputs!$C$29="",lockin,Inputs!$C$29),Inputs!$D$29,IF(U727&lt;=IF(Inputs!$C$30="",lockin,Inputs!$C$30),Inputs!$D$30,IF(U727&lt;=IF(Inputs!$C$31="",lockin,Inputs!$C$31),Inputs!$D$31,0%))))))))))</f>
        <v>1.4999999999999999E-2</v>
      </c>
      <c r="AE727" s="5">
        <f t="shared" si="210"/>
        <v>0</v>
      </c>
      <c r="AF727" s="5">
        <f>AB727*Inputs!I731</f>
        <v>0</v>
      </c>
      <c r="AG727" s="5">
        <f t="shared" si="211"/>
        <v>0</v>
      </c>
      <c r="AH727" s="5">
        <f t="shared" si="212"/>
        <v>0</v>
      </c>
      <c r="AI727" s="5">
        <f>AA727*Inputs!I731</f>
        <v>0</v>
      </c>
      <c r="AJ727" s="5">
        <f t="shared" si="213"/>
        <v>0</v>
      </c>
      <c r="AK727" s="5">
        <f t="shared" si="214"/>
        <v>0</v>
      </c>
      <c r="AL727" s="5">
        <f>AA727*Inputs!I731</f>
        <v>0</v>
      </c>
      <c r="AM727" s="5">
        <f t="shared" ca="1" si="215"/>
        <v>0</v>
      </c>
      <c r="AN727" s="5">
        <f t="shared" si="216"/>
        <v>0</v>
      </c>
      <c r="AO727" s="5">
        <f t="shared" ca="1" si="217"/>
        <v>0</v>
      </c>
      <c r="AP727" s="5"/>
      <c r="AQ727" s="5">
        <f>AA727*Inputs!I731</f>
        <v>0</v>
      </c>
      <c r="AR727" s="5">
        <f t="shared" si="218"/>
        <v>0</v>
      </c>
      <c r="AS727" s="5"/>
      <c r="AT727" s="5">
        <f t="shared" ca="1" si="219"/>
        <v>0</v>
      </c>
      <c r="BG727" s="20" t="str">
        <f>IF(Inputs!K727="","",YEAR(Inputs!K727))</f>
        <v/>
      </c>
      <c r="BH727" s="20" t="str">
        <f>IF(Inputs!K727="","",DAY(Inputs!K727))</f>
        <v/>
      </c>
      <c r="BI727" s="20" t="str">
        <f>IF(Inputs!K727="","",MONTH(Inputs!K727))</f>
        <v/>
      </c>
      <c r="BJ727" s="14" t="str">
        <f>IF(Inputs!K727="","",IF(Inputs!K727&gt;DATE(BG727,4,1),DATE(BG727,4,1),DATE(BG727-1,4,1)))</f>
        <v/>
      </c>
      <c r="BX727" s="27" t="e">
        <f t="shared" si="220"/>
        <v>#N/A</v>
      </c>
      <c r="BY727" t="e">
        <f t="shared" si="221"/>
        <v>#N/A</v>
      </c>
    </row>
    <row r="728" spans="20:77">
      <c r="T728" s="5">
        <f>IF(Inputs!F732="",0,IF(Inputs!G732="Purchase",Inputs!H732,IF(Inputs!G732="Redemption",-Inputs!H732,IF(Inputs!G732="Dividend",0,0)))/Inputs!I732)</f>
        <v>0</v>
      </c>
      <c r="U728" s="5">
        <f>IF(Inputs!F732="",0,(datecg-Inputs!F732))</f>
        <v>0</v>
      </c>
      <c r="V728" s="5">
        <f>IF(Inputs!F732="",0,SUM($T$5:T728))</f>
        <v>0</v>
      </c>
      <c r="W728" s="5">
        <f>SUM($X$5:X727)</f>
        <v>24499.276089799783</v>
      </c>
      <c r="X728" s="5">
        <f t="shared" si="204"/>
        <v>0</v>
      </c>
      <c r="Y728" s="5">
        <f t="shared" si="205"/>
        <v>0</v>
      </c>
      <c r="Z728" s="5">
        <f t="shared" si="206"/>
        <v>0</v>
      </c>
      <c r="AA728" s="5">
        <f t="shared" si="207"/>
        <v>0</v>
      </c>
      <c r="AB728" s="5">
        <f t="shared" si="208"/>
        <v>0</v>
      </c>
      <c r="AC728" s="5">
        <f t="shared" si="209"/>
        <v>0</v>
      </c>
      <c r="AD728" s="94">
        <f>IF(U728&lt;=IF(Inputs!$C$22="",lockin,Inputs!$C$22),Inputs!$D$22,IF(U728&lt;=IF(Inputs!$C$23="",lockin,Inputs!$C$23),Inputs!$D$23,IF(U728&lt;=IF(Inputs!$C$24="",lockin,Inputs!$C$24),Inputs!$D$24,IF(U728&lt;=IF(Inputs!$C$25="",lockin,Inputs!$C$25),Inputs!$D$25,IF(U728&lt;=IF(Inputs!$C$26="",lockin,Inputs!$C$26),Inputs!$D$26,IF(U728&lt;=IF(Inputs!$C$27="",lockin,Inputs!$C$27),Inputs!$D$27,IF(U728&lt;=IF(Inputs!$C$28="",lockin,Inputs!$C$28),Inputs!$D$28,IF(U728&lt;=IF(Inputs!$C$29="",lockin,Inputs!$C$29),Inputs!$D$29,IF(U728&lt;=IF(Inputs!$C$30="",lockin,Inputs!$C$30),Inputs!$D$30,IF(U728&lt;=IF(Inputs!$C$31="",lockin,Inputs!$C$31),Inputs!$D$31,0%))))))))))</f>
        <v>1.4999999999999999E-2</v>
      </c>
      <c r="AE728" s="5">
        <f t="shared" si="210"/>
        <v>0</v>
      </c>
      <c r="AF728" s="5">
        <f>AB728*Inputs!I732</f>
        <v>0</v>
      </c>
      <c r="AG728" s="5">
        <f t="shared" si="211"/>
        <v>0</v>
      </c>
      <c r="AH728" s="5">
        <f t="shared" si="212"/>
        <v>0</v>
      </c>
      <c r="AI728" s="5">
        <f>AA728*Inputs!I732</f>
        <v>0</v>
      </c>
      <c r="AJ728" s="5">
        <f t="shared" si="213"/>
        <v>0</v>
      </c>
      <c r="AK728" s="5">
        <f t="shared" si="214"/>
        <v>0</v>
      </c>
      <c r="AL728" s="5">
        <f>AA728*Inputs!I732</f>
        <v>0</v>
      </c>
      <c r="AM728" s="5">
        <f t="shared" ca="1" si="215"/>
        <v>0</v>
      </c>
      <c r="AN728" s="5">
        <f t="shared" si="216"/>
        <v>0</v>
      </c>
      <c r="AO728" s="5">
        <f t="shared" ca="1" si="217"/>
        <v>0</v>
      </c>
      <c r="AP728" s="5"/>
      <c r="AQ728" s="5">
        <f>AA728*Inputs!I732</f>
        <v>0</v>
      </c>
      <c r="AR728" s="5">
        <f t="shared" si="218"/>
        <v>0</v>
      </c>
      <c r="AS728" s="5"/>
      <c r="AT728" s="5">
        <f t="shared" ca="1" si="219"/>
        <v>0</v>
      </c>
      <c r="BG728" s="20" t="str">
        <f>IF(Inputs!K728="","",YEAR(Inputs!K728))</f>
        <v/>
      </c>
      <c r="BH728" s="20" t="str">
        <f>IF(Inputs!K728="","",DAY(Inputs!K728))</f>
        <v/>
      </c>
      <c r="BI728" s="20" t="str">
        <f>IF(Inputs!K728="","",MONTH(Inputs!K728))</f>
        <v/>
      </c>
      <c r="BJ728" s="14" t="str">
        <f>IF(Inputs!K728="","",IF(Inputs!K728&gt;DATE(BG728,4,1),DATE(BG728,4,1),DATE(BG728-1,4,1)))</f>
        <v/>
      </c>
      <c r="BX728" s="27" t="e">
        <f t="shared" si="220"/>
        <v>#N/A</v>
      </c>
      <c r="BY728" t="e">
        <f t="shared" si="221"/>
        <v>#N/A</v>
      </c>
    </row>
    <row r="729" spans="20:77">
      <c r="T729" s="5">
        <f>IF(Inputs!F733="",0,IF(Inputs!G733="Purchase",Inputs!H733,IF(Inputs!G733="Redemption",-Inputs!H733,IF(Inputs!G733="Dividend",0,0)))/Inputs!I733)</f>
        <v>0</v>
      </c>
      <c r="U729" s="5">
        <f>IF(Inputs!F733="",0,(datecg-Inputs!F733))</f>
        <v>0</v>
      </c>
      <c r="V729" s="5">
        <f>IF(Inputs!F733="",0,SUM($T$5:T729))</f>
        <v>0</v>
      </c>
      <c r="W729" s="5">
        <f>SUM($X$5:X728)</f>
        <v>24499.276089799783</v>
      </c>
      <c r="X729" s="5">
        <f t="shared" si="204"/>
        <v>0</v>
      </c>
      <c r="Y729" s="5">
        <f t="shared" si="205"/>
        <v>0</v>
      </c>
      <c r="Z729" s="5">
        <f t="shared" si="206"/>
        <v>0</v>
      </c>
      <c r="AA729" s="5">
        <f t="shared" si="207"/>
        <v>0</v>
      </c>
      <c r="AB729" s="5">
        <f t="shared" si="208"/>
        <v>0</v>
      </c>
      <c r="AC729" s="5">
        <f t="shared" si="209"/>
        <v>0</v>
      </c>
      <c r="AD729" s="94">
        <f>IF(U729&lt;=IF(Inputs!$C$22="",lockin,Inputs!$C$22),Inputs!$D$22,IF(U729&lt;=IF(Inputs!$C$23="",lockin,Inputs!$C$23),Inputs!$D$23,IF(U729&lt;=IF(Inputs!$C$24="",lockin,Inputs!$C$24),Inputs!$D$24,IF(U729&lt;=IF(Inputs!$C$25="",lockin,Inputs!$C$25),Inputs!$D$25,IF(U729&lt;=IF(Inputs!$C$26="",lockin,Inputs!$C$26),Inputs!$D$26,IF(U729&lt;=IF(Inputs!$C$27="",lockin,Inputs!$C$27),Inputs!$D$27,IF(U729&lt;=IF(Inputs!$C$28="",lockin,Inputs!$C$28),Inputs!$D$28,IF(U729&lt;=IF(Inputs!$C$29="",lockin,Inputs!$C$29),Inputs!$D$29,IF(U729&lt;=IF(Inputs!$C$30="",lockin,Inputs!$C$30),Inputs!$D$30,IF(U729&lt;=IF(Inputs!$C$31="",lockin,Inputs!$C$31),Inputs!$D$31,0%))))))))))</f>
        <v>1.4999999999999999E-2</v>
      </c>
      <c r="AE729" s="5">
        <f t="shared" si="210"/>
        <v>0</v>
      </c>
      <c r="AF729" s="5">
        <f>AB729*Inputs!I733</f>
        <v>0</v>
      </c>
      <c r="AG729" s="5">
        <f t="shared" si="211"/>
        <v>0</v>
      </c>
      <c r="AH729" s="5">
        <f t="shared" si="212"/>
        <v>0</v>
      </c>
      <c r="AI729" s="5">
        <f>AA729*Inputs!I733</f>
        <v>0</v>
      </c>
      <c r="AJ729" s="5">
        <f t="shared" si="213"/>
        <v>0</v>
      </c>
      <c r="AK729" s="5">
        <f t="shared" si="214"/>
        <v>0</v>
      </c>
      <c r="AL729" s="5">
        <f>AA729*Inputs!I733</f>
        <v>0</v>
      </c>
      <c r="AM729" s="5">
        <f t="shared" ca="1" si="215"/>
        <v>0</v>
      </c>
      <c r="AN729" s="5">
        <f t="shared" si="216"/>
        <v>0</v>
      </c>
      <c r="AO729" s="5">
        <f t="shared" ca="1" si="217"/>
        <v>0</v>
      </c>
      <c r="AP729" s="5"/>
      <c r="AQ729" s="5">
        <f>AA729*Inputs!I733</f>
        <v>0</v>
      </c>
      <c r="AR729" s="5">
        <f t="shared" si="218"/>
        <v>0</v>
      </c>
      <c r="AS729" s="5"/>
      <c r="AT729" s="5">
        <f t="shared" ca="1" si="219"/>
        <v>0</v>
      </c>
      <c r="BG729" s="20" t="str">
        <f>IF(Inputs!K729="","",YEAR(Inputs!K729))</f>
        <v/>
      </c>
      <c r="BH729" s="20" t="str">
        <f>IF(Inputs!K729="","",DAY(Inputs!K729))</f>
        <v/>
      </c>
      <c r="BI729" s="20" t="str">
        <f>IF(Inputs!K729="","",MONTH(Inputs!K729))</f>
        <v/>
      </c>
      <c r="BJ729" s="14" t="str">
        <f>IF(Inputs!K729="","",IF(Inputs!K729&gt;DATE(BG729,4,1),DATE(BG729,4,1),DATE(BG729-1,4,1)))</f>
        <v/>
      </c>
      <c r="BX729" s="27" t="e">
        <f t="shared" si="220"/>
        <v>#N/A</v>
      </c>
      <c r="BY729" t="e">
        <f t="shared" si="221"/>
        <v>#N/A</v>
      </c>
    </row>
    <row r="730" spans="20:77">
      <c r="T730" s="5">
        <f>IF(Inputs!F734="",0,IF(Inputs!G734="Purchase",Inputs!H734,IF(Inputs!G734="Redemption",-Inputs!H734,IF(Inputs!G734="Dividend",0,0)))/Inputs!I734)</f>
        <v>0</v>
      </c>
      <c r="U730" s="5">
        <f>IF(Inputs!F734="",0,(datecg-Inputs!F734))</f>
        <v>0</v>
      </c>
      <c r="V730" s="5">
        <f>IF(Inputs!F734="",0,SUM($T$5:T730))</f>
        <v>0</v>
      </c>
      <c r="W730" s="5">
        <f>SUM($X$5:X729)</f>
        <v>24499.276089799783</v>
      </c>
      <c r="X730" s="5">
        <f t="shared" si="204"/>
        <v>0</v>
      </c>
      <c r="Y730" s="5">
        <f t="shared" si="205"/>
        <v>0</v>
      </c>
      <c r="Z730" s="5">
        <f t="shared" si="206"/>
        <v>0</v>
      </c>
      <c r="AA730" s="5">
        <f t="shared" si="207"/>
        <v>0</v>
      </c>
      <c r="AB730" s="5">
        <f t="shared" si="208"/>
        <v>0</v>
      </c>
      <c r="AC730" s="5">
        <f t="shared" si="209"/>
        <v>0</v>
      </c>
      <c r="AD730" s="94">
        <f>IF(U730&lt;=IF(Inputs!$C$22="",lockin,Inputs!$C$22),Inputs!$D$22,IF(U730&lt;=IF(Inputs!$C$23="",lockin,Inputs!$C$23),Inputs!$D$23,IF(U730&lt;=IF(Inputs!$C$24="",lockin,Inputs!$C$24),Inputs!$D$24,IF(U730&lt;=IF(Inputs!$C$25="",lockin,Inputs!$C$25),Inputs!$D$25,IF(U730&lt;=IF(Inputs!$C$26="",lockin,Inputs!$C$26),Inputs!$D$26,IF(U730&lt;=IF(Inputs!$C$27="",lockin,Inputs!$C$27),Inputs!$D$27,IF(U730&lt;=IF(Inputs!$C$28="",lockin,Inputs!$C$28),Inputs!$D$28,IF(U730&lt;=IF(Inputs!$C$29="",lockin,Inputs!$C$29),Inputs!$D$29,IF(U730&lt;=IF(Inputs!$C$30="",lockin,Inputs!$C$30),Inputs!$D$30,IF(U730&lt;=IF(Inputs!$C$31="",lockin,Inputs!$C$31),Inputs!$D$31,0%))))))))))</f>
        <v>1.4999999999999999E-2</v>
      </c>
      <c r="AE730" s="5">
        <f t="shared" si="210"/>
        <v>0</v>
      </c>
      <c r="AF730" s="5">
        <f>AB730*Inputs!I734</f>
        <v>0</v>
      </c>
      <c r="AG730" s="5">
        <f t="shared" si="211"/>
        <v>0</v>
      </c>
      <c r="AH730" s="5">
        <f t="shared" si="212"/>
        <v>0</v>
      </c>
      <c r="AI730" s="5">
        <f>AA730*Inputs!I734</f>
        <v>0</v>
      </c>
      <c r="AJ730" s="5">
        <f t="shared" si="213"/>
        <v>0</v>
      </c>
      <c r="AK730" s="5">
        <f t="shared" si="214"/>
        <v>0</v>
      </c>
      <c r="AL730" s="5">
        <f>AA730*Inputs!I734</f>
        <v>0</v>
      </c>
      <c r="AM730" s="5">
        <f t="shared" ca="1" si="215"/>
        <v>0</v>
      </c>
      <c r="AN730" s="5">
        <f t="shared" si="216"/>
        <v>0</v>
      </c>
      <c r="AO730" s="5">
        <f t="shared" ca="1" si="217"/>
        <v>0</v>
      </c>
      <c r="AP730" s="5"/>
      <c r="AQ730" s="5">
        <f>AA730*Inputs!I734</f>
        <v>0</v>
      </c>
      <c r="AR730" s="5">
        <f t="shared" si="218"/>
        <v>0</v>
      </c>
      <c r="AS730" s="5"/>
      <c r="AT730" s="5">
        <f t="shared" ca="1" si="219"/>
        <v>0</v>
      </c>
      <c r="BG730" s="20" t="str">
        <f>IF(Inputs!K730="","",YEAR(Inputs!K730))</f>
        <v/>
      </c>
      <c r="BH730" s="20" t="str">
        <f>IF(Inputs!K730="","",DAY(Inputs!K730))</f>
        <v/>
      </c>
      <c r="BI730" s="20" t="str">
        <f>IF(Inputs!K730="","",MONTH(Inputs!K730))</f>
        <v/>
      </c>
      <c r="BJ730" s="14" t="str">
        <f>IF(Inputs!K730="","",IF(Inputs!K730&gt;DATE(BG730,4,1),DATE(BG730,4,1),DATE(BG730-1,4,1)))</f>
        <v/>
      </c>
      <c r="BX730" s="27" t="e">
        <f t="shared" si="220"/>
        <v>#N/A</v>
      </c>
      <c r="BY730" t="e">
        <f t="shared" si="221"/>
        <v>#N/A</v>
      </c>
    </row>
    <row r="731" spans="20:77">
      <c r="T731" s="5">
        <f>IF(Inputs!F735="",0,IF(Inputs!G735="Purchase",Inputs!H735,IF(Inputs!G735="Redemption",-Inputs!H735,IF(Inputs!G735="Dividend",0,0)))/Inputs!I735)</f>
        <v>0</v>
      </c>
      <c r="U731" s="5">
        <f>IF(Inputs!F735="",0,(datecg-Inputs!F735))</f>
        <v>0</v>
      </c>
      <c r="V731" s="5">
        <f>IF(Inputs!F735="",0,SUM($T$5:T731))</f>
        <v>0</v>
      </c>
      <c r="W731" s="5">
        <f>SUM($X$5:X730)</f>
        <v>24499.276089799783</v>
      </c>
      <c r="X731" s="5">
        <f t="shared" si="204"/>
        <v>0</v>
      </c>
      <c r="Y731" s="5">
        <f t="shared" si="205"/>
        <v>0</v>
      </c>
      <c r="Z731" s="5">
        <f t="shared" si="206"/>
        <v>0</v>
      </c>
      <c r="AA731" s="5">
        <f t="shared" si="207"/>
        <v>0</v>
      </c>
      <c r="AB731" s="5">
        <f t="shared" si="208"/>
        <v>0</v>
      </c>
      <c r="AC731" s="5">
        <f t="shared" si="209"/>
        <v>0</v>
      </c>
      <c r="AD731" s="94">
        <f>IF(U731&lt;=IF(Inputs!$C$22="",lockin,Inputs!$C$22),Inputs!$D$22,IF(U731&lt;=IF(Inputs!$C$23="",lockin,Inputs!$C$23),Inputs!$D$23,IF(U731&lt;=IF(Inputs!$C$24="",lockin,Inputs!$C$24),Inputs!$D$24,IF(U731&lt;=IF(Inputs!$C$25="",lockin,Inputs!$C$25),Inputs!$D$25,IF(U731&lt;=IF(Inputs!$C$26="",lockin,Inputs!$C$26),Inputs!$D$26,IF(U731&lt;=IF(Inputs!$C$27="",lockin,Inputs!$C$27),Inputs!$D$27,IF(U731&lt;=IF(Inputs!$C$28="",lockin,Inputs!$C$28),Inputs!$D$28,IF(U731&lt;=IF(Inputs!$C$29="",lockin,Inputs!$C$29),Inputs!$D$29,IF(U731&lt;=IF(Inputs!$C$30="",lockin,Inputs!$C$30),Inputs!$D$30,IF(U731&lt;=IF(Inputs!$C$31="",lockin,Inputs!$C$31),Inputs!$D$31,0%))))))))))</f>
        <v>1.4999999999999999E-2</v>
      </c>
      <c r="AE731" s="5">
        <f t="shared" si="210"/>
        <v>0</v>
      </c>
      <c r="AF731" s="5">
        <f>AB731*Inputs!I735</f>
        <v>0</v>
      </c>
      <c r="AG731" s="5">
        <f t="shared" si="211"/>
        <v>0</v>
      </c>
      <c r="AH731" s="5">
        <f t="shared" si="212"/>
        <v>0</v>
      </c>
      <c r="AI731" s="5">
        <f>AA731*Inputs!I735</f>
        <v>0</v>
      </c>
      <c r="AJ731" s="5">
        <f t="shared" si="213"/>
        <v>0</v>
      </c>
      <c r="AK731" s="5">
        <f t="shared" si="214"/>
        <v>0</v>
      </c>
      <c r="AL731" s="5">
        <f>AA731*Inputs!I735</f>
        <v>0</v>
      </c>
      <c r="AM731" s="5">
        <f t="shared" ca="1" si="215"/>
        <v>0</v>
      </c>
      <c r="AN731" s="5">
        <f t="shared" si="216"/>
        <v>0</v>
      </c>
      <c r="AO731" s="5">
        <f t="shared" ca="1" si="217"/>
        <v>0</v>
      </c>
      <c r="AP731" s="5"/>
      <c r="AQ731" s="5">
        <f>AA731*Inputs!I735</f>
        <v>0</v>
      </c>
      <c r="AR731" s="5">
        <f t="shared" si="218"/>
        <v>0</v>
      </c>
      <c r="AS731" s="5"/>
      <c r="AT731" s="5">
        <f t="shared" ca="1" si="219"/>
        <v>0</v>
      </c>
      <c r="BG731" s="20" t="str">
        <f>IF(Inputs!K731="","",YEAR(Inputs!K731))</f>
        <v/>
      </c>
      <c r="BH731" s="20" t="str">
        <f>IF(Inputs!K731="","",DAY(Inputs!K731))</f>
        <v/>
      </c>
      <c r="BI731" s="20" t="str">
        <f>IF(Inputs!K731="","",MONTH(Inputs!K731))</f>
        <v/>
      </c>
      <c r="BJ731" s="14" t="str">
        <f>IF(Inputs!K731="","",IF(Inputs!K731&gt;DATE(BG731,4,1),DATE(BG731,4,1),DATE(BG731-1,4,1)))</f>
        <v/>
      </c>
      <c r="BX731" s="27" t="e">
        <f t="shared" si="220"/>
        <v>#N/A</v>
      </c>
      <c r="BY731" t="e">
        <f t="shared" si="221"/>
        <v>#N/A</v>
      </c>
    </row>
    <row r="732" spans="20:77">
      <c r="T732" s="5">
        <f>IF(Inputs!F736="",0,IF(Inputs!G736="Purchase",Inputs!H736,IF(Inputs!G736="Redemption",-Inputs!H736,IF(Inputs!G736="Dividend",0,0)))/Inputs!I736)</f>
        <v>0</v>
      </c>
      <c r="U732" s="5">
        <f>IF(Inputs!F736="",0,(datecg-Inputs!F736))</f>
        <v>0</v>
      </c>
      <c r="V732" s="5">
        <f>IF(Inputs!F736="",0,SUM($T$5:T732))</f>
        <v>0</v>
      </c>
      <c r="W732" s="5">
        <f>SUM($X$5:X731)</f>
        <v>24499.276089799783</v>
      </c>
      <c r="X732" s="5">
        <f t="shared" si="204"/>
        <v>0</v>
      </c>
      <c r="Y732" s="5">
        <f t="shared" si="205"/>
        <v>0</v>
      </c>
      <c r="Z732" s="5">
        <f t="shared" si="206"/>
        <v>0</v>
      </c>
      <c r="AA732" s="5">
        <f t="shared" si="207"/>
        <v>0</v>
      </c>
      <c r="AB732" s="5">
        <f t="shared" si="208"/>
        <v>0</v>
      </c>
      <c r="AC732" s="5">
        <f t="shared" si="209"/>
        <v>0</v>
      </c>
      <c r="AD732" s="94">
        <f>IF(U732&lt;=IF(Inputs!$C$22="",lockin,Inputs!$C$22),Inputs!$D$22,IF(U732&lt;=IF(Inputs!$C$23="",lockin,Inputs!$C$23),Inputs!$D$23,IF(U732&lt;=IF(Inputs!$C$24="",lockin,Inputs!$C$24),Inputs!$D$24,IF(U732&lt;=IF(Inputs!$C$25="",lockin,Inputs!$C$25),Inputs!$D$25,IF(U732&lt;=IF(Inputs!$C$26="",lockin,Inputs!$C$26),Inputs!$D$26,IF(U732&lt;=IF(Inputs!$C$27="",lockin,Inputs!$C$27),Inputs!$D$27,IF(U732&lt;=IF(Inputs!$C$28="",lockin,Inputs!$C$28),Inputs!$D$28,IF(U732&lt;=IF(Inputs!$C$29="",lockin,Inputs!$C$29),Inputs!$D$29,IF(U732&lt;=IF(Inputs!$C$30="",lockin,Inputs!$C$30),Inputs!$D$30,IF(U732&lt;=IF(Inputs!$C$31="",lockin,Inputs!$C$31),Inputs!$D$31,0%))))))))))</f>
        <v>1.4999999999999999E-2</v>
      </c>
      <c r="AE732" s="5">
        <f t="shared" si="210"/>
        <v>0</v>
      </c>
      <c r="AF732" s="5">
        <f>AB732*Inputs!I736</f>
        <v>0</v>
      </c>
      <c r="AG732" s="5">
        <f t="shared" si="211"/>
        <v>0</v>
      </c>
      <c r="AH732" s="5">
        <f t="shared" si="212"/>
        <v>0</v>
      </c>
      <c r="AI732" s="5">
        <f>AA732*Inputs!I736</f>
        <v>0</v>
      </c>
      <c r="AJ732" s="5">
        <f t="shared" si="213"/>
        <v>0</v>
      </c>
      <c r="AK732" s="5">
        <f t="shared" si="214"/>
        <v>0</v>
      </c>
      <c r="AL732" s="5">
        <f>AA732*Inputs!I736</f>
        <v>0</v>
      </c>
      <c r="AM732" s="5">
        <f t="shared" ca="1" si="215"/>
        <v>0</v>
      </c>
      <c r="AN732" s="5">
        <f t="shared" si="216"/>
        <v>0</v>
      </c>
      <c r="AO732" s="5">
        <f t="shared" ca="1" si="217"/>
        <v>0</v>
      </c>
      <c r="AP732" s="5"/>
      <c r="AQ732" s="5">
        <f>AA732*Inputs!I736</f>
        <v>0</v>
      </c>
      <c r="AR732" s="5">
        <f t="shared" si="218"/>
        <v>0</v>
      </c>
      <c r="AS732" s="5"/>
      <c r="AT732" s="5">
        <f t="shared" ca="1" si="219"/>
        <v>0</v>
      </c>
      <c r="BG732" s="20" t="str">
        <f>IF(Inputs!K732="","",YEAR(Inputs!K732))</f>
        <v/>
      </c>
      <c r="BH732" s="20" t="str">
        <f>IF(Inputs!K732="","",DAY(Inputs!K732))</f>
        <v/>
      </c>
      <c r="BI732" s="20" t="str">
        <f>IF(Inputs!K732="","",MONTH(Inputs!K732))</f>
        <v/>
      </c>
      <c r="BJ732" s="14" t="str">
        <f>IF(Inputs!K732="","",IF(Inputs!K732&gt;DATE(BG732,4,1),DATE(BG732,4,1),DATE(BG732-1,4,1)))</f>
        <v/>
      </c>
      <c r="BX732" s="27" t="e">
        <f t="shared" si="220"/>
        <v>#N/A</v>
      </c>
      <c r="BY732" t="e">
        <f t="shared" si="221"/>
        <v>#N/A</v>
      </c>
    </row>
    <row r="733" spans="20:77">
      <c r="T733" s="5">
        <f>IF(Inputs!F737="",0,IF(Inputs!G737="Purchase",Inputs!H737,IF(Inputs!G737="Redemption",-Inputs!H737,IF(Inputs!G737="Dividend",0,0)))/Inputs!I737)</f>
        <v>0</v>
      </c>
      <c r="U733" s="5">
        <f>IF(Inputs!F737="",0,(datecg-Inputs!F737))</f>
        <v>0</v>
      </c>
      <c r="V733" s="5">
        <f>IF(Inputs!F737="",0,SUM($T$5:T733))</f>
        <v>0</v>
      </c>
      <c r="W733" s="5">
        <f>SUM($X$5:X732)</f>
        <v>24499.276089799783</v>
      </c>
      <c r="X733" s="5">
        <f t="shared" si="204"/>
        <v>0</v>
      </c>
      <c r="Y733" s="5">
        <f t="shared" si="205"/>
        <v>0</v>
      </c>
      <c r="Z733" s="5">
        <f t="shared" si="206"/>
        <v>0</v>
      </c>
      <c r="AA733" s="5">
        <f t="shared" si="207"/>
        <v>0</v>
      </c>
      <c r="AB733" s="5">
        <f t="shared" si="208"/>
        <v>0</v>
      </c>
      <c r="AC733" s="5">
        <f t="shared" si="209"/>
        <v>0</v>
      </c>
      <c r="AD733" s="94">
        <f>IF(U733&lt;=IF(Inputs!$C$22="",lockin,Inputs!$C$22),Inputs!$D$22,IF(U733&lt;=IF(Inputs!$C$23="",lockin,Inputs!$C$23),Inputs!$D$23,IF(U733&lt;=IF(Inputs!$C$24="",lockin,Inputs!$C$24),Inputs!$D$24,IF(U733&lt;=IF(Inputs!$C$25="",lockin,Inputs!$C$25),Inputs!$D$25,IF(U733&lt;=IF(Inputs!$C$26="",lockin,Inputs!$C$26),Inputs!$D$26,IF(U733&lt;=IF(Inputs!$C$27="",lockin,Inputs!$C$27),Inputs!$D$27,IF(U733&lt;=IF(Inputs!$C$28="",lockin,Inputs!$C$28),Inputs!$D$28,IF(U733&lt;=IF(Inputs!$C$29="",lockin,Inputs!$C$29),Inputs!$D$29,IF(U733&lt;=IF(Inputs!$C$30="",lockin,Inputs!$C$30),Inputs!$D$30,IF(U733&lt;=IF(Inputs!$C$31="",lockin,Inputs!$C$31),Inputs!$D$31,0%))))))))))</f>
        <v>1.4999999999999999E-2</v>
      </c>
      <c r="AE733" s="5">
        <f t="shared" si="210"/>
        <v>0</v>
      </c>
      <c r="AF733" s="5">
        <f>AB733*Inputs!I737</f>
        <v>0</v>
      </c>
      <c r="AG733" s="5">
        <f t="shared" si="211"/>
        <v>0</v>
      </c>
      <c r="AH733" s="5">
        <f t="shared" si="212"/>
        <v>0</v>
      </c>
      <c r="AI733" s="5">
        <f>AA733*Inputs!I737</f>
        <v>0</v>
      </c>
      <c r="AJ733" s="5">
        <f t="shared" si="213"/>
        <v>0</v>
      </c>
      <c r="AK733" s="5">
        <f t="shared" si="214"/>
        <v>0</v>
      </c>
      <c r="AL733" s="5">
        <f>AA733*Inputs!I737</f>
        <v>0</v>
      </c>
      <c r="AM733" s="5">
        <f t="shared" ca="1" si="215"/>
        <v>0</v>
      </c>
      <c r="AN733" s="5">
        <f t="shared" si="216"/>
        <v>0</v>
      </c>
      <c r="AO733" s="5">
        <f t="shared" ca="1" si="217"/>
        <v>0</v>
      </c>
      <c r="AP733" s="5"/>
      <c r="AQ733" s="5">
        <f>AA733*Inputs!I737</f>
        <v>0</v>
      </c>
      <c r="AR733" s="5">
        <f t="shared" si="218"/>
        <v>0</v>
      </c>
      <c r="AS733" s="5"/>
      <c r="AT733" s="5">
        <f t="shared" ca="1" si="219"/>
        <v>0</v>
      </c>
      <c r="BG733" s="20" t="str">
        <f>IF(Inputs!K733="","",YEAR(Inputs!K733))</f>
        <v/>
      </c>
      <c r="BH733" s="20" t="str">
        <f>IF(Inputs!K733="","",DAY(Inputs!K733))</f>
        <v/>
      </c>
      <c r="BI733" s="20" t="str">
        <f>IF(Inputs!K733="","",MONTH(Inputs!K733))</f>
        <v/>
      </c>
      <c r="BJ733" s="14" t="str">
        <f>IF(Inputs!K733="","",IF(Inputs!K733&gt;DATE(BG733,4,1),DATE(BG733,4,1),DATE(BG733-1,4,1)))</f>
        <v/>
      </c>
      <c r="BX733" s="27" t="e">
        <f t="shared" si="220"/>
        <v>#N/A</v>
      </c>
      <c r="BY733" t="e">
        <f t="shared" si="221"/>
        <v>#N/A</v>
      </c>
    </row>
    <row r="734" spans="20:77">
      <c r="T734" s="5">
        <f>IF(Inputs!F738="",0,IF(Inputs!G738="Purchase",Inputs!H738,IF(Inputs!G738="Redemption",-Inputs!H738,IF(Inputs!G738="Dividend",0,0)))/Inputs!I738)</f>
        <v>0</v>
      </c>
      <c r="U734" s="5">
        <f>IF(Inputs!F738="",0,(datecg-Inputs!F738))</f>
        <v>0</v>
      </c>
      <c r="V734" s="5">
        <f>IF(Inputs!F738="",0,SUM($T$5:T734))</f>
        <v>0</v>
      </c>
      <c r="W734" s="5">
        <f>SUM($X$5:X733)</f>
        <v>24499.276089799783</v>
      </c>
      <c r="X734" s="5">
        <f t="shared" si="204"/>
        <v>0</v>
      </c>
      <c r="Y734" s="5">
        <f t="shared" si="205"/>
        <v>0</v>
      </c>
      <c r="Z734" s="5">
        <f t="shared" si="206"/>
        <v>0</v>
      </c>
      <c r="AA734" s="5">
        <f t="shared" si="207"/>
        <v>0</v>
      </c>
      <c r="AB734" s="5">
        <f t="shared" si="208"/>
        <v>0</v>
      </c>
      <c r="AC734" s="5">
        <f t="shared" si="209"/>
        <v>0</v>
      </c>
      <c r="AD734" s="94">
        <f>IF(U734&lt;=IF(Inputs!$C$22="",lockin,Inputs!$C$22),Inputs!$D$22,IF(U734&lt;=IF(Inputs!$C$23="",lockin,Inputs!$C$23),Inputs!$D$23,IF(U734&lt;=IF(Inputs!$C$24="",lockin,Inputs!$C$24),Inputs!$D$24,IF(U734&lt;=IF(Inputs!$C$25="",lockin,Inputs!$C$25),Inputs!$D$25,IF(U734&lt;=IF(Inputs!$C$26="",lockin,Inputs!$C$26),Inputs!$D$26,IF(U734&lt;=IF(Inputs!$C$27="",lockin,Inputs!$C$27),Inputs!$D$27,IF(U734&lt;=IF(Inputs!$C$28="",lockin,Inputs!$C$28),Inputs!$D$28,IF(U734&lt;=IF(Inputs!$C$29="",lockin,Inputs!$C$29),Inputs!$D$29,IF(U734&lt;=IF(Inputs!$C$30="",lockin,Inputs!$C$30),Inputs!$D$30,IF(U734&lt;=IF(Inputs!$C$31="",lockin,Inputs!$C$31),Inputs!$D$31,0%))))))))))</f>
        <v>1.4999999999999999E-2</v>
      </c>
      <c r="AE734" s="5">
        <f t="shared" si="210"/>
        <v>0</v>
      </c>
      <c r="AF734" s="5">
        <f>AB734*Inputs!I738</f>
        <v>0</v>
      </c>
      <c r="AG734" s="5">
        <f t="shared" si="211"/>
        <v>0</v>
      </c>
      <c r="AH734" s="5">
        <f t="shared" si="212"/>
        <v>0</v>
      </c>
      <c r="AI734" s="5">
        <f>AA734*Inputs!I738</f>
        <v>0</v>
      </c>
      <c r="AJ734" s="5">
        <f t="shared" si="213"/>
        <v>0</v>
      </c>
      <c r="AK734" s="5">
        <f t="shared" si="214"/>
        <v>0</v>
      </c>
      <c r="AL734" s="5">
        <f>AA734*Inputs!I738</f>
        <v>0</v>
      </c>
      <c r="AM734" s="5">
        <f t="shared" ca="1" si="215"/>
        <v>0</v>
      </c>
      <c r="AN734" s="5">
        <f t="shared" si="216"/>
        <v>0</v>
      </c>
      <c r="AO734" s="5">
        <f t="shared" ca="1" si="217"/>
        <v>0</v>
      </c>
      <c r="AP734" s="5"/>
      <c r="AQ734" s="5">
        <f>AA734*Inputs!I738</f>
        <v>0</v>
      </c>
      <c r="AR734" s="5">
        <f t="shared" si="218"/>
        <v>0</v>
      </c>
      <c r="AS734" s="5"/>
      <c r="AT734" s="5">
        <f t="shared" ca="1" si="219"/>
        <v>0</v>
      </c>
      <c r="BG734" s="20" t="str">
        <f>IF(Inputs!K734="","",YEAR(Inputs!K734))</f>
        <v/>
      </c>
      <c r="BH734" s="20" t="str">
        <f>IF(Inputs!K734="","",DAY(Inputs!K734))</f>
        <v/>
      </c>
      <c r="BI734" s="20" t="str">
        <f>IF(Inputs!K734="","",MONTH(Inputs!K734))</f>
        <v/>
      </c>
      <c r="BJ734" s="14" t="str">
        <f>IF(Inputs!K734="","",IF(Inputs!K734&gt;DATE(BG734,4,1),DATE(BG734,4,1),DATE(BG734-1,4,1)))</f>
        <v/>
      </c>
      <c r="BX734" s="27" t="e">
        <f t="shared" si="220"/>
        <v>#N/A</v>
      </c>
      <c r="BY734" t="e">
        <f t="shared" si="221"/>
        <v>#N/A</v>
      </c>
    </row>
    <row r="735" spans="20:77">
      <c r="T735" s="5">
        <f>IF(Inputs!F739="",0,IF(Inputs!G739="Purchase",Inputs!H739,IF(Inputs!G739="Redemption",-Inputs!H739,IF(Inputs!G739="Dividend",0,0)))/Inputs!I739)</f>
        <v>0</v>
      </c>
      <c r="U735" s="5">
        <f>IF(Inputs!F739="",0,(datecg-Inputs!F739))</f>
        <v>0</v>
      </c>
      <c r="V735" s="5">
        <f>IF(Inputs!F739="",0,SUM($T$5:T735))</f>
        <v>0</v>
      </c>
      <c r="W735" s="5">
        <f>SUM($X$5:X734)</f>
        <v>24499.276089799783</v>
      </c>
      <c r="X735" s="5">
        <f t="shared" si="204"/>
        <v>0</v>
      </c>
      <c r="Y735" s="5">
        <f t="shared" si="205"/>
        <v>0</v>
      </c>
      <c r="Z735" s="5">
        <f t="shared" si="206"/>
        <v>0</v>
      </c>
      <c r="AA735" s="5">
        <f t="shared" si="207"/>
        <v>0</v>
      </c>
      <c r="AB735" s="5">
        <f t="shared" si="208"/>
        <v>0</v>
      </c>
      <c r="AC735" s="5">
        <f t="shared" si="209"/>
        <v>0</v>
      </c>
      <c r="AD735" s="94">
        <f>IF(U735&lt;=IF(Inputs!$C$22="",lockin,Inputs!$C$22),Inputs!$D$22,IF(U735&lt;=IF(Inputs!$C$23="",lockin,Inputs!$C$23),Inputs!$D$23,IF(U735&lt;=IF(Inputs!$C$24="",lockin,Inputs!$C$24),Inputs!$D$24,IF(U735&lt;=IF(Inputs!$C$25="",lockin,Inputs!$C$25),Inputs!$D$25,IF(U735&lt;=IF(Inputs!$C$26="",lockin,Inputs!$C$26),Inputs!$D$26,IF(U735&lt;=IF(Inputs!$C$27="",lockin,Inputs!$C$27),Inputs!$D$27,IF(U735&lt;=IF(Inputs!$C$28="",lockin,Inputs!$C$28),Inputs!$D$28,IF(U735&lt;=IF(Inputs!$C$29="",lockin,Inputs!$C$29),Inputs!$D$29,IF(U735&lt;=IF(Inputs!$C$30="",lockin,Inputs!$C$30),Inputs!$D$30,IF(U735&lt;=IF(Inputs!$C$31="",lockin,Inputs!$C$31),Inputs!$D$31,0%))))))))))</f>
        <v>1.4999999999999999E-2</v>
      </c>
      <c r="AE735" s="5">
        <f t="shared" si="210"/>
        <v>0</v>
      </c>
      <c r="AF735" s="5">
        <f>AB735*Inputs!I739</f>
        <v>0</v>
      </c>
      <c r="AG735" s="5">
        <f t="shared" si="211"/>
        <v>0</v>
      </c>
      <c r="AH735" s="5">
        <f t="shared" si="212"/>
        <v>0</v>
      </c>
      <c r="AI735" s="5">
        <f>AA735*Inputs!I739</f>
        <v>0</v>
      </c>
      <c r="AJ735" s="5">
        <f t="shared" si="213"/>
        <v>0</v>
      </c>
      <c r="AK735" s="5">
        <f t="shared" si="214"/>
        <v>0</v>
      </c>
      <c r="AL735" s="5">
        <f>AA735*Inputs!I739</f>
        <v>0</v>
      </c>
      <c r="AM735" s="5">
        <f t="shared" ca="1" si="215"/>
        <v>0</v>
      </c>
      <c r="AN735" s="5">
        <f t="shared" si="216"/>
        <v>0</v>
      </c>
      <c r="AO735" s="5">
        <f t="shared" ca="1" si="217"/>
        <v>0</v>
      </c>
      <c r="AP735" s="5"/>
      <c r="AQ735" s="5">
        <f>AA735*Inputs!I739</f>
        <v>0</v>
      </c>
      <c r="AR735" s="5">
        <f t="shared" si="218"/>
        <v>0</v>
      </c>
      <c r="AS735" s="5"/>
      <c r="AT735" s="5">
        <f t="shared" ca="1" si="219"/>
        <v>0</v>
      </c>
      <c r="BG735" s="20" t="str">
        <f>IF(Inputs!K735="","",YEAR(Inputs!K735))</f>
        <v/>
      </c>
      <c r="BH735" s="20" t="str">
        <f>IF(Inputs!K735="","",DAY(Inputs!K735))</f>
        <v/>
      </c>
      <c r="BI735" s="20" t="str">
        <f>IF(Inputs!K735="","",MONTH(Inputs!K735))</f>
        <v/>
      </c>
      <c r="BJ735" s="14" t="str">
        <f>IF(Inputs!K735="","",IF(Inputs!K735&gt;DATE(BG735,4,1),DATE(BG735,4,1),DATE(BG735-1,4,1)))</f>
        <v/>
      </c>
      <c r="BX735" s="27" t="e">
        <f t="shared" si="220"/>
        <v>#N/A</v>
      </c>
      <c r="BY735" t="e">
        <f t="shared" si="221"/>
        <v>#N/A</v>
      </c>
    </row>
    <row r="736" spans="20:77">
      <c r="T736" s="5">
        <f>IF(Inputs!F740="",0,IF(Inputs!G740="Purchase",Inputs!H740,IF(Inputs!G740="Redemption",-Inputs!H740,IF(Inputs!G740="Dividend",0,0)))/Inputs!I740)</f>
        <v>0</v>
      </c>
      <c r="U736" s="5">
        <f>IF(Inputs!F740="",0,(datecg-Inputs!F740))</f>
        <v>0</v>
      </c>
      <c r="V736" s="5">
        <f>IF(Inputs!F740="",0,SUM($T$5:T736))</f>
        <v>0</v>
      </c>
      <c r="W736" s="5">
        <f>SUM($X$5:X735)</f>
        <v>24499.276089799783</v>
      </c>
      <c r="X736" s="5">
        <f t="shared" si="204"/>
        <v>0</v>
      </c>
      <c r="Y736" s="5">
        <f t="shared" si="205"/>
        <v>0</v>
      </c>
      <c r="Z736" s="5">
        <f t="shared" si="206"/>
        <v>0</v>
      </c>
      <c r="AA736" s="5">
        <f t="shared" si="207"/>
        <v>0</v>
      </c>
      <c r="AB736" s="5">
        <f t="shared" si="208"/>
        <v>0</v>
      </c>
      <c r="AC736" s="5">
        <f t="shared" si="209"/>
        <v>0</v>
      </c>
      <c r="AD736" s="94">
        <f>IF(U736&lt;=IF(Inputs!$C$22="",lockin,Inputs!$C$22),Inputs!$D$22,IF(U736&lt;=IF(Inputs!$C$23="",lockin,Inputs!$C$23),Inputs!$D$23,IF(U736&lt;=IF(Inputs!$C$24="",lockin,Inputs!$C$24),Inputs!$D$24,IF(U736&lt;=IF(Inputs!$C$25="",lockin,Inputs!$C$25),Inputs!$D$25,IF(U736&lt;=IF(Inputs!$C$26="",lockin,Inputs!$C$26),Inputs!$D$26,IF(U736&lt;=IF(Inputs!$C$27="",lockin,Inputs!$C$27),Inputs!$D$27,IF(U736&lt;=IF(Inputs!$C$28="",lockin,Inputs!$C$28),Inputs!$D$28,IF(U736&lt;=IF(Inputs!$C$29="",lockin,Inputs!$C$29),Inputs!$D$29,IF(U736&lt;=IF(Inputs!$C$30="",lockin,Inputs!$C$30),Inputs!$D$30,IF(U736&lt;=IF(Inputs!$C$31="",lockin,Inputs!$C$31),Inputs!$D$31,0%))))))))))</f>
        <v>1.4999999999999999E-2</v>
      </c>
      <c r="AE736" s="5">
        <f t="shared" si="210"/>
        <v>0</v>
      </c>
      <c r="AF736" s="5">
        <f>AB736*Inputs!I740</f>
        <v>0</v>
      </c>
      <c r="AG736" s="5">
        <f t="shared" si="211"/>
        <v>0</v>
      </c>
      <c r="AH736" s="5">
        <f t="shared" si="212"/>
        <v>0</v>
      </c>
      <c r="AI736" s="5">
        <f>AA736*Inputs!I740</f>
        <v>0</v>
      </c>
      <c r="AJ736" s="5">
        <f t="shared" si="213"/>
        <v>0</v>
      </c>
      <c r="AK736" s="5">
        <f t="shared" si="214"/>
        <v>0</v>
      </c>
      <c r="AL736" s="5">
        <f>AA736*Inputs!I740</f>
        <v>0</v>
      </c>
      <c r="AM736" s="5">
        <f t="shared" ca="1" si="215"/>
        <v>0</v>
      </c>
      <c r="AN736" s="5">
        <f t="shared" si="216"/>
        <v>0</v>
      </c>
      <c r="AO736" s="5">
        <f t="shared" ca="1" si="217"/>
        <v>0</v>
      </c>
      <c r="AP736" s="5"/>
      <c r="AQ736" s="5">
        <f>AA736*Inputs!I740</f>
        <v>0</v>
      </c>
      <c r="AR736" s="5">
        <f t="shared" si="218"/>
        <v>0</v>
      </c>
      <c r="AS736" s="5"/>
      <c r="AT736" s="5">
        <f t="shared" ca="1" si="219"/>
        <v>0</v>
      </c>
      <c r="BG736" s="20" t="str">
        <f>IF(Inputs!K736="","",YEAR(Inputs!K736))</f>
        <v/>
      </c>
      <c r="BH736" s="20" t="str">
        <f>IF(Inputs!K736="","",DAY(Inputs!K736))</f>
        <v/>
      </c>
      <c r="BI736" s="20" t="str">
        <f>IF(Inputs!K736="","",MONTH(Inputs!K736))</f>
        <v/>
      </c>
      <c r="BJ736" s="14" t="str">
        <f>IF(Inputs!K736="","",IF(Inputs!K736&gt;DATE(BG736,4,1),DATE(BG736,4,1),DATE(BG736-1,4,1)))</f>
        <v/>
      </c>
      <c r="BX736" s="27" t="e">
        <f t="shared" si="220"/>
        <v>#N/A</v>
      </c>
      <c r="BY736" t="e">
        <f t="shared" si="221"/>
        <v>#N/A</v>
      </c>
    </row>
    <row r="737" spans="20:77">
      <c r="T737" s="5">
        <f>IF(Inputs!F741="",0,IF(Inputs!G741="Purchase",Inputs!H741,IF(Inputs!G741="Redemption",-Inputs!H741,IF(Inputs!G741="Dividend",0,0)))/Inputs!I741)</f>
        <v>0</v>
      </c>
      <c r="U737" s="5">
        <f>IF(Inputs!F741="",0,(datecg-Inputs!F741))</f>
        <v>0</v>
      </c>
      <c r="V737" s="5">
        <f>IF(Inputs!F741="",0,SUM($T$5:T737))</f>
        <v>0</v>
      </c>
      <c r="W737" s="5">
        <f>SUM($X$5:X736)</f>
        <v>24499.276089799783</v>
      </c>
      <c r="X737" s="5">
        <f t="shared" si="204"/>
        <v>0</v>
      </c>
      <c r="Y737" s="5">
        <f t="shared" si="205"/>
        <v>0</v>
      </c>
      <c r="Z737" s="5">
        <f t="shared" si="206"/>
        <v>0</v>
      </c>
      <c r="AA737" s="5">
        <f t="shared" si="207"/>
        <v>0</v>
      </c>
      <c r="AB737" s="5">
        <f t="shared" si="208"/>
        <v>0</v>
      </c>
      <c r="AC737" s="5">
        <f t="shared" si="209"/>
        <v>0</v>
      </c>
      <c r="AD737" s="94">
        <f>IF(U737&lt;=IF(Inputs!$C$22="",lockin,Inputs!$C$22),Inputs!$D$22,IF(U737&lt;=IF(Inputs!$C$23="",lockin,Inputs!$C$23),Inputs!$D$23,IF(U737&lt;=IF(Inputs!$C$24="",lockin,Inputs!$C$24),Inputs!$D$24,IF(U737&lt;=IF(Inputs!$C$25="",lockin,Inputs!$C$25),Inputs!$D$25,IF(U737&lt;=IF(Inputs!$C$26="",lockin,Inputs!$C$26),Inputs!$D$26,IF(U737&lt;=IF(Inputs!$C$27="",lockin,Inputs!$C$27),Inputs!$D$27,IF(U737&lt;=IF(Inputs!$C$28="",lockin,Inputs!$C$28),Inputs!$D$28,IF(U737&lt;=IF(Inputs!$C$29="",lockin,Inputs!$C$29),Inputs!$D$29,IF(U737&lt;=IF(Inputs!$C$30="",lockin,Inputs!$C$30),Inputs!$D$30,IF(U737&lt;=IF(Inputs!$C$31="",lockin,Inputs!$C$31),Inputs!$D$31,0%))))))))))</f>
        <v>1.4999999999999999E-2</v>
      </c>
      <c r="AE737" s="5">
        <f t="shared" si="210"/>
        <v>0</v>
      </c>
      <c r="AF737" s="5">
        <f>AB737*Inputs!I741</f>
        <v>0</v>
      </c>
      <c r="AG737" s="5">
        <f t="shared" si="211"/>
        <v>0</v>
      </c>
      <c r="AH737" s="5">
        <f t="shared" si="212"/>
        <v>0</v>
      </c>
      <c r="AI737" s="5">
        <f>AA737*Inputs!I741</f>
        <v>0</v>
      </c>
      <c r="AJ737" s="5">
        <f t="shared" si="213"/>
        <v>0</v>
      </c>
      <c r="AK737" s="5">
        <f t="shared" si="214"/>
        <v>0</v>
      </c>
      <c r="AL737" s="5">
        <f>AA737*Inputs!I741</f>
        <v>0</v>
      </c>
      <c r="AM737" s="5">
        <f t="shared" ca="1" si="215"/>
        <v>0</v>
      </c>
      <c r="AN737" s="5">
        <f t="shared" si="216"/>
        <v>0</v>
      </c>
      <c r="AO737" s="5">
        <f t="shared" ca="1" si="217"/>
        <v>0</v>
      </c>
      <c r="AP737" s="5"/>
      <c r="AQ737" s="5">
        <f>AA737*Inputs!I741</f>
        <v>0</v>
      </c>
      <c r="AR737" s="5">
        <f t="shared" si="218"/>
        <v>0</v>
      </c>
      <c r="AS737" s="5"/>
      <c r="AT737" s="5">
        <f t="shared" ca="1" si="219"/>
        <v>0</v>
      </c>
      <c r="BG737" s="20" t="str">
        <f>IF(Inputs!K737="","",YEAR(Inputs!K737))</f>
        <v/>
      </c>
      <c r="BH737" s="20" t="str">
        <f>IF(Inputs!K737="","",DAY(Inputs!K737))</f>
        <v/>
      </c>
      <c r="BI737" s="20" t="str">
        <f>IF(Inputs!K737="","",MONTH(Inputs!K737))</f>
        <v/>
      </c>
      <c r="BJ737" s="14" t="str">
        <f>IF(Inputs!K737="","",IF(Inputs!K737&gt;DATE(BG737,4,1),DATE(BG737,4,1),DATE(BG737-1,4,1)))</f>
        <v/>
      </c>
      <c r="BX737" s="27" t="e">
        <f t="shared" si="220"/>
        <v>#N/A</v>
      </c>
      <c r="BY737" t="e">
        <f t="shared" si="221"/>
        <v>#N/A</v>
      </c>
    </row>
    <row r="738" spans="20:77">
      <c r="T738" s="5">
        <f>IF(Inputs!F742="",0,IF(Inputs!G742="Purchase",Inputs!H742,IF(Inputs!G742="Redemption",-Inputs!H742,IF(Inputs!G742="Dividend",0,0)))/Inputs!I742)</f>
        <v>0</v>
      </c>
      <c r="U738" s="5">
        <f>IF(Inputs!F742="",0,(datecg-Inputs!F742))</f>
        <v>0</v>
      </c>
      <c r="V738" s="5">
        <f>IF(Inputs!F742="",0,SUM($T$5:T738))</f>
        <v>0</v>
      </c>
      <c r="W738" s="5">
        <f>SUM($X$5:X737)</f>
        <v>24499.276089799783</v>
      </c>
      <c r="X738" s="5">
        <f t="shared" si="204"/>
        <v>0</v>
      </c>
      <c r="Y738" s="5">
        <f t="shared" si="205"/>
        <v>0</v>
      </c>
      <c r="Z738" s="5">
        <f t="shared" si="206"/>
        <v>0</v>
      </c>
      <c r="AA738" s="5">
        <f t="shared" si="207"/>
        <v>0</v>
      </c>
      <c r="AB738" s="5">
        <f t="shared" si="208"/>
        <v>0</v>
      </c>
      <c r="AC738" s="5">
        <f t="shared" si="209"/>
        <v>0</v>
      </c>
      <c r="AD738" s="94">
        <f>IF(U738&lt;=IF(Inputs!$C$22="",lockin,Inputs!$C$22),Inputs!$D$22,IF(U738&lt;=IF(Inputs!$C$23="",lockin,Inputs!$C$23),Inputs!$D$23,IF(U738&lt;=IF(Inputs!$C$24="",lockin,Inputs!$C$24),Inputs!$D$24,IF(U738&lt;=IF(Inputs!$C$25="",lockin,Inputs!$C$25),Inputs!$D$25,IF(U738&lt;=IF(Inputs!$C$26="",lockin,Inputs!$C$26),Inputs!$D$26,IF(U738&lt;=IF(Inputs!$C$27="",lockin,Inputs!$C$27),Inputs!$D$27,IF(U738&lt;=IF(Inputs!$C$28="",lockin,Inputs!$C$28),Inputs!$D$28,IF(U738&lt;=IF(Inputs!$C$29="",lockin,Inputs!$C$29),Inputs!$D$29,IF(U738&lt;=IF(Inputs!$C$30="",lockin,Inputs!$C$30),Inputs!$D$30,IF(U738&lt;=IF(Inputs!$C$31="",lockin,Inputs!$C$31),Inputs!$D$31,0%))))))))))</f>
        <v>1.4999999999999999E-2</v>
      </c>
      <c r="AE738" s="5">
        <f t="shared" si="210"/>
        <v>0</v>
      </c>
      <c r="AF738" s="5">
        <f>AB738*Inputs!I742</f>
        <v>0</v>
      </c>
      <c r="AG738" s="5">
        <f t="shared" si="211"/>
        <v>0</v>
      </c>
      <c r="AH738" s="5">
        <f t="shared" si="212"/>
        <v>0</v>
      </c>
      <c r="AI738" s="5">
        <f>AA738*Inputs!I742</f>
        <v>0</v>
      </c>
      <c r="AJ738" s="5">
        <f t="shared" si="213"/>
        <v>0</v>
      </c>
      <c r="AK738" s="5">
        <f t="shared" si="214"/>
        <v>0</v>
      </c>
      <c r="AL738" s="5">
        <f>AA738*Inputs!I742</f>
        <v>0</v>
      </c>
      <c r="AM738" s="5">
        <f t="shared" ca="1" si="215"/>
        <v>0</v>
      </c>
      <c r="AN738" s="5">
        <f t="shared" si="216"/>
        <v>0</v>
      </c>
      <c r="AO738" s="5">
        <f t="shared" ca="1" si="217"/>
        <v>0</v>
      </c>
      <c r="AP738" s="5"/>
      <c r="AQ738" s="5">
        <f>AA738*Inputs!I742</f>
        <v>0</v>
      </c>
      <c r="AR738" s="5">
        <f t="shared" si="218"/>
        <v>0</v>
      </c>
      <c r="AS738" s="5"/>
      <c r="AT738" s="5">
        <f t="shared" ca="1" si="219"/>
        <v>0</v>
      </c>
      <c r="BG738" s="20" t="str">
        <f>IF(Inputs!K738="","",YEAR(Inputs!K738))</f>
        <v/>
      </c>
      <c r="BH738" s="20" t="str">
        <f>IF(Inputs!K738="","",DAY(Inputs!K738))</f>
        <v/>
      </c>
      <c r="BI738" s="20" t="str">
        <f>IF(Inputs!K738="","",MONTH(Inputs!K738))</f>
        <v/>
      </c>
      <c r="BJ738" s="14" t="str">
        <f>IF(Inputs!K738="","",IF(Inputs!K738&gt;DATE(BG738,4,1),DATE(BG738,4,1),DATE(BG738-1,4,1)))</f>
        <v/>
      </c>
      <c r="BX738" s="27" t="e">
        <f t="shared" si="220"/>
        <v>#N/A</v>
      </c>
      <c r="BY738" t="e">
        <f t="shared" si="221"/>
        <v>#N/A</v>
      </c>
    </row>
    <row r="739" spans="20:77">
      <c r="T739" s="5">
        <f>IF(Inputs!F743="",0,IF(Inputs!G743="Purchase",Inputs!H743,IF(Inputs!G743="Redemption",-Inputs!H743,IF(Inputs!G743="Dividend",0,0)))/Inputs!I743)</f>
        <v>0</v>
      </c>
      <c r="U739" s="5">
        <f>IF(Inputs!F743="",0,(datecg-Inputs!F743))</f>
        <v>0</v>
      </c>
      <c r="V739" s="5">
        <f>IF(Inputs!F743="",0,SUM($T$5:T739))</f>
        <v>0</v>
      </c>
      <c r="W739" s="5">
        <f>SUM($X$5:X738)</f>
        <v>24499.276089799783</v>
      </c>
      <c r="X739" s="5">
        <f t="shared" si="204"/>
        <v>0</v>
      </c>
      <c r="Y739" s="5">
        <f t="shared" si="205"/>
        <v>0</v>
      </c>
      <c r="Z739" s="5">
        <f t="shared" si="206"/>
        <v>0</v>
      </c>
      <c r="AA739" s="5">
        <f t="shared" si="207"/>
        <v>0</v>
      </c>
      <c r="AB739" s="5">
        <f t="shared" si="208"/>
        <v>0</v>
      </c>
      <c r="AC739" s="5">
        <f t="shared" si="209"/>
        <v>0</v>
      </c>
      <c r="AD739" s="94">
        <f>IF(U739&lt;=IF(Inputs!$C$22="",lockin,Inputs!$C$22),Inputs!$D$22,IF(U739&lt;=IF(Inputs!$C$23="",lockin,Inputs!$C$23),Inputs!$D$23,IF(U739&lt;=IF(Inputs!$C$24="",lockin,Inputs!$C$24),Inputs!$D$24,IF(U739&lt;=IF(Inputs!$C$25="",lockin,Inputs!$C$25),Inputs!$D$25,IF(U739&lt;=IF(Inputs!$C$26="",lockin,Inputs!$C$26),Inputs!$D$26,IF(U739&lt;=IF(Inputs!$C$27="",lockin,Inputs!$C$27),Inputs!$D$27,IF(U739&lt;=IF(Inputs!$C$28="",lockin,Inputs!$C$28),Inputs!$D$28,IF(U739&lt;=IF(Inputs!$C$29="",lockin,Inputs!$C$29),Inputs!$D$29,IF(U739&lt;=IF(Inputs!$C$30="",lockin,Inputs!$C$30),Inputs!$D$30,IF(U739&lt;=IF(Inputs!$C$31="",lockin,Inputs!$C$31),Inputs!$D$31,0%))))))))))</f>
        <v>1.4999999999999999E-2</v>
      </c>
      <c r="AE739" s="5">
        <f t="shared" si="210"/>
        <v>0</v>
      </c>
      <c r="AF739" s="5">
        <f>AB739*Inputs!I743</f>
        <v>0</v>
      </c>
      <c r="AG739" s="5">
        <f t="shared" si="211"/>
        <v>0</v>
      </c>
      <c r="AH739" s="5">
        <f t="shared" si="212"/>
        <v>0</v>
      </c>
      <c r="AI739" s="5">
        <f>AA739*Inputs!I743</f>
        <v>0</v>
      </c>
      <c r="AJ739" s="5">
        <f t="shared" si="213"/>
        <v>0</v>
      </c>
      <c r="AK739" s="5">
        <f t="shared" si="214"/>
        <v>0</v>
      </c>
      <c r="AL739" s="5">
        <f>AA739*Inputs!I743</f>
        <v>0</v>
      </c>
      <c r="AM739" s="5">
        <f t="shared" ca="1" si="215"/>
        <v>0</v>
      </c>
      <c r="AN739" s="5">
        <f t="shared" si="216"/>
        <v>0</v>
      </c>
      <c r="AO739" s="5">
        <f t="shared" ca="1" si="217"/>
        <v>0</v>
      </c>
      <c r="AP739" s="5"/>
      <c r="AQ739" s="5">
        <f>AA739*Inputs!I743</f>
        <v>0</v>
      </c>
      <c r="AR739" s="5">
        <f t="shared" si="218"/>
        <v>0</v>
      </c>
      <c r="AS739" s="5"/>
      <c r="AT739" s="5">
        <f t="shared" ca="1" si="219"/>
        <v>0</v>
      </c>
      <c r="BG739" s="20" t="str">
        <f>IF(Inputs!K739="","",YEAR(Inputs!K739))</f>
        <v/>
      </c>
      <c r="BH739" s="20" t="str">
        <f>IF(Inputs!K739="","",DAY(Inputs!K739))</f>
        <v/>
      </c>
      <c r="BI739" s="20" t="str">
        <f>IF(Inputs!K739="","",MONTH(Inputs!K739))</f>
        <v/>
      </c>
      <c r="BJ739" s="14" t="str">
        <f>IF(Inputs!K739="","",IF(Inputs!K739&gt;DATE(BG739,4,1),DATE(BG739,4,1),DATE(BG739-1,4,1)))</f>
        <v/>
      </c>
      <c r="BX739" s="27" t="e">
        <f t="shared" si="220"/>
        <v>#N/A</v>
      </c>
      <c r="BY739" t="e">
        <f t="shared" si="221"/>
        <v>#N/A</v>
      </c>
    </row>
    <row r="740" spans="20:77">
      <c r="T740" s="5">
        <f>IF(Inputs!F744="",0,IF(Inputs!G744="Purchase",Inputs!H744,IF(Inputs!G744="Redemption",-Inputs!H744,IF(Inputs!G744="Dividend",0,0)))/Inputs!I744)</f>
        <v>0</v>
      </c>
      <c r="U740" s="5">
        <f>IF(Inputs!F744="",0,(datecg-Inputs!F744))</f>
        <v>0</v>
      </c>
      <c r="V740" s="5">
        <f>IF(Inputs!F744="",0,SUM($T$5:T740))</f>
        <v>0</v>
      </c>
      <c r="W740" s="5">
        <f>SUM($X$5:X739)</f>
        <v>24499.276089799783</v>
      </c>
      <c r="X740" s="5">
        <f t="shared" si="204"/>
        <v>0</v>
      </c>
      <c r="Y740" s="5">
        <f t="shared" si="205"/>
        <v>0</v>
      </c>
      <c r="Z740" s="5">
        <f t="shared" si="206"/>
        <v>0</v>
      </c>
      <c r="AA740" s="5">
        <f t="shared" si="207"/>
        <v>0</v>
      </c>
      <c r="AB740" s="5">
        <f t="shared" si="208"/>
        <v>0</v>
      </c>
      <c r="AC740" s="5">
        <f t="shared" si="209"/>
        <v>0</v>
      </c>
      <c r="AD740" s="94">
        <f>IF(U740&lt;=IF(Inputs!$C$22="",lockin,Inputs!$C$22),Inputs!$D$22,IF(U740&lt;=IF(Inputs!$C$23="",lockin,Inputs!$C$23),Inputs!$D$23,IF(U740&lt;=IF(Inputs!$C$24="",lockin,Inputs!$C$24),Inputs!$D$24,IF(U740&lt;=IF(Inputs!$C$25="",lockin,Inputs!$C$25),Inputs!$D$25,IF(U740&lt;=IF(Inputs!$C$26="",lockin,Inputs!$C$26),Inputs!$D$26,IF(U740&lt;=IF(Inputs!$C$27="",lockin,Inputs!$C$27),Inputs!$D$27,IF(U740&lt;=IF(Inputs!$C$28="",lockin,Inputs!$C$28),Inputs!$D$28,IF(U740&lt;=IF(Inputs!$C$29="",lockin,Inputs!$C$29),Inputs!$D$29,IF(U740&lt;=IF(Inputs!$C$30="",lockin,Inputs!$C$30),Inputs!$D$30,IF(U740&lt;=IF(Inputs!$C$31="",lockin,Inputs!$C$31),Inputs!$D$31,0%))))))))))</f>
        <v>1.4999999999999999E-2</v>
      </c>
      <c r="AE740" s="5">
        <f t="shared" si="210"/>
        <v>0</v>
      </c>
      <c r="AF740" s="5">
        <f>AB740*Inputs!I744</f>
        <v>0</v>
      </c>
      <c r="AG740" s="5">
        <f t="shared" si="211"/>
        <v>0</v>
      </c>
      <c r="AH740" s="5">
        <f t="shared" si="212"/>
        <v>0</v>
      </c>
      <c r="AI740" s="5">
        <f>AA740*Inputs!I744</f>
        <v>0</v>
      </c>
      <c r="AJ740" s="5">
        <f t="shared" si="213"/>
        <v>0</v>
      </c>
      <c r="AK740" s="5">
        <f t="shared" si="214"/>
        <v>0</v>
      </c>
      <c r="AL740" s="5">
        <f>AA740*Inputs!I744</f>
        <v>0</v>
      </c>
      <c r="AM740" s="5">
        <f t="shared" ca="1" si="215"/>
        <v>0</v>
      </c>
      <c r="AN740" s="5">
        <f t="shared" si="216"/>
        <v>0</v>
      </c>
      <c r="AO740" s="5">
        <f t="shared" ca="1" si="217"/>
        <v>0</v>
      </c>
      <c r="AP740" s="5"/>
      <c r="AQ740" s="5">
        <f>AA740*Inputs!I744</f>
        <v>0</v>
      </c>
      <c r="AR740" s="5">
        <f t="shared" si="218"/>
        <v>0</v>
      </c>
      <c r="AS740" s="5"/>
      <c r="AT740" s="5">
        <f t="shared" ca="1" si="219"/>
        <v>0</v>
      </c>
      <c r="BG740" s="20" t="str">
        <f>IF(Inputs!K740="","",YEAR(Inputs!K740))</f>
        <v/>
      </c>
      <c r="BH740" s="20" t="str">
        <f>IF(Inputs!K740="","",DAY(Inputs!K740))</f>
        <v/>
      </c>
      <c r="BI740" s="20" t="str">
        <f>IF(Inputs!K740="","",MONTH(Inputs!K740))</f>
        <v/>
      </c>
      <c r="BJ740" s="14" t="str">
        <f>IF(Inputs!K740="","",IF(Inputs!K740&gt;DATE(BG740,4,1),DATE(BG740,4,1),DATE(BG740-1,4,1)))</f>
        <v/>
      </c>
      <c r="BX740" s="27" t="e">
        <f t="shared" si="220"/>
        <v>#N/A</v>
      </c>
      <c r="BY740" t="e">
        <f t="shared" si="221"/>
        <v>#N/A</v>
      </c>
    </row>
    <row r="741" spans="20:77">
      <c r="T741" s="5">
        <f>IF(Inputs!F745="",0,IF(Inputs!G745="Purchase",Inputs!H745,IF(Inputs!G745="Redemption",-Inputs!H745,IF(Inputs!G745="Dividend",0,0)))/Inputs!I745)</f>
        <v>0</v>
      </c>
      <c r="U741" s="5">
        <f>IF(Inputs!F745="",0,(datecg-Inputs!F745))</f>
        <v>0</v>
      </c>
      <c r="V741" s="5">
        <f>IF(Inputs!F745="",0,SUM($T$5:T741))</f>
        <v>0</v>
      </c>
      <c r="W741" s="5">
        <f>SUM($X$5:X740)</f>
        <v>24499.276089799783</v>
      </c>
      <c r="X741" s="5">
        <f t="shared" si="204"/>
        <v>0</v>
      </c>
      <c r="Y741" s="5">
        <f t="shared" si="205"/>
        <v>0</v>
      </c>
      <c r="Z741" s="5">
        <f t="shared" si="206"/>
        <v>0</v>
      </c>
      <c r="AA741" s="5">
        <f t="shared" si="207"/>
        <v>0</v>
      </c>
      <c r="AB741" s="5">
        <f t="shared" si="208"/>
        <v>0</v>
      </c>
      <c r="AC741" s="5">
        <f t="shared" si="209"/>
        <v>0</v>
      </c>
      <c r="AD741" s="94">
        <f>IF(U741&lt;=IF(Inputs!$C$22="",lockin,Inputs!$C$22),Inputs!$D$22,IF(U741&lt;=IF(Inputs!$C$23="",lockin,Inputs!$C$23),Inputs!$D$23,IF(U741&lt;=IF(Inputs!$C$24="",lockin,Inputs!$C$24),Inputs!$D$24,IF(U741&lt;=IF(Inputs!$C$25="",lockin,Inputs!$C$25),Inputs!$D$25,IF(U741&lt;=IF(Inputs!$C$26="",lockin,Inputs!$C$26),Inputs!$D$26,IF(U741&lt;=IF(Inputs!$C$27="",lockin,Inputs!$C$27),Inputs!$D$27,IF(U741&lt;=IF(Inputs!$C$28="",lockin,Inputs!$C$28),Inputs!$D$28,IF(U741&lt;=IF(Inputs!$C$29="",lockin,Inputs!$C$29),Inputs!$D$29,IF(U741&lt;=IF(Inputs!$C$30="",lockin,Inputs!$C$30),Inputs!$D$30,IF(U741&lt;=IF(Inputs!$C$31="",lockin,Inputs!$C$31),Inputs!$D$31,0%))))))))))</f>
        <v>1.4999999999999999E-2</v>
      </c>
      <c r="AE741" s="5">
        <f t="shared" si="210"/>
        <v>0</v>
      </c>
      <c r="AF741" s="5">
        <f>AB741*Inputs!I745</f>
        <v>0</v>
      </c>
      <c r="AG741" s="5">
        <f t="shared" si="211"/>
        <v>0</v>
      </c>
      <c r="AH741" s="5">
        <f t="shared" si="212"/>
        <v>0</v>
      </c>
      <c r="AI741" s="5">
        <f>AA741*Inputs!I745</f>
        <v>0</v>
      </c>
      <c r="AJ741" s="5">
        <f t="shared" si="213"/>
        <v>0</v>
      </c>
      <c r="AK741" s="5">
        <f t="shared" si="214"/>
        <v>0</v>
      </c>
      <c r="AL741" s="5">
        <f>AA741*Inputs!I745</f>
        <v>0</v>
      </c>
      <c r="AM741" s="5">
        <f t="shared" ca="1" si="215"/>
        <v>0</v>
      </c>
      <c r="AN741" s="5">
        <f t="shared" si="216"/>
        <v>0</v>
      </c>
      <c r="AO741" s="5">
        <f t="shared" ca="1" si="217"/>
        <v>0</v>
      </c>
      <c r="AP741" s="5"/>
      <c r="AQ741" s="5">
        <f>AA741*Inputs!I745</f>
        <v>0</v>
      </c>
      <c r="AR741" s="5">
        <f t="shared" si="218"/>
        <v>0</v>
      </c>
      <c r="AS741" s="5"/>
      <c r="AT741" s="5">
        <f t="shared" ca="1" si="219"/>
        <v>0</v>
      </c>
      <c r="BG741" s="20" t="str">
        <f>IF(Inputs!K741="","",YEAR(Inputs!K741))</f>
        <v/>
      </c>
      <c r="BH741" s="20" t="str">
        <f>IF(Inputs!K741="","",DAY(Inputs!K741))</f>
        <v/>
      </c>
      <c r="BI741" s="20" t="str">
        <f>IF(Inputs!K741="","",MONTH(Inputs!K741))</f>
        <v/>
      </c>
      <c r="BJ741" s="14" t="str">
        <f>IF(Inputs!K741="","",IF(Inputs!K741&gt;DATE(BG741,4,1),DATE(BG741,4,1),DATE(BG741-1,4,1)))</f>
        <v/>
      </c>
      <c r="BX741" s="27" t="e">
        <f t="shared" si="220"/>
        <v>#N/A</v>
      </c>
      <c r="BY741" t="e">
        <f t="shared" si="221"/>
        <v>#N/A</v>
      </c>
    </row>
    <row r="742" spans="20:77">
      <c r="T742" s="5">
        <f>IF(Inputs!F746="",0,IF(Inputs!G746="Purchase",Inputs!H746,IF(Inputs!G746="Redemption",-Inputs!H746,IF(Inputs!G746="Dividend",0,0)))/Inputs!I746)</f>
        <v>0</v>
      </c>
      <c r="U742" s="5">
        <f>IF(Inputs!F746="",0,(datecg-Inputs!F746))</f>
        <v>0</v>
      </c>
      <c r="V742" s="5">
        <f>IF(Inputs!F746="",0,SUM($T$5:T742))</f>
        <v>0</v>
      </c>
      <c r="W742" s="5">
        <f>SUM($X$5:X741)</f>
        <v>24499.276089799783</v>
      </c>
      <c r="X742" s="5">
        <f t="shared" si="204"/>
        <v>0</v>
      </c>
      <c r="Y742" s="5">
        <f t="shared" si="205"/>
        <v>0</v>
      </c>
      <c r="Z742" s="5">
        <f t="shared" si="206"/>
        <v>0</v>
      </c>
      <c r="AA742" s="5">
        <f t="shared" si="207"/>
        <v>0</v>
      </c>
      <c r="AB742" s="5">
        <f t="shared" si="208"/>
        <v>0</v>
      </c>
      <c r="AC742" s="5">
        <f t="shared" si="209"/>
        <v>0</v>
      </c>
      <c r="AD742" s="94">
        <f>IF(U742&lt;=IF(Inputs!$C$22="",lockin,Inputs!$C$22),Inputs!$D$22,IF(U742&lt;=IF(Inputs!$C$23="",lockin,Inputs!$C$23),Inputs!$D$23,IF(U742&lt;=IF(Inputs!$C$24="",lockin,Inputs!$C$24),Inputs!$D$24,IF(U742&lt;=IF(Inputs!$C$25="",lockin,Inputs!$C$25),Inputs!$D$25,IF(U742&lt;=IF(Inputs!$C$26="",lockin,Inputs!$C$26),Inputs!$D$26,IF(U742&lt;=IF(Inputs!$C$27="",lockin,Inputs!$C$27),Inputs!$D$27,IF(U742&lt;=IF(Inputs!$C$28="",lockin,Inputs!$C$28),Inputs!$D$28,IF(U742&lt;=IF(Inputs!$C$29="",lockin,Inputs!$C$29),Inputs!$D$29,IF(U742&lt;=IF(Inputs!$C$30="",lockin,Inputs!$C$30),Inputs!$D$30,IF(U742&lt;=IF(Inputs!$C$31="",lockin,Inputs!$C$31),Inputs!$D$31,0%))))))))))</f>
        <v>1.4999999999999999E-2</v>
      </c>
      <c r="AE742" s="5">
        <f t="shared" si="210"/>
        <v>0</v>
      </c>
      <c r="AF742" s="5">
        <f>AB742*Inputs!I746</f>
        <v>0</v>
      </c>
      <c r="AG742" s="5">
        <f t="shared" si="211"/>
        <v>0</v>
      </c>
      <c r="AH742" s="5">
        <f t="shared" si="212"/>
        <v>0</v>
      </c>
      <c r="AI742" s="5">
        <f>AA742*Inputs!I746</f>
        <v>0</v>
      </c>
      <c r="AJ742" s="5">
        <f t="shared" si="213"/>
        <v>0</v>
      </c>
      <c r="AK742" s="5">
        <f t="shared" si="214"/>
        <v>0</v>
      </c>
      <c r="AL742" s="5">
        <f>AA742*Inputs!I746</f>
        <v>0</v>
      </c>
      <c r="AM742" s="5">
        <f t="shared" ca="1" si="215"/>
        <v>0</v>
      </c>
      <c r="AN742" s="5">
        <f t="shared" si="216"/>
        <v>0</v>
      </c>
      <c r="AO742" s="5">
        <f t="shared" ca="1" si="217"/>
        <v>0</v>
      </c>
      <c r="AP742" s="5"/>
      <c r="AQ742" s="5">
        <f>AA742*Inputs!I746</f>
        <v>0</v>
      </c>
      <c r="AR742" s="5">
        <f t="shared" si="218"/>
        <v>0</v>
      </c>
      <c r="AS742" s="5"/>
      <c r="AT742" s="5">
        <f t="shared" ca="1" si="219"/>
        <v>0</v>
      </c>
      <c r="BG742" s="20" t="str">
        <f>IF(Inputs!K742="","",YEAR(Inputs!K742))</f>
        <v/>
      </c>
      <c r="BH742" s="20" t="str">
        <f>IF(Inputs!K742="","",DAY(Inputs!K742))</f>
        <v/>
      </c>
      <c r="BI742" s="20" t="str">
        <f>IF(Inputs!K742="","",MONTH(Inputs!K742))</f>
        <v/>
      </c>
      <c r="BJ742" s="14" t="str">
        <f>IF(Inputs!K742="","",IF(Inputs!K742&gt;DATE(BG742,4,1),DATE(BG742,4,1),DATE(BG742-1,4,1)))</f>
        <v/>
      </c>
      <c r="BX742" s="27" t="e">
        <f t="shared" si="220"/>
        <v>#N/A</v>
      </c>
      <c r="BY742" t="e">
        <f t="shared" si="221"/>
        <v>#N/A</v>
      </c>
    </row>
    <row r="743" spans="20:77">
      <c r="T743" s="5">
        <f>IF(Inputs!F747="",0,IF(Inputs!G747="Purchase",Inputs!H747,IF(Inputs!G747="Redemption",-Inputs!H747,IF(Inputs!G747="Dividend",0,0)))/Inputs!I747)</f>
        <v>0</v>
      </c>
      <c r="U743" s="5">
        <f>IF(Inputs!F747="",0,(datecg-Inputs!F747))</f>
        <v>0</v>
      </c>
      <c r="V743" s="5">
        <f>IF(Inputs!F747="",0,SUM($T$5:T743))</f>
        <v>0</v>
      </c>
      <c r="W743" s="5">
        <f>SUM($X$5:X742)</f>
        <v>24499.276089799783</v>
      </c>
      <c r="X743" s="5">
        <f t="shared" si="204"/>
        <v>0</v>
      </c>
      <c r="Y743" s="5">
        <f t="shared" si="205"/>
        <v>0</v>
      </c>
      <c r="Z743" s="5">
        <f t="shared" si="206"/>
        <v>0</v>
      </c>
      <c r="AA743" s="5">
        <f t="shared" si="207"/>
        <v>0</v>
      </c>
      <c r="AB743" s="5">
        <f t="shared" si="208"/>
        <v>0</v>
      </c>
      <c r="AC743" s="5">
        <f t="shared" si="209"/>
        <v>0</v>
      </c>
      <c r="AD743" s="94">
        <f>IF(U743&lt;=IF(Inputs!$C$22="",lockin,Inputs!$C$22),Inputs!$D$22,IF(U743&lt;=IF(Inputs!$C$23="",lockin,Inputs!$C$23),Inputs!$D$23,IF(U743&lt;=IF(Inputs!$C$24="",lockin,Inputs!$C$24),Inputs!$D$24,IF(U743&lt;=IF(Inputs!$C$25="",lockin,Inputs!$C$25),Inputs!$D$25,IF(U743&lt;=IF(Inputs!$C$26="",lockin,Inputs!$C$26),Inputs!$D$26,IF(U743&lt;=IF(Inputs!$C$27="",lockin,Inputs!$C$27),Inputs!$D$27,IF(U743&lt;=IF(Inputs!$C$28="",lockin,Inputs!$C$28),Inputs!$D$28,IF(U743&lt;=IF(Inputs!$C$29="",lockin,Inputs!$C$29),Inputs!$D$29,IF(U743&lt;=IF(Inputs!$C$30="",lockin,Inputs!$C$30),Inputs!$D$30,IF(U743&lt;=IF(Inputs!$C$31="",lockin,Inputs!$C$31),Inputs!$D$31,0%))))))))))</f>
        <v>1.4999999999999999E-2</v>
      </c>
      <c r="AE743" s="5">
        <f t="shared" si="210"/>
        <v>0</v>
      </c>
      <c r="AF743" s="5">
        <f>AB743*Inputs!I747</f>
        <v>0</v>
      </c>
      <c r="AG743" s="5">
        <f t="shared" si="211"/>
        <v>0</v>
      </c>
      <c r="AH743" s="5">
        <f t="shared" si="212"/>
        <v>0</v>
      </c>
      <c r="AI743" s="5">
        <f>AA743*Inputs!I747</f>
        <v>0</v>
      </c>
      <c r="AJ743" s="5">
        <f t="shared" si="213"/>
        <v>0</v>
      </c>
      <c r="AK743" s="5">
        <f t="shared" si="214"/>
        <v>0</v>
      </c>
      <c r="AL743" s="5">
        <f>AA743*Inputs!I747</f>
        <v>0</v>
      </c>
      <c r="AM743" s="5">
        <f t="shared" ca="1" si="215"/>
        <v>0</v>
      </c>
      <c r="AN743" s="5">
        <f t="shared" si="216"/>
        <v>0</v>
      </c>
      <c r="AO743" s="5">
        <f t="shared" ca="1" si="217"/>
        <v>0</v>
      </c>
      <c r="AP743" s="5"/>
      <c r="AQ743" s="5">
        <f>AA743*Inputs!I747</f>
        <v>0</v>
      </c>
      <c r="AR743" s="5">
        <f t="shared" si="218"/>
        <v>0</v>
      </c>
      <c r="AS743" s="5"/>
      <c r="AT743" s="5">
        <f t="shared" ca="1" si="219"/>
        <v>0</v>
      </c>
      <c r="BG743" s="20" t="str">
        <f>IF(Inputs!K743="","",YEAR(Inputs!K743))</f>
        <v/>
      </c>
      <c r="BH743" s="20" t="str">
        <f>IF(Inputs!K743="","",DAY(Inputs!K743))</f>
        <v/>
      </c>
      <c r="BI743" s="20" t="str">
        <f>IF(Inputs!K743="","",MONTH(Inputs!K743))</f>
        <v/>
      </c>
      <c r="BJ743" s="14" t="str">
        <f>IF(Inputs!K743="","",IF(Inputs!K743&gt;DATE(BG743,4,1),DATE(BG743,4,1),DATE(BG743-1,4,1)))</f>
        <v/>
      </c>
      <c r="BX743" s="27" t="e">
        <f t="shared" si="220"/>
        <v>#N/A</v>
      </c>
      <c r="BY743" t="e">
        <f t="shared" si="221"/>
        <v>#N/A</v>
      </c>
    </row>
    <row r="744" spans="20:77">
      <c r="T744" s="5">
        <f>IF(Inputs!F748="",0,IF(Inputs!G748="Purchase",Inputs!H748,IF(Inputs!G748="Redemption",-Inputs!H748,IF(Inputs!G748="Dividend",0,0)))/Inputs!I748)</f>
        <v>0</v>
      </c>
      <c r="U744" s="5">
        <f>IF(Inputs!F748="",0,(datecg-Inputs!F748))</f>
        <v>0</v>
      </c>
      <c r="V744" s="5">
        <f>IF(Inputs!F748="",0,SUM($T$5:T744))</f>
        <v>0</v>
      </c>
      <c r="W744" s="5">
        <f>SUM($X$5:X743)</f>
        <v>24499.276089799783</v>
      </c>
      <c r="X744" s="5">
        <f t="shared" si="204"/>
        <v>0</v>
      </c>
      <c r="Y744" s="5">
        <f t="shared" si="205"/>
        <v>0</v>
      </c>
      <c r="Z744" s="5">
        <f t="shared" si="206"/>
        <v>0</v>
      </c>
      <c r="AA744" s="5">
        <f t="shared" si="207"/>
        <v>0</v>
      </c>
      <c r="AB744" s="5">
        <f t="shared" si="208"/>
        <v>0</v>
      </c>
      <c r="AC744" s="5">
        <f t="shared" si="209"/>
        <v>0</v>
      </c>
      <c r="AD744" s="94">
        <f>IF(U744&lt;=IF(Inputs!$C$22="",lockin,Inputs!$C$22),Inputs!$D$22,IF(U744&lt;=IF(Inputs!$C$23="",lockin,Inputs!$C$23),Inputs!$D$23,IF(U744&lt;=IF(Inputs!$C$24="",lockin,Inputs!$C$24),Inputs!$D$24,IF(U744&lt;=IF(Inputs!$C$25="",lockin,Inputs!$C$25),Inputs!$D$25,IF(U744&lt;=IF(Inputs!$C$26="",lockin,Inputs!$C$26),Inputs!$D$26,IF(U744&lt;=IF(Inputs!$C$27="",lockin,Inputs!$C$27),Inputs!$D$27,IF(U744&lt;=IF(Inputs!$C$28="",lockin,Inputs!$C$28),Inputs!$D$28,IF(U744&lt;=IF(Inputs!$C$29="",lockin,Inputs!$C$29),Inputs!$D$29,IF(U744&lt;=IF(Inputs!$C$30="",lockin,Inputs!$C$30),Inputs!$D$30,IF(U744&lt;=IF(Inputs!$C$31="",lockin,Inputs!$C$31),Inputs!$D$31,0%))))))))))</f>
        <v>1.4999999999999999E-2</v>
      </c>
      <c r="AE744" s="5">
        <f t="shared" si="210"/>
        <v>0</v>
      </c>
      <c r="AF744" s="5">
        <f>AB744*Inputs!I748</f>
        <v>0</v>
      </c>
      <c r="AG744" s="5">
        <f t="shared" si="211"/>
        <v>0</v>
      </c>
      <c r="AH744" s="5">
        <f t="shared" si="212"/>
        <v>0</v>
      </c>
      <c r="AI744" s="5">
        <f>AA744*Inputs!I748</f>
        <v>0</v>
      </c>
      <c r="AJ744" s="5">
        <f t="shared" si="213"/>
        <v>0</v>
      </c>
      <c r="AK744" s="5">
        <f t="shared" si="214"/>
        <v>0</v>
      </c>
      <c r="AL744" s="5">
        <f>AA744*Inputs!I748</f>
        <v>0</v>
      </c>
      <c r="AM744" s="5">
        <f t="shared" ca="1" si="215"/>
        <v>0</v>
      </c>
      <c r="AN744" s="5">
        <f t="shared" si="216"/>
        <v>0</v>
      </c>
      <c r="AO744" s="5">
        <f t="shared" ca="1" si="217"/>
        <v>0</v>
      </c>
      <c r="AP744" s="5"/>
      <c r="AQ744" s="5">
        <f>AA744*Inputs!I748</f>
        <v>0</v>
      </c>
      <c r="AR744" s="5">
        <f t="shared" si="218"/>
        <v>0</v>
      </c>
      <c r="AS744" s="5"/>
      <c r="AT744" s="5">
        <f t="shared" ca="1" si="219"/>
        <v>0</v>
      </c>
      <c r="BG744" s="20" t="str">
        <f>IF(Inputs!K744="","",YEAR(Inputs!K744))</f>
        <v/>
      </c>
      <c r="BH744" s="20" t="str">
        <f>IF(Inputs!K744="","",DAY(Inputs!K744))</f>
        <v/>
      </c>
      <c r="BI744" s="20" t="str">
        <f>IF(Inputs!K744="","",MONTH(Inputs!K744))</f>
        <v/>
      </c>
      <c r="BJ744" s="14" t="str">
        <f>IF(Inputs!K744="","",IF(Inputs!K744&gt;DATE(BG744,4,1),DATE(BG744,4,1),DATE(BG744-1,4,1)))</f>
        <v/>
      </c>
      <c r="BX744" s="27" t="e">
        <f t="shared" si="220"/>
        <v>#N/A</v>
      </c>
      <c r="BY744" t="e">
        <f t="shared" si="221"/>
        <v>#N/A</v>
      </c>
    </row>
    <row r="745" spans="20:77">
      <c r="T745" s="5">
        <f>IF(Inputs!F749="",0,IF(Inputs!G749="Purchase",Inputs!H749,IF(Inputs!G749="Redemption",-Inputs!H749,IF(Inputs!G749="Dividend",0,0)))/Inputs!I749)</f>
        <v>0</v>
      </c>
      <c r="U745" s="5">
        <f>IF(Inputs!F749="",0,(datecg-Inputs!F749))</f>
        <v>0</v>
      </c>
      <c r="V745" s="5">
        <f>IF(Inputs!F749="",0,SUM($T$5:T745))</f>
        <v>0</v>
      </c>
      <c r="W745" s="5">
        <f>SUM($X$5:X744)</f>
        <v>24499.276089799783</v>
      </c>
      <c r="X745" s="5">
        <f t="shared" si="204"/>
        <v>0</v>
      </c>
      <c r="Y745" s="5">
        <f t="shared" si="205"/>
        <v>0</v>
      </c>
      <c r="Z745" s="5">
        <f t="shared" si="206"/>
        <v>0</v>
      </c>
      <c r="AA745" s="5">
        <f t="shared" si="207"/>
        <v>0</v>
      </c>
      <c r="AB745" s="5">
        <f t="shared" si="208"/>
        <v>0</v>
      </c>
      <c r="AC745" s="5">
        <f t="shared" si="209"/>
        <v>0</v>
      </c>
      <c r="AD745" s="94">
        <f>IF(U745&lt;=IF(Inputs!$C$22="",lockin,Inputs!$C$22),Inputs!$D$22,IF(U745&lt;=IF(Inputs!$C$23="",lockin,Inputs!$C$23),Inputs!$D$23,IF(U745&lt;=IF(Inputs!$C$24="",lockin,Inputs!$C$24),Inputs!$D$24,IF(U745&lt;=IF(Inputs!$C$25="",lockin,Inputs!$C$25),Inputs!$D$25,IF(U745&lt;=IF(Inputs!$C$26="",lockin,Inputs!$C$26),Inputs!$D$26,IF(U745&lt;=IF(Inputs!$C$27="",lockin,Inputs!$C$27),Inputs!$D$27,IF(U745&lt;=IF(Inputs!$C$28="",lockin,Inputs!$C$28),Inputs!$D$28,IF(U745&lt;=IF(Inputs!$C$29="",lockin,Inputs!$C$29),Inputs!$D$29,IF(U745&lt;=IF(Inputs!$C$30="",lockin,Inputs!$C$30),Inputs!$D$30,IF(U745&lt;=IF(Inputs!$C$31="",lockin,Inputs!$C$31),Inputs!$D$31,0%))))))))))</f>
        <v>1.4999999999999999E-2</v>
      </c>
      <c r="AE745" s="5">
        <f t="shared" si="210"/>
        <v>0</v>
      </c>
      <c r="AF745" s="5">
        <f>AB745*Inputs!I749</f>
        <v>0</v>
      </c>
      <c r="AG745" s="5">
        <f t="shared" si="211"/>
        <v>0</v>
      </c>
      <c r="AH745" s="5">
        <f t="shared" si="212"/>
        <v>0</v>
      </c>
      <c r="AI745" s="5">
        <f>AA745*Inputs!I749</f>
        <v>0</v>
      </c>
      <c r="AJ745" s="5">
        <f t="shared" si="213"/>
        <v>0</v>
      </c>
      <c r="AK745" s="5">
        <f t="shared" si="214"/>
        <v>0</v>
      </c>
      <c r="AL745" s="5">
        <f>AA745*Inputs!I749</f>
        <v>0</v>
      </c>
      <c r="AM745" s="5">
        <f t="shared" ca="1" si="215"/>
        <v>0</v>
      </c>
      <c r="AN745" s="5">
        <f t="shared" si="216"/>
        <v>0</v>
      </c>
      <c r="AO745" s="5">
        <f t="shared" ca="1" si="217"/>
        <v>0</v>
      </c>
      <c r="AP745" s="5"/>
      <c r="AQ745" s="5">
        <f>AA745*Inputs!I749</f>
        <v>0</v>
      </c>
      <c r="AR745" s="5">
        <f t="shared" si="218"/>
        <v>0</v>
      </c>
      <c r="AS745" s="5"/>
      <c r="AT745" s="5">
        <f t="shared" ca="1" si="219"/>
        <v>0</v>
      </c>
      <c r="BG745" s="20" t="str">
        <f>IF(Inputs!K745="","",YEAR(Inputs!K745))</f>
        <v/>
      </c>
      <c r="BH745" s="20" t="str">
        <f>IF(Inputs!K745="","",DAY(Inputs!K745))</f>
        <v/>
      </c>
      <c r="BI745" s="20" t="str">
        <f>IF(Inputs!K745="","",MONTH(Inputs!K745))</f>
        <v/>
      </c>
      <c r="BJ745" s="14" t="str">
        <f>IF(Inputs!K745="","",IF(Inputs!K745&gt;DATE(BG745,4,1),DATE(BG745,4,1),DATE(BG745-1,4,1)))</f>
        <v/>
      </c>
      <c r="BX745" s="27" t="e">
        <f t="shared" si="220"/>
        <v>#N/A</v>
      </c>
      <c r="BY745" t="e">
        <f t="shared" si="221"/>
        <v>#N/A</v>
      </c>
    </row>
    <row r="746" spans="20:77">
      <c r="T746" s="5">
        <f>IF(Inputs!F750="",0,IF(Inputs!G750="Purchase",Inputs!H750,IF(Inputs!G750="Redemption",-Inputs!H750,IF(Inputs!G750="Dividend",0,0)))/Inputs!I750)</f>
        <v>0</v>
      </c>
      <c r="U746" s="5">
        <f>IF(Inputs!F750="",0,(datecg-Inputs!F750))</f>
        <v>0</v>
      </c>
      <c r="V746" s="5">
        <f>IF(Inputs!F750="",0,SUM($T$5:T746))</f>
        <v>0</v>
      </c>
      <c r="W746" s="5">
        <f>SUM($X$5:X745)</f>
        <v>24499.276089799783</v>
      </c>
      <c r="X746" s="5">
        <f t="shared" si="204"/>
        <v>0</v>
      </c>
      <c r="Y746" s="5">
        <f t="shared" si="205"/>
        <v>0</v>
      </c>
      <c r="Z746" s="5">
        <f t="shared" si="206"/>
        <v>0</v>
      </c>
      <c r="AA746" s="5">
        <f t="shared" si="207"/>
        <v>0</v>
      </c>
      <c r="AB746" s="5">
        <f t="shared" si="208"/>
        <v>0</v>
      </c>
      <c r="AC746" s="5">
        <f t="shared" si="209"/>
        <v>0</v>
      </c>
      <c r="AD746" s="94">
        <f>IF(U746&lt;=IF(Inputs!$C$22="",lockin,Inputs!$C$22),Inputs!$D$22,IF(U746&lt;=IF(Inputs!$C$23="",lockin,Inputs!$C$23),Inputs!$D$23,IF(U746&lt;=IF(Inputs!$C$24="",lockin,Inputs!$C$24),Inputs!$D$24,IF(U746&lt;=IF(Inputs!$C$25="",lockin,Inputs!$C$25),Inputs!$D$25,IF(U746&lt;=IF(Inputs!$C$26="",lockin,Inputs!$C$26),Inputs!$D$26,IF(U746&lt;=IF(Inputs!$C$27="",lockin,Inputs!$C$27),Inputs!$D$27,IF(U746&lt;=IF(Inputs!$C$28="",lockin,Inputs!$C$28),Inputs!$D$28,IF(U746&lt;=IF(Inputs!$C$29="",lockin,Inputs!$C$29),Inputs!$D$29,IF(U746&lt;=IF(Inputs!$C$30="",lockin,Inputs!$C$30),Inputs!$D$30,IF(U746&lt;=IF(Inputs!$C$31="",lockin,Inputs!$C$31),Inputs!$D$31,0%))))))))))</f>
        <v>1.4999999999999999E-2</v>
      </c>
      <c r="AE746" s="5">
        <f t="shared" si="210"/>
        <v>0</v>
      </c>
      <c r="AF746" s="5">
        <f>AB746*Inputs!I750</f>
        <v>0</v>
      </c>
      <c r="AG746" s="5">
        <f t="shared" si="211"/>
        <v>0</v>
      </c>
      <c r="AH746" s="5">
        <f t="shared" si="212"/>
        <v>0</v>
      </c>
      <c r="AI746" s="5">
        <f>AA746*Inputs!I750</f>
        <v>0</v>
      </c>
      <c r="AJ746" s="5">
        <f t="shared" si="213"/>
        <v>0</v>
      </c>
      <c r="AK746" s="5">
        <f t="shared" si="214"/>
        <v>0</v>
      </c>
      <c r="AL746" s="5">
        <f>AA746*Inputs!I750</f>
        <v>0</v>
      </c>
      <c r="AM746" s="5">
        <f t="shared" ca="1" si="215"/>
        <v>0</v>
      </c>
      <c r="AN746" s="5">
        <f t="shared" si="216"/>
        <v>0</v>
      </c>
      <c r="AO746" s="5">
        <f t="shared" ca="1" si="217"/>
        <v>0</v>
      </c>
      <c r="AP746" s="5"/>
      <c r="AQ746" s="5">
        <f>AA746*Inputs!I750</f>
        <v>0</v>
      </c>
      <c r="AR746" s="5">
        <f t="shared" si="218"/>
        <v>0</v>
      </c>
      <c r="AS746" s="5"/>
      <c r="AT746" s="5">
        <f t="shared" ca="1" si="219"/>
        <v>0</v>
      </c>
      <c r="BG746" s="20" t="str">
        <f>IF(Inputs!K746="","",YEAR(Inputs!K746))</f>
        <v/>
      </c>
      <c r="BH746" s="20" t="str">
        <f>IF(Inputs!K746="","",DAY(Inputs!K746))</f>
        <v/>
      </c>
      <c r="BI746" s="20" t="str">
        <f>IF(Inputs!K746="","",MONTH(Inputs!K746))</f>
        <v/>
      </c>
      <c r="BJ746" s="14" t="str">
        <f>IF(Inputs!K746="","",IF(Inputs!K746&gt;DATE(BG746,4,1),DATE(BG746,4,1),DATE(BG746-1,4,1)))</f>
        <v/>
      </c>
      <c r="BX746" s="27" t="e">
        <f t="shared" si="220"/>
        <v>#N/A</v>
      </c>
      <c r="BY746" t="e">
        <f t="shared" si="221"/>
        <v>#N/A</v>
      </c>
    </row>
    <row r="747" spans="20:77">
      <c r="T747" s="5">
        <f>IF(Inputs!F751="",0,IF(Inputs!G751="Purchase",Inputs!H751,IF(Inputs!G751="Redemption",-Inputs!H751,IF(Inputs!G751="Dividend",0,0)))/Inputs!I751)</f>
        <v>0</v>
      </c>
      <c r="U747" s="5">
        <f>IF(Inputs!F751="",0,(datecg-Inputs!F751))</f>
        <v>0</v>
      </c>
      <c r="V747" s="5">
        <f>IF(Inputs!F751="",0,SUM($T$5:T747))</f>
        <v>0</v>
      </c>
      <c r="W747" s="5">
        <f>SUM($X$5:X746)</f>
        <v>24499.276089799783</v>
      </c>
      <c r="X747" s="5">
        <f t="shared" si="204"/>
        <v>0</v>
      </c>
      <c r="Y747" s="5">
        <f t="shared" si="205"/>
        <v>0</v>
      </c>
      <c r="Z747" s="5">
        <f t="shared" si="206"/>
        <v>0</v>
      </c>
      <c r="AA747" s="5">
        <f t="shared" si="207"/>
        <v>0</v>
      </c>
      <c r="AB747" s="5">
        <f t="shared" si="208"/>
        <v>0</v>
      </c>
      <c r="AC747" s="5">
        <f t="shared" si="209"/>
        <v>0</v>
      </c>
      <c r="AD747" s="94">
        <f>IF(U747&lt;=IF(Inputs!$C$22="",lockin,Inputs!$C$22),Inputs!$D$22,IF(U747&lt;=IF(Inputs!$C$23="",lockin,Inputs!$C$23),Inputs!$D$23,IF(U747&lt;=IF(Inputs!$C$24="",lockin,Inputs!$C$24),Inputs!$D$24,IF(U747&lt;=IF(Inputs!$C$25="",lockin,Inputs!$C$25),Inputs!$D$25,IF(U747&lt;=IF(Inputs!$C$26="",lockin,Inputs!$C$26),Inputs!$D$26,IF(U747&lt;=IF(Inputs!$C$27="",lockin,Inputs!$C$27),Inputs!$D$27,IF(U747&lt;=IF(Inputs!$C$28="",lockin,Inputs!$C$28),Inputs!$D$28,IF(U747&lt;=IF(Inputs!$C$29="",lockin,Inputs!$C$29),Inputs!$D$29,IF(U747&lt;=IF(Inputs!$C$30="",lockin,Inputs!$C$30),Inputs!$D$30,IF(U747&lt;=IF(Inputs!$C$31="",lockin,Inputs!$C$31),Inputs!$D$31,0%))))))))))</f>
        <v>1.4999999999999999E-2</v>
      </c>
      <c r="AE747" s="5">
        <f t="shared" si="210"/>
        <v>0</v>
      </c>
      <c r="AF747" s="5">
        <f>AB747*Inputs!I751</f>
        <v>0</v>
      </c>
      <c r="AG747" s="5">
        <f t="shared" si="211"/>
        <v>0</v>
      </c>
      <c r="AH747" s="5">
        <f t="shared" si="212"/>
        <v>0</v>
      </c>
      <c r="AI747" s="5">
        <f>AA747*Inputs!I751</f>
        <v>0</v>
      </c>
      <c r="AJ747" s="5">
        <f t="shared" si="213"/>
        <v>0</v>
      </c>
      <c r="AK747" s="5">
        <f t="shared" si="214"/>
        <v>0</v>
      </c>
      <c r="AL747" s="5">
        <f>AA747*Inputs!I751</f>
        <v>0</v>
      </c>
      <c r="AM747" s="5">
        <f t="shared" ca="1" si="215"/>
        <v>0</v>
      </c>
      <c r="AN747" s="5">
        <f t="shared" si="216"/>
        <v>0</v>
      </c>
      <c r="AO747" s="5">
        <f t="shared" ca="1" si="217"/>
        <v>0</v>
      </c>
      <c r="AP747" s="5"/>
      <c r="AQ747" s="5">
        <f>AA747*Inputs!I751</f>
        <v>0</v>
      </c>
      <c r="AR747" s="5">
        <f t="shared" si="218"/>
        <v>0</v>
      </c>
      <c r="AS747" s="5"/>
      <c r="AT747" s="5">
        <f t="shared" ca="1" si="219"/>
        <v>0</v>
      </c>
      <c r="BG747" s="20" t="str">
        <f>IF(Inputs!K747="","",YEAR(Inputs!K747))</f>
        <v/>
      </c>
      <c r="BH747" s="20" t="str">
        <f>IF(Inputs!K747="","",DAY(Inputs!K747))</f>
        <v/>
      </c>
      <c r="BI747" s="20" t="str">
        <f>IF(Inputs!K747="","",MONTH(Inputs!K747))</f>
        <v/>
      </c>
      <c r="BJ747" s="14" t="str">
        <f>IF(Inputs!K747="","",IF(Inputs!K747&gt;DATE(BG747,4,1),DATE(BG747,4,1),DATE(BG747-1,4,1)))</f>
        <v/>
      </c>
      <c r="BX747" s="27" t="e">
        <f t="shared" si="220"/>
        <v>#N/A</v>
      </c>
      <c r="BY747" t="e">
        <f t="shared" si="221"/>
        <v>#N/A</v>
      </c>
    </row>
    <row r="748" spans="20:77">
      <c r="T748" s="5">
        <f>IF(Inputs!F752="",0,IF(Inputs!G752="Purchase",Inputs!H752,IF(Inputs!G752="Redemption",-Inputs!H752,IF(Inputs!G752="Dividend",0,0)))/Inputs!I752)</f>
        <v>0</v>
      </c>
      <c r="U748" s="5">
        <f>IF(Inputs!F752="",0,(datecg-Inputs!F752))</f>
        <v>0</v>
      </c>
      <c r="V748" s="5">
        <f>IF(Inputs!F752="",0,SUM($T$5:T748))</f>
        <v>0</v>
      </c>
      <c r="W748" s="5">
        <f>SUM($X$5:X747)</f>
        <v>24499.276089799783</v>
      </c>
      <c r="X748" s="5">
        <f t="shared" si="204"/>
        <v>0</v>
      </c>
      <c r="Y748" s="5">
        <f t="shared" si="205"/>
        <v>0</v>
      </c>
      <c r="Z748" s="5">
        <f t="shared" si="206"/>
        <v>0</v>
      </c>
      <c r="AA748" s="5">
        <f t="shared" si="207"/>
        <v>0</v>
      </c>
      <c r="AB748" s="5">
        <f t="shared" si="208"/>
        <v>0</v>
      </c>
      <c r="AC748" s="5">
        <f t="shared" si="209"/>
        <v>0</v>
      </c>
      <c r="AD748" s="94">
        <f>IF(U748&lt;=IF(Inputs!$C$22="",lockin,Inputs!$C$22),Inputs!$D$22,IF(U748&lt;=IF(Inputs!$C$23="",lockin,Inputs!$C$23),Inputs!$D$23,IF(U748&lt;=IF(Inputs!$C$24="",lockin,Inputs!$C$24),Inputs!$D$24,IF(U748&lt;=IF(Inputs!$C$25="",lockin,Inputs!$C$25),Inputs!$D$25,IF(U748&lt;=IF(Inputs!$C$26="",lockin,Inputs!$C$26),Inputs!$D$26,IF(U748&lt;=IF(Inputs!$C$27="",lockin,Inputs!$C$27),Inputs!$D$27,IF(U748&lt;=IF(Inputs!$C$28="",lockin,Inputs!$C$28),Inputs!$D$28,IF(U748&lt;=IF(Inputs!$C$29="",lockin,Inputs!$C$29),Inputs!$D$29,IF(U748&lt;=IF(Inputs!$C$30="",lockin,Inputs!$C$30),Inputs!$D$30,IF(U748&lt;=IF(Inputs!$C$31="",lockin,Inputs!$C$31),Inputs!$D$31,0%))))))))))</f>
        <v>1.4999999999999999E-2</v>
      </c>
      <c r="AE748" s="5">
        <f t="shared" si="210"/>
        <v>0</v>
      </c>
      <c r="AF748" s="5">
        <f>AB748*Inputs!I752</f>
        <v>0</v>
      </c>
      <c r="AG748" s="5">
        <f t="shared" si="211"/>
        <v>0</v>
      </c>
      <c r="AH748" s="5">
        <f t="shared" si="212"/>
        <v>0</v>
      </c>
      <c r="AI748" s="5">
        <f>AA748*Inputs!I752</f>
        <v>0</v>
      </c>
      <c r="AJ748" s="5">
        <f t="shared" si="213"/>
        <v>0</v>
      </c>
      <c r="AK748" s="5">
        <f t="shared" si="214"/>
        <v>0</v>
      </c>
      <c r="AL748" s="5">
        <f>AA748*Inputs!I752</f>
        <v>0</v>
      </c>
      <c r="AM748" s="5">
        <f t="shared" ca="1" si="215"/>
        <v>0</v>
      </c>
      <c r="AN748" s="5">
        <f t="shared" si="216"/>
        <v>0</v>
      </c>
      <c r="AO748" s="5">
        <f t="shared" ca="1" si="217"/>
        <v>0</v>
      </c>
      <c r="AP748" s="5"/>
      <c r="AQ748" s="5">
        <f>AA748*Inputs!I752</f>
        <v>0</v>
      </c>
      <c r="AR748" s="5">
        <f t="shared" si="218"/>
        <v>0</v>
      </c>
      <c r="AS748" s="5"/>
      <c r="AT748" s="5">
        <f t="shared" ca="1" si="219"/>
        <v>0</v>
      </c>
      <c r="BG748" s="20" t="str">
        <f>IF(Inputs!K748="","",YEAR(Inputs!K748))</f>
        <v/>
      </c>
      <c r="BH748" s="20" t="str">
        <f>IF(Inputs!K748="","",DAY(Inputs!K748))</f>
        <v/>
      </c>
      <c r="BI748" s="20" t="str">
        <f>IF(Inputs!K748="","",MONTH(Inputs!K748))</f>
        <v/>
      </c>
      <c r="BJ748" s="14" t="str">
        <f>IF(Inputs!K748="","",IF(Inputs!K748&gt;DATE(BG748,4,1),DATE(BG748,4,1),DATE(BG748-1,4,1)))</f>
        <v/>
      </c>
      <c r="BX748" s="27" t="e">
        <f t="shared" si="220"/>
        <v>#N/A</v>
      </c>
      <c r="BY748" t="e">
        <f t="shared" si="221"/>
        <v>#N/A</v>
      </c>
    </row>
    <row r="749" spans="20:77">
      <c r="T749" s="5">
        <f>IF(Inputs!F753="",0,IF(Inputs!G753="Purchase",Inputs!H753,IF(Inputs!G753="Redemption",-Inputs!H753,IF(Inputs!G753="Dividend",0,0)))/Inputs!I753)</f>
        <v>0</v>
      </c>
      <c r="U749" s="5">
        <f>IF(Inputs!F753="",0,(datecg-Inputs!F753))</f>
        <v>0</v>
      </c>
      <c r="V749" s="5">
        <f>IF(Inputs!F753="",0,SUM($T$5:T749))</f>
        <v>0</v>
      </c>
      <c r="W749" s="5">
        <f>SUM($X$5:X748)</f>
        <v>24499.276089799783</v>
      </c>
      <c r="X749" s="5">
        <f t="shared" si="204"/>
        <v>0</v>
      </c>
      <c r="Y749" s="5">
        <f t="shared" si="205"/>
        <v>0</v>
      </c>
      <c r="Z749" s="5">
        <f t="shared" si="206"/>
        <v>0</v>
      </c>
      <c r="AA749" s="5">
        <f t="shared" si="207"/>
        <v>0</v>
      </c>
      <c r="AB749" s="5">
        <f t="shared" si="208"/>
        <v>0</v>
      </c>
      <c r="AC749" s="5">
        <f t="shared" si="209"/>
        <v>0</v>
      </c>
      <c r="AD749" s="94">
        <f>IF(U749&lt;=IF(Inputs!$C$22="",lockin,Inputs!$C$22),Inputs!$D$22,IF(U749&lt;=IF(Inputs!$C$23="",lockin,Inputs!$C$23),Inputs!$D$23,IF(U749&lt;=IF(Inputs!$C$24="",lockin,Inputs!$C$24),Inputs!$D$24,IF(U749&lt;=IF(Inputs!$C$25="",lockin,Inputs!$C$25),Inputs!$D$25,IF(U749&lt;=IF(Inputs!$C$26="",lockin,Inputs!$C$26),Inputs!$D$26,IF(U749&lt;=IF(Inputs!$C$27="",lockin,Inputs!$C$27),Inputs!$D$27,IF(U749&lt;=IF(Inputs!$C$28="",lockin,Inputs!$C$28),Inputs!$D$28,IF(U749&lt;=IF(Inputs!$C$29="",lockin,Inputs!$C$29),Inputs!$D$29,IF(U749&lt;=IF(Inputs!$C$30="",lockin,Inputs!$C$30),Inputs!$D$30,IF(U749&lt;=IF(Inputs!$C$31="",lockin,Inputs!$C$31),Inputs!$D$31,0%))))))))))</f>
        <v>1.4999999999999999E-2</v>
      </c>
      <c r="AE749" s="5">
        <f t="shared" si="210"/>
        <v>0</v>
      </c>
      <c r="AF749" s="5">
        <f>AB749*Inputs!I753</f>
        <v>0</v>
      </c>
      <c r="AG749" s="5">
        <f t="shared" si="211"/>
        <v>0</v>
      </c>
      <c r="AH749" s="5">
        <f t="shared" si="212"/>
        <v>0</v>
      </c>
      <c r="AI749" s="5">
        <f>AA749*Inputs!I753</f>
        <v>0</v>
      </c>
      <c r="AJ749" s="5">
        <f t="shared" si="213"/>
        <v>0</v>
      </c>
      <c r="AK749" s="5">
        <f t="shared" si="214"/>
        <v>0</v>
      </c>
      <c r="AL749" s="5">
        <f>AA749*Inputs!I753</f>
        <v>0</v>
      </c>
      <c r="AM749" s="5">
        <f t="shared" ca="1" si="215"/>
        <v>0</v>
      </c>
      <c r="AN749" s="5">
        <f t="shared" si="216"/>
        <v>0</v>
      </c>
      <c r="AO749" s="5">
        <f t="shared" ca="1" si="217"/>
        <v>0</v>
      </c>
      <c r="AP749" s="5"/>
      <c r="AQ749" s="5">
        <f>AA749*Inputs!I753</f>
        <v>0</v>
      </c>
      <c r="AR749" s="5">
        <f t="shared" si="218"/>
        <v>0</v>
      </c>
      <c r="AS749" s="5"/>
      <c r="AT749" s="5">
        <f t="shared" ca="1" si="219"/>
        <v>0</v>
      </c>
      <c r="BG749" s="20" t="str">
        <f>IF(Inputs!K749="","",YEAR(Inputs!K749))</f>
        <v/>
      </c>
      <c r="BH749" s="20" t="str">
        <f>IF(Inputs!K749="","",DAY(Inputs!K749))</f>
        <v/>
      </c>
      <c r="BI749" s="20" t="str">
        <f>IF(Inputs!K749="","",MONTH(Inputs!K749))</f>
        <v/>
      </c>
      <c r="BJ749" s="14" t="str">
        <f>IF(Inputs!K749="","",IF(Inputs!K749&gt;DATE(BG749,4,1),DATE(BG749,4,1),DATE(BG749-1,4,1)))</f>
        <v/>
      </c>
      <c r="BX749" s="27" t="e">
        <f t="shared" si="220"/>
        <v>#N/A</v>
      </c>
      <c r="BY749" t="e">
        <f t="shared" si="221"/>
        <v>#N/A</v>
      </c>
    </row>
    <row r="750" spans="20:77">
      <c r="T750" s="5">
        <f>IF(Inputs!F754="",0,IF(Inputs!G754="Purchase",Inputs!H754,IF(Inputs!G754="Redemption",-Inputs!H754,IF(Inputs!G754="Dividend",0,0)))/Inputs!I754)</f>
        <v>0</v>
      </c>
      <c r="U750" s="5">
        <f>IF(Inputs!F754="",0,(datecg-Inputs!F754))</f>
        <v>0</v>
      </c>
      <c r="V750" s="5">
        <f>IF(Inputs!F754="",0,SUM($T$5:T750))</f>
        <v>0</v>
      </c>
      <c r="W750" s="5">
        <f>SUM($X$5:X749)</f>
        <v>24499.276089799783</v>
      </c>
      <c r="X750" s="5">
        <f t="shared" si="204"/>
        <v>0</v>
      </c>
      <c r="Y750" s="5">
        <f t="shared" si="205"/>
        <v>0</v>
      </c>
      <c r="Z750" s="5">
        <f t="shared" si="206"/>
        <v>0</v>
      </c>
      <c r="AA750" s="5">
        <f t="shared" si="207"/>
        <v>0</v>
      </c>
      <c r="AB750" s="5">
        <f t="shared" si="208"/>
        <v>0</v>
      </c>
      <c r="AC750" s="5">
        <f t="shared" si="209"/>
        <v>0</v>
      </c>
      <c r="AD750" s="94">
        <f>IF(U750&lt;=IF(Inputs!$C$22="",lockin,Inputs!$C$22),Inputs!$D$22,IF(U750&lt;=IF(Inputs!$C$23="",lockin,Inputs!$C$23),Inputs!$D$23,IF(U750&lt;=IF(Inputs!$C$24="",lockin,Inputs!$C$24),Inputs!$D$24,IF(U750&lt;=IF(Inputs!$C$25="",lockin,Inputs!$C$25),Inputs!$D$25,IF(U750&lt;=IF(Inputs!$C$26="",lockin,Inputs!$C$26),Inputs!$D$26,IF(U750&lt;=IF(Inputs!$C$27="",lockin,Inputs!$C$27),Inputs!$D$27,IF(U750&lt;=IF(Inputs!$C$28="",lockin,Inputs!$C$28),Inputs!$D$28,IF(U750&lt;=IF(Inputs!$C$29="",lockin,Inputs!$C$29),Inputs!$D$29,IF(U750&lt;=IF(Inputs!$C$30="",lockin,Inputs!$C$30),Inputs!$D$30,IF(U750&lt;=IF(Inputs!$C$31="",lockin,Inputs!$C$31),Inputs!$D$31,0%))))))))))</f>
        <v>1.4999999999999999E-2</v>
      </c>
      <c r="AE750" s="5">
        <f t="shared" si="210"/>
        <v>0</v>
      </c>
      <c r="AF750" s="5">
        <f>AB750*Inputs!I754</f>
        <v>0</v>
      </c>
      <c r="AG750" s="5">
        <f t="shared" si="211"/>
        <v>0</v>
      </c>
      <c r="AH750" s="5">
        <f t="shared" si="212"/>
        <v>0</v>
      </c>
      <c r="AI750" s="5">
        <f>AA750*Inputs!I754</f>
        <v>0</v>
      </c>
      <c r="AJ750" s="5">
        <f t="shared" si="213"/>
        <v>0</v>
      </c>
      <c r="AK750" s="5">
        <f t="shared" si="214"/>
        <v>0</v>
      </c>
      <c r="AL750" s="5">
        <f>AA750*Inputs!I754</f>
        <v>0</v>
      </c>
      <c r="AM750" s="5">
        <f t="shared" ca="1" si="215"/>
        <v>0</v>
      </c>
      <c r="AN750" s="5">
        <f t="shared" si="216"/>
        <v>0</v>
      </c>
      <c r="AO750" s="5">
        <f t="shared" ca="1" si="217"/>
        <v>0</v>
      </c>
      <c r="AP750" s="5"/>
      <c r="AQ750" s="5">
        <f>AA750*Inputs!I754</f>
        <v>0</v>
      </c>
      <c r="AR750" s="5">
        <f t="shared" si="218"/>
        <v>0</v>
      </c>
      <c r="AS750" s="5"/>
      <c r="AT750" s="5">
        <f t="shared" ca="1" si="219"/>
        <v>0</v>
      </c>
      <c r="BG750" s="20" t="str">
        <f>IF(Inputs!K750="","",YEAR(Inputs!K750))</f>
        <v/>
      </c>
      <c r="BH750" s="20" t="str">
        <f>IF(Inputs!K750="","",DAY(Inputs!K750))</f>
        <v/>
      </c>
      <c r="BI750" s="20" t="str">
        <f>IF(Inputs!K750="","",MONTH(Inputs!K750))</f>
        <v/>
      </c>
      <c r="BJ750" s="14" t="str">
        <f>IF(Inputs!K750="","",IF(Inputs!K750&gt;DATE(BG750,4,1),DATE(BG750,4,1),DATE(BG750-1,4,1)))</f>
        <v/>
      </c>
      <c r="BX750" s="27" t="e">
        <f t="shared" si="220"/>
        <v>#N/A</v>
      </c>
      <c r="BY750" t="e">
        <f t="shared" si="221"/>
        <v>#N/A</v>
      </c>
    </row>
    <row r="751" spans="20:77">
      <c r="T751" s="5">
        <f>IF(Inputs!F755="",0,IF(Inputs!G755="Purchase",Inputs!H755,IF(Inputs!G755="Redemption",-Inputs!H755,IF(Inputs!G755="Dividend",0,0)))/Inputs!I755)</f>
        <v>0</v>
      </c>
      <c r="U751" s="5">
        <f>IF(Inputs!F755="",0,(datecg-Inputs!F755))</f>
        <v>0</v>
      </c>
      <c r="V751" s="5">
        <f>IF(Inputs!F755="",0,SUM($T$5:T751))</f>
        <v>0</v>
      </c>
      <c r="W751" s="5">
        <f>SUM($X$5:X750)</f>
        <v>24499.276089799783</v>
      </c>
      <c r="X751" s="5">
        <f t="shared" si="204"/>
        <v>0</v>
      </c>
      <c r="Y751" s="5">
        <f t="shared" si="205"/>
        <v>0</v>
      </c>
      <c r="Z751" s="5">
        <f t="shared" si="206"/>
        <v>0</v>
      </c>
      <c r="AA751" s="5">
        <f t="shared" si="207"/>
        <v>0</v>
      </c>
      <c r="AB751" s="5">
        <f t="shared" si="208"/>
        <v>0</v>
      </c>
      <c r="AC751" s="5">
        <f t="shared" si="209"/>
        <v>0</v>
      </c>
      <c r="AD751" s="94">
        <f>IF(U751&lt;=IF(Inputs!$C$22="",lockin,Inputs!$C$22),Inputs!$D$22,IF(U751&lt;=IF(Inputs!$C$23="",lockin,Inputs!$C$23),Inputs!$D$23,IF(U751&lt;=IF(Inputs!$C$24="",lockin,Inputs!$C$24),Inputs!$D$24,IF(U751&lt;=IF(Inputs!$C$25="",lockin,Inputs!$C$25),Inputs!$D$25,IF(U751&lt;=IF(Inputs!$C$26="",lockin,Inputs!$C$26),Inputs!$D$26,IF(U751&lt;=IF(Inputs!$C$27="",lockin,Inputs!$C$27),Inputs!$D$27,IF(U751&lt;=IF(Inputs!$C$28="",lockin,Inputs!$C$28),Inputs!$D$28,IF(U751&lt;=IF(Inputs!$C$29="",lockin,Inputs!$C$29),Inputs!$D$29,IF(U751&lt;=IF(Inputs!$C$30="",lockin,Inputs!$C$30),Inputs!$D$30,IF(U751&lt;=IF(Inputs!$C$31="",lockin,Inputs!$C$31),Inputs!$D$31,0%))))))))))</f>
        <v>1.4999999999999999E-2</v>
      </c>
      <c r="AE751" s="5">
        <f t="shared" si="210"/>
        <v>0</v>
      </c>
      <c r="AF751" s="5">
        <f>AB751*Inputs!I755</f>
        <v>0</v>
      </c>
      <c r="AG751" s="5">
        <f t="shared" si="211"/>
        <v>0</v>
      </c>
      <c r="AH751" s="5">
        <f t="shared" si="212"/>
        <v>0</v>
      </c>
      <c r="AI751" s="5">
        <f>AA751*Inputs!I755</f>
        <v>0</v>
      </c>
      <c r="AJ751" s="5">
        <f t="shared" si="213"/>
        <v>0</v>
      </c>
      <c r="AK751" s="5">
        <f t="shared" si="214"/>
        <v>0</v>
      </c>
      <c r="AL751" s="5">
        <f>AA751*Inputs!I755</f>
        <v>0</v>
      </c>
      <c r="AM751" s="5">
        <f t="shared" ca="1" si="215"/>
        <v>0</v>
      </c>
      <c r="AN751" s="5">
        <f t="shared" si="216"/>
        <v>0</v>
      </c>
      <c r="AO751" s="5">
        <f t="shared" ca="1" si="217"/>
        <v>0</v>
      </c>
      <c r="AP751" s="5"/>
      <c r="AQ751" s="5">
        <f>AA751*Inputs!I755</f>
        <v>0</v>
      </c>
      <c r="AR751" s="5">
        <f t="shared" si="218"/>
        <v>0</v>
      </c>
      <c r="AS751" s="5"/>
      <c r="AT751" s="5">
        <f t="shared" ca="1" si="219"/>
        <v>0</v>
      </c>
      <c r="BG751" s="20" t="str">
        <f>IF(Inputs!K751="","",YEAR(Inputs!K751))</f>
        <v/>
      </c>
      <c r="BH751" s="20" t="str">
        <f>IF(Inputs!K751="","",DAY(Inputs!K751))</f>
        <v/>
      </c>
      <c r="BI751" s="20" t="str">
        <f>IF(Inputs!K751="","",MONTH(Inputs!K751))</f>
        <v/>
      </c>
      <c r="BJ751" s="14" t="str">
        <f>IF(Inputs!K751="","",IF(Inputs!K751&gt;DATE(BG751,4,1),DATE(BG751,4,1),DATE(BG751-1,4,1)))</f>
        <v/>
      </c>
      <c r="BX751" s="27" t="e">
        <f t="shared" si="220"/>
        <v>#N/A</v>
      </c>
      <c r="BY751" t="e">
        <f t="shared" si="221"/>
        <v>#N/A</v>
      </c>
    </row>
    <row r="752" spans="20:77">
      <c r="T752" s="5">
        <f>IF(Inputs!F756="",0,IF(Inputs!G756="Purchase",Inputs!H756,IF(Inputs!G756="Redemption",-Inputs!H756,IF(Inputs!G756="Dividend",0,0)))/Inputs!I756)</f>
        <v>0</v>
      </c>
      <c r="U752" s="5">
        <f>IF(Inputs!F756="",0,(datecg-Inputs!F756))</f>
        <v>0</v>
      </c>
      <c r="V752" s="5">
        <f>IF(Inputs!F756="",0,SUM($T$5:T752))</f>
        <v>0</v>
      </c>
      <c r="W752" s="5">
        <f>SUM($X$5:X751)</f>
        <v>24499.276089799783</v>
      </c>
      <c r="X752" s="5">
        <f t="shared" si="204"/>
        <v>0</v>
      </c>
      <c r="Y752" s="5">
        <f t="shared" si="205"/>
        <v>0</v>
      </c>
      <c r="Z752" s="5">
        <f t="shared" si="206"/>
        <v>0</v>
      </c>
      <c r="AA752" s="5">
        <f t="shared" si="207"/>
        <v>0</v>
      </c>
      <c r="AB752" s="5">
        <f t="shared" si="208"/>
        <v>0</v>
      </c>
      <c r="AC752" s="5">
        <f t="shared" si="209"/>
        <v>0</v>
      </c>
      <c r="AD752" s="94">
        <f>IF(U752&lt;=IF(Inputs!$C$22="",lockin,Inputs!$C$22),Inputs!$D$22,IF(U752&lt;=IF(Inputs!$C$23="",lockin,Inputs!$C$23),Inputs!$D$23,IF(U752&lt;=IF(Inputs!$C$24="",lockin,Inputs!$C$24),Inputs!$D$24,IF(U752&lt;=IF(Inputs!$C$25="",lockin,Inputs!$C$25),Inputs!$D$25,IF(U752&lt;=IF(Inputs!$C$26="",lockin,Inputs!$C$26),Inputs!$D$26,IF(U752&lt;=IF(Inputs!$C$27="",lockin,Inputs!$C$27),Inputs!$D$27,IF(U752&lt;=IF(Inputs!$C$28="",lockin,Inputs!$C$28),Inputs!$D$28,IF(U752&lt;=IF(Inputs!$C$29="",lockin,Inputs!$C$29),Inputs!$D$29,IF(U752&lt;=IF(Inputs!$C$30="",lockin,Inputs!$C$30),Inputs!$D$30,IF(U752&lt;=IF(Inputs!$C$31="",lockin,Inputs!$C$31),Inputs!$D$31,0%))))))))))</f>
        <v>1.4999999999999999E-2</v>
      </c>
      <c r="AE752" s="5">
        <f t="shared" si="210"/>
        <v>0</v>
      </c>
      <c r="AF752" s="5">
        <f>AB752*Inputs!I756</f>
        <v>0</v>
      </c>
      <c r="AG752" s="5">
        <f t="shared" si="211"/>
        <v>0</v>
      </c>
      <c r="AH752" s="5">
        <f t="shared" si="212"/>
        <v>0</v>
      </c>
      <c r="AI752" s="5">
        <f>AA752*Inputs!I756</f>
        <v>0</v>
      </c>
      <c r="AJ752" s="5">
        <f t="shared" si="213"/>
        <v>0</v>
      </c>
      <c r="AK752" s="5">
        <f t="shared" si="214"/>
        <v>0</v>
      </c>
      <c r="AL752" s="5">
        <f>AA752*Inputs!I756</f>
        <v>0</v>
      </c>
      <c r="AM752" s="5">
        <f t="shared" ca="1" si="215"/>
        <v>0</v>
      </c>
      <c r="AN752" s="5">
        <f t="shared" si="216"/>
        <v>0</v>
      </c>
      <c r="AO752" s="5">
        <f t="shared" ca="1" si="217"/>
        <v>0</v>
      </c>
      <c r="AP752" s="5"/>
      <c r="AQ752" s="5">
        <f>AA752*Inputs!I756</f>
        <v>0</v>
      </c>
      <c r="AR752" s="5">
        <f t="shared" si="218"/>
        <v>0</v>
      </c>
      <c r="AS752" s="5"/>
      <c r="AT752" s="5">
        <f t="shared" ca="1" si="219"/>
        <v>0</v>
      </c>
      <c r="BG752" s="20" t="str">
        <f>IF(Inputs!K752="","",YEAR(Inputs!K752))</f>
        <v/>
      </c>
      <c r="BH752" s="20" t="str">
        <f>IF(Inputs!K752="","",DAY(Inputs!K752))</f>
        <v/>
      </c>
      <c r="BI752" s="20" t="str">
        <f>IF(Inputs!K752="","",MONTH(Inputs!K752))</f>
        <v/>
      </c>
      <c r="BJ752" s="14" t="str">
        <f>IF(Inputs!K752="","",IF(Inputs!K752&gt;DATE(BG752,4,1),DATE(BG752,4,1),DATE(BG752-1,4,1)))</f>
        <v/>
      </c>
      <c r="BX752" s="27" t="e">
        <f t="shared" si="220"/>
        <v>#N/A</v>
      </c>
      <c r="BY752" t="e">
        <f t="shared" si="221"/>
        <v>#N/A</v>
      </c>
    </row>
    <row r="753" spans="20:77">
      <c r="T753" s="5">
        <f>IF(Inputs!F757="",0,IF(Inputs!G757="Purchase",Inputs!H757,IF(Inputs!G757="Redemption",-Inputs!H757,IF(Inputs!G757="Dividend",0,0)))/Inputs!I757)</f>
        <v>0</v>
      </c>
      <c r="U753" s="5">
        <f>IF(Inputs!F757="",0,(datecg-Inputs!F757))</f>
        <v>0</v>
      </c>
      <c r="V753" s="5">
        <f>IF(Inputs!F757="",0,SUM($T$5:T753))</f>
        <v>0</v>
      </c>
      <c r="W753" s="5">
        <f>SUM($X$5:X752)</f>
        <v>24499.276089799783</v>
      </c>
      <c r="X753" s="5">
        <f t="shared" si="204"/>
        <v>0</v>
      </c>
      <c r="Y753" s="5">
        <f t="shared" si="205"/>
        <v>0</v>
      </c>
      <c r="Z753" s="5">
        <f t="shared" si="206"/>
        <v>0</v>
      </c>
      <c r="AA753" s="5">
        <f t="shared" si="207"/>
        <v>0</v>
      </c>
      <c r="AB753" s="5">
        <f t="shared" si="208"/>
        <v>0</v>
      </c>
      <c r="AC753" s="5">
        <f t="shared" si="209"/>
        <v>0</v>
      </c>
      <c r="AD753" s="94">
        <f>IF(U753&lt;=IF(Inputs!$C$22="",lockin,Inputs!$C$22),Inputs!$D$22,IF(U753&lt;=IF(Inputs!$C$23="",lockin,Inputs!$C$23),Inputs!$D$23,IF(U753&lt;=IF(Inputs!$C$24="",lockin,Inputs!$C$24),Inputs!$D$24,IF(U753&lt;=IF(Inputs!$C$25="",lockin,Inputs!$C$25),Inputs!$D$25,IF(U753&lt;=IF(Inputs!$C$26="",lockin,Inputs!$C$26),Inputs!$D$26,IF(U753&lt;=IF(Inputs!$C$27="",lockin,Inputs!$C$27),Inputs!$D$27,IF(U753&lt;=IF(Inputs!$C$28="",lockin,Inputs!$C$28),Inputs!$D$28,IF(U753&lt;=IF(Inputs!$C$29="",lockin,Inputs!$C$29),Inputs!$D$29,IF(U753&lt;=IF(Inputs!$C$30="",lockin,Inputs!$C$30),Inputs!$D$30,IF(U753&lt;=IF(Inputs!$C$31="",lockin,Inputs!$C$31),Inputs!$D$31,0%))))))))))</f>
        <v>1.4999999999999999E-2</v>
      </c>
      <c r="AE753" s="5">
        <f t="shared" si="210"/>
        <v>0</v>
      </c>
      <c r="AF753" s="5">
        <f>AB753*Inputs!I757</f>
        <v>0</v>
      </c>
      <c r="AG753" s="5">
        <f t="shared" si="211"/>
        <v>0</v>
      </c>
      <c r="AH753" s="5">
        <f t="shared" si="212"/>
        <v>0</v>
      </c>
      <c r="AI753" s="5">
        <f>AA753*Inputs!I757</f>
        <v>0</v>
      </c>
      <c r="AJ753" s="5">
        <f t="shared" si="213"/>
        <v>0</v>
      </c>
      <c r="AK753" s="5">
        <f t="shared" si="214"/>
        <v>0</v>
      </c>
      <c r="AL753" s="5">
        <f>AA753*Inputs!I757</f>
        <v>0</v>
      </c>
      <c r="AM753" s="5">
        <f t="shared" ca="1" si="215"/>
        <v>0</v>
      </c>
      <c r="AN753" s="5">
        <f t="shared" si="216"/>
        <v>0</v>
      </c>
      <c r="AO753" s="5">
        <f t="shared" ca="1" si="217"/>
        <v>0</v>
      </c>
      <c r="AP753" s="5"/>
      <c r="AQ753" s="5">
        <f>AA753*Inputs!I757</f>
        <v>0</v>
      </c>
      <c r="AR753" s="5">
        <f t="shared" si="218"/>
        <v>0</v>
      </c>
      <c r="AS753" s="5"/>
      <c r="AT753" s="5">
        <f t="shared" ca="1" si="219"/>
        <v>0</v>
      </c>
      <c r="BG753" s="20" t="str">
        <f>IF(Inputs!K753="","",YEAR(Inputs!K753))</f>
        <v/>
      </c>
      <c r="BH753" s="20" t="str">
        <f>IF(Inputs!K753="","",DAY(Inputs!K753))</f>
        <v/>
      </c>
      <c r="BI753" s="20" t="str">
        <f>IF(Inputs!K753="","",MONTH(Inputs!K753))</f>
        <v/>
      </c>
      <c r="BJ753" s="14" t="str">
        <f>IF(Inputs!K753="","",IF(Inputs!K753&gt;DATE(BG753,4,1),DATE(BG753,4,1),DATE(BG753-1,4,1)))</f>
        <v/>
      </c>
      <c r="BX753" s="27" t="e">
        <f t="shared" si="220"/>
        <v>#N/A</v>
      </c>
      <c r="BY753" t="e">
        <f t="shared" si="221"/>
        <v>#N/A</v>
      </c>
    </row>
    <row r="754" spans="20:77">
      <c r="T754" s="5">
        <f>IF(Inputs!F758="",0,IF(Inputs!G758="Purchase",Inputs!H758,IF(Inputs!G758="Redemption",-Inputs!H758,IF(Inputs!G758="Dividend",0,0)))/Inputs!I758)</f>
        <v>0</v>
      </c>
      <c r="U754" s="5">
        <f>IF(Inputs!F758="",0,(datecg-Inputs!F758))</f>
        <v>0</v>
      </c>
      <c r="V754" s="5">
        <f>IF(Inputs!F758="",0,SUM($T$5:T754))</f>
        <v>0</v>
      </c>
      <c r="W754" s="5">
        <f>SUM($X$5:X753)</f>
        <v>24499.276089799783</v>
      </c>
      <c r="X754" s="5">
        <f t="shared" si="204"/>
        <v>0</v>
      </c>
      <c r="Y754" s="5">
        <f t="shared" si="205"/>
        <v>0</v>
      </c>
      <c r="Z754" s="5">
        <f t="shared" si="206"/>
        <v>0</v>
      </c>
      <c r="AA754" s="5">
        <f t="shared" si="207"/>
        <v>0</v>
      </c>
      <c r="AB754" s="5">
        <f t="shared" si="208"/>
        <v>0</v>
      </c>
      <c r="AC754" s="5">
        <f t="shared" si="209"/>
        <v>0</v>
      </c>
      <c r="AD754" s="94">
        <f>IF(U754&lt;=IF(Inputs!$C$22="",lockin,Inputs!$C$22),Inputs!$D$22,IF(U754&lt;=IF(Inputs!$C$23="",lockin,Inputs!$C$23),Inputs!$D$23,IF(U754&lt;=IF(Inputs!$C$24="",lockin,Inputs!$C$24),Inputs!$D$24,IF(U754&lt;=IF(Inputs!$C$25="",lockin,Inputs!$C$25),Inputs!$D$25,IF(U754&lt;=IF(Inputs!$C$26="",lockin,Inputs!$C$26),Inputs!$D$26,IF(U754&lt;=IF(Inputs!$C$27="",lockin,Inputs!$C$27),Inputs!$D$27,IF(U754&lt;=IF(Inputs!$C$28="",lockin,Inputs!$C$28),Inputs!$D$28,IF(U754&lt;=IF(Inputs!$C$29="",lockin,Inputs!$C$29),Inputs!$D$29,IF(U754&lt;=IF(Inputs!$C$30="",lockin,Inputs!$C$30),Inputs!$D$30,IF(U754&lt;=IF(Inputs!$C$31="",lockin,Inputs!$C$31),Inputs!$D$31,0%))))))))))</f>
        <v>1.4999999999999999E-2</v>
      </c>
      <c r="AE754" s="5">
        <f t="shared" si="210"/>
        <v>0</v>
      </c>
      <c r="AF754" s="5">
        <f>AB754*Inputs!I758</f>
        <v>0</v>
      </c>
      <c r="AG754" s="5">
        <f t="shared" si="211"/>
        <v>0</v>
      </c>
      <c r="AH754" s="5">
        <f t="shared" si="212"/>
        <v>0</v>
      </c>
      <c r="AI754" s="5">
        <f>AA754*Inputs!I758</f>
        <v>0</v>
      </c>
      <c r="AJ754" s="5">
        <f t="shared" si="213"/>
        <v>0</v>
      </c>
      <c r="AK754" s="5">
        <f t="shared" si="214"/>
        <v>0</v>
      </c>
      <c r="AL754" s="5">
        <f>AA754*Inputs!I758</f>
        <v>0</v>
      </c>
      <c r="AM754" s="5">
        <f t="shared" ca="1" si="215"/>
        <v>0</v>
      </c>
      <c r="AN754" s="5">
        <f t="shared" si="216"/>
        <v>0</v>
      </c>
      <c r="AO754" s="5">
        <f t="shared" ca="1" si="217"/>
        <v>0</v>
      </c>
      <c r="AP754" s="5"/>
      <c r="AQ754" s="5">
        <f>AA754*Inputs!I758</f>
        <v>0</v>
      </c>
      <c r="AR754" s="5">
        <f t="shared" si="218"/>
        <v>0</v>
      </c>
      <c r="AS754" s="5"/>
      <c r="AT754" s="5">
        <f t="shared" ca="1" si="219"/>
        <v>0</v>
      </c>
      <c r="BG754" s="20" t="str">
        <f>IF(Inputs!K754="","",YEAR(Inputs!K754))</f>
        <v/>
      </c>
      <c r="BH754" s="20" t="str">
        <f>IF(Inputs!K754="","",DAY(Inputs!K754))</f>
        <v/>
      </c>
      <c r="BI754" s="20" t="str">
        <f>IF(Inputs!K754="","",MONTH(Inputs!K754))</f>
        <v/>
      </c>
      <c r="BJ754" s="14" t="str">
        <f>IF(Inputs!K754="","",IF(Inputs!K754&gt;DATE(BG754,4,1),DATE(BG754,4,1),DATE(BG754-1,4,1)))</f>
        <v/>
      </c>
      <c r="BX754" s="27" t="e">
        <f t="shared" si="220"/>
        <v>#N/A</v>
      </c>
      <c r="BY754" t="e">
        <f t="shared" si="221"/>
        <v>#N/A</v>
      </c>
    </row>
    <row r="755" spans="20:77">
      <c r="T755" s="5">
        <f>IF(Inputs!F759="",0,IF(Inputs!G759="Purchase",Inputs!H759,IF(Inputs!G759="Redemption",-Inputs!H759,IF(Inputs!G759="Dividend",0,0)))/Inputs!I759)</f>
        <v>0</v>
      </c>
      <c r="U755" s="5">
        <f>IF(Inputs!F759="",0,(datecg-Inputs!F759))</f>
        <v>0</v>
      </c>
      <c r="V755" s="5">
        <f>IF(Inputs!F759="",0,SUM($T$5:T755))</f>
        <v>0</v>
      </c>
      <c r="W755" s="5">
        <f>SUM($X$5:X754)</f>
        <v>24499.276089799783</v>
      </c>
      <c r="X755" s="5">
        <f t="shared" si="204"/>
        <v>0</v>
      </c>
      <c r="Y755" s="5">
        <f t="shared" si="205"/>
        <v>0</v>
      </c>
      <c r="Z755" s="5">
        <f t="shared" si="206"/>
        <v>0</v>
      </c>
      <c r="AA755" s="5">
        <f t="shared" si="207"/>
        <v>0</v>
      </c>
      <c r="AB755" s="5">
        <f t="shared" si="208"/>
        <v>0</v>
      </c>
      <c r="AC755" s="5">
        <f t="shared" si="209"/>
        <v>0</v>
      </c>
      <c r="AD755" s="94">
        <f>IF(U755&lt;=IF(Inputs!$C$22="",lockin,Inputs!$C$22),Inputs!$D$22,IF(U755&lt;=IF(Inputs!$C$23="",lockin,Inputs!$C$23),Inputs!$D$23,IF(U755&lt;=IF(Inputs!$C$24="",lockin,Inputs!$C$24),Inputs!$D$24,IF(U755&lt;=IF(Inputs!$C$25="",lockin,Inputs!$C$25),Inputs!$D$25,IF(U755&lt;=IF(Inputs!$C$26="",lockin,Inputs!$C$26),Inputs!$D$26,IF(U755&lt;=IF(Inputs!$C$27="",lockin,Inputs!$C$27),Inputs!$D$27,IF(U755&lt;=IF(Inputs!$C$28="",lockin,Inputs!$C$28),Inputs!$D$28,IF(U755&lt;=IF(Inputs!$C$29="",lockin,Inputs!$C$29),Inputs!$D$29,IF(U755&lt;=IF(Inputs!$C$30="",lockin,Inputs!$C$30),Inputs!$D$30,IF(U755&lt;=IF(Inputs!$C$31="",lockin,Inputs!$C$31),Inputs!$D$31,0%))))))))))</f>
        <v>1.4999999999999999E-2</v>
      </c>
      <c r="AE755" s="5">
        <f t="shared" si="210"/>
        <v>0</v>
      </c>
      <c r="AF755" s="5">
        <f>AB755*Inputs!I759</f>
        <v>0</v>
      </c>
      <c r="AG755" s="5">
        <f t="shared" si="211"/>
        <v>0</v>
      </c>
      <c r="AH755" s="5">
        <f t="shared" si="212"/>
        <v>0</v>
      </c>
      <c r="AI755" s="5">
        <f>AA755*Inputs!I759</f>
        <v>0</v>
      </c>
      <c r="AJ755" s="5">
        <f t="shared" si="213"/>
        <v>0</v>
      </c>
      <c r="AK755" s="5">
        <f t="shared" si="214"/>
        <v>0</v>
      </c>
      <c r="AL755" s="5">
        <f>AA755*Inputs!I759</f>
        <v>0</v>
      </c>
      <c r="AM755" s="5">
        <f t="shared" ca="1" si="215"/>
        <v>0</v>
      </c>
      <c r="AN755" s="5">
        <f t="shared" si="216"/>
        <v>0</v>
      </c>
      <c r="AO755" s="5">
        <f t="shared" ca="1" si="217"/>
        <v>0</v>
      </c>
      <c r="AP755" s="5"/>
      <c r="AQ755" s="5">
        <f>AA755*Inputs!I759</f>
        <v>0</v>
      </c>
      <c r="AR755" s="5">
        <f t="shared" si="218"/>
        <v>0</v>
      </c>
      <c r="AS755" s="5"/>
      <c r="AT755" s="5">
        <f t="shared" ca="1" si="219"/>
        <v>0</v>
      </c>
      <c r="BG755" s="20" t="str">
        <f>IF(Inputs!K755="","",YEAR(Inputs!K755))</f>
        <v/>
      </c>
      <c r="BH755" s="20" t="str">
        <f>IF(Inputs!K755="","",DAY(Inputs!K755))</f>
        <v/>
      </c>
      <c r="BI755" s="20" t="str">
        <f>IF(Inputs!K755="","",MONTH(Inputs!K755))</f>
        <v/>
      </c>
      <c r="BJ755" s="14" t="str">
        <f>IF(Inputs!K755="","",IF(Inputs!K755&gt;DATE(BG755,4,1),DATE(BG755,4,1),DATE(BG755-1,4,1)))</f>
        <v/>
      </c>
      <c r="BX755" s="27" t="e">
        <f t="shared" si="220"/>
        <v>#N/A</v>
      </c>
      <c r="BY755" t="e">
        <f t="shared" si="221"/>
        <v>#N/A</v>
      </c>
    </row>
    <row r="756" spans="20:77">
      <c r="T756" s="5">
        <f>IF(Inputs!F760="",0,IF(Inputs!G760="Purchase",Inputs!H760,IF(Inputs!G760="Redemption",-Inputs!H760,IF(Inputs!G760="Dividend",0,0)))/Inputs!I760)</f>
        <v>0</v>
      </c>
      <c r="U756" s="5">
        <f>IF(Inputs!F760="",0,(datecg-Inputs!F760))</f>
        <v>0</v>
      </c>
      <c r="V756" s="5">
        <f>IF(Inputs!F760="",0,SUM($T$5:T756))</f>
        <v>0</v>
      </c>
      <c r="W756" s="5">
        <f>SUM($X$5:X755)</f>
        <v>24499.276089799783</v>
      </c>
      <c r="X756" s="5">
        <f t="shared" si="204"/>
        <v>0</v>
      </c>
      <c r="Y756" s="5">
        <f t="shared" si="205"/>
        <v>0</v>
      </c>
      <c r="Z756" s="5">
        <f t="shared" si="206"/>
        <v>0</v>
      </c>
      <c r="AA756" s="5">
        <f t="shared" si="207"/>
        <v>0</v>
      </c>
      <c r="AB756" s="5">
        <f t="shared" si="208"/>
        <v>0</v>
      </c>
      <c r="AC756" s="5">
        <f t="shared" si="209"/>
        <v>0</v>
      </c>
      <c r="AD756" s="94">
        <f>IF(U756&lt;=IF(Inputs!$C$22="",lockin,Inputs!$C$22),Inputs!$D$22,IF(U756&lt;=IF(Inputs!$C$23="",lockin,Inputs!$C$23),Inputs!$D$23,IF(U756&lt;=IF(Inputs!$C$24="",lockin,Inputs!$C$24),Inputs!$D$24,IF(U756&lt;=IF(Inputs!$C$25="",lockin,Inputs!$C$25),Inputs!$D$25,IF(U756&lt;=IF(Inputs!$C$26="",lockin,Inputs!$C$26),Inputs!$D$26,IF(U756&lt;=IF(Inputs!$C$27="",lockin,Inputs!$C$27),Inputs!$D$27,IF(U756&lt;=IF(Inputs!$C$28="",lockin,Inputs!$C$28),Inputs!$D$28,IF(U756&lt;=IF(Inputs!$C$29="",lockin,Inputs!$C$29),Inputs!$D$29,IF(U756&lt;=IF(Inputs!$C$30="",lockin,Inputs!$C$30),Inputs!$D$30,IF(U756&lt;=IF(Inputs!$C$31="",lockin,Inputs!$C$31),Inputs!$D$31,0%))))))))))</f>
        <v>1.4999999999999999E-2</v>
      </c>
      <c r="AE756" s="5">
        <f t="shared" si="210"/>
        <v>0</v>
      </c>
      <c r="AF756" s="5">
        <f>AB756*Inputs!I760</f>
        <v>0</v>
      </c>
      <c r="AG756" s="5">
        <f t="shared" si="211"/>
        <v>0</v>
      </c>
      <c r="AH756" s="5">
        <f t="shared" si="212"/>
        <v>0</v>
      </c>
      <c r="AI756" s="5">
        <f>AA756*Inputs!I760</f>
        <v>0</v>
      </c>
      <c r="AJ756" s="5">
        <f t="shared" si="213"/>
        <v>0</v>
      </c>
      <c r="AK756" s="5">
        <f t="shared" si="214"/>
        <v>0</v>
      </c>
      <c r="AL756" s="5">
        <f>AA756*Inputs!I760</f>
        <v>0</v>
      </c>
      <c r="AM756" s="5">
        <f t="shared" ca="1" si="215"/>
        <v>0</v>
      </c>
      <c r="AN756" s="5">
        <f t="shared" si="216"/>
        <v>0</v>
      </c>
      <c r="AO756" s="5">
        <f t="shared" ca="1" si="217"/>
        <v>0</v>
      </c>
      <c r="AP756" s="5"/>
      <c r="AQ756" s="5">
        <f>AA756*Inputs!I760</f>
        <v>0</v>
      </c>
      <c r="AR756" s="5">
        <f t="shared" si="218"/>
        <v>0</v>
      </c>
      <c r="AS756" s="5"/>
      <c r="AT756" s="5">
        <f t="shared" ca="1" si="219"/>
        <v>0</v>
      </c>
      <c r="BG756" s="20" t="str">
        <f>IF(Inputs!K756="","",YEAR(Inputs!K756))</f>
        <v/>
      </c>
      <c r="BH756" s="20" t="str">
        <f>IF(Inputs!K756="","",DAY(Inputs!K756))</f>
        <v/>
      </c>
      <c r="BI756" s="20" t="str">
        <f>IF(Inputs!K756="","",MONTH(Inputs!K756))</f>
        <v/>
      </c>
      <c r="BJ756" s="14" t="str">
        <f>IF(Inputs!K756="","",IF(Inputs!K756&gt;DATE(BG756,4,1),DATE(BG756,4,1),DATE(BG756-1,4,1)))</f>
        <v/>
      </c>
      <c r="BX756" s="27" t="e">
        <f t="shared" si="220"/>
        <v>#N/A</v>
      </c>
      <c r="BY756" t="e">
        <f t="shared" si="221"/>
        <v>#N/A</v>
      </c>
    </row>
    <row r="757" spans="20:77">
      <c r="T757" s="5">
        <f>IF(Inputs!F761="",0,IF(Inputs!G761="Purchase",Inputs!H761,IF(Inputs!G761="Redemption",-Inputs!H761,IF(Inputs!G761="Dividend",0,0)))/Inputs!I761)</f>
        <v>0</v>
      </c>
      <c r="U757" s="5">
        <f>IF(Inputs!F761="",0,(datecg-Inputs!F761))</f>
        <v>0</v>
      </c>
      <c r="V757" s="5">
        <f>IF(Inputs!F761="",0,SUM($T$5:T757))</f>
        <v>0</v>
      </c>
      <c r="W757" s="5">
        <f>SUM($X$5:X756)</f>
        <v>24499.276089799783</v>
      </c>
      <c r="X757" s="5">
        <f t="shared" si="204"/>
        <v>0</v>
      </c>
      <c r="Y757" s="5">
        <f t="shared" si="205"/>
        <v>0</v>
      </c>
      <c r="Z757" s="5">
        <f t="shared" si="206"/>
        <v>0</v>
      </c>
      <c r="AA757" s="5">
        <f t="shared" si="207"/>
        <v>0</v>
      </c>
      <c r="AB757" s="5">
        <f t="shared" si="208"/>
        <v>0</v>
      </c>
      <c r="AC757" s="5">
        <f t="shared" si="209"/>
        <v>0</v>
      </c>
      <c r="AD757" s="94">
        <f>IF(U757&lt;=IF(Inputs!$C$22="",lockin,Inputs!$C$22),Inputs!$D$22,IF(U757&lt;=IF(Inputs!$C$23="",lockin,Inputs!$C$23),Inputs!$D$23,IF(U757&lt;=IF(Inputs!$C$24="",lockin,Inputs!$C$24),Inputs!$D$24,IF(U757&lt;=IF(Inputs!$C$25="",lockin,Inputs!$C$25),Inputs!$D$25,IF(U757&lt;=IF(Inputs!$C$26="",lockin,Inputs!$C$26),Inputs!$D$26,IF(U757&lt;=IF(Inputs!$C$27="",lockin,Inputs!$C$27),Inputs!$D$27,IF(U757&lt;=IF(Inputs!$C$28="",lockin,Inputs!$C$28),Inputs!$D$28,IF(U757&lt;=IF(Inputs!$C$29="",lockin,Inputs!$C$29),Inputs!$D$29,IF(U757&lt;=IF(Inputs!$C$30="",lockin,Inputs!$C$30),Inputs!$D$30,IF(U757&lt;=IF(Inputs!$C$31="",lockin,Inputs!$C$31),Inputs!$D$31,0%))))))))))</f>
        <v>1.4999999999999999E-2</v>
      </c>
      <c r="AE757" s="5">
        <f t="shared" si="210"/>
        <v>0</v>
      </c>
      <c r="AF757" s="5">
        <f>AB757*Inputs!I761</f>
        <v>0</v>
      </c>
      <c r="AG757" s="5">
        <f t="shared" si="211"/>
        <v>0</v>
      </c>
      <c r="AH757" s="5">
        <f t="shared" si="212"/>
        <v>0</v>
      </c>
      <c r="AI757" s="5">
        <f>AA757*Inputs!I761</f>
        <v>0</v>
      </c>
      <c r="AJ757" s="5">
        <f t="shared" si="213"/>
        <v>0</v>
      </c>
      <c r="AK757" s="5">
        <f t="shared" si="214"/>
        <v>0</v>
      </c>
      <c r="AL757" s="5">
        <f>AA757*Inputs!I761</f>
        <v>0</v>
      </c>
      <c r="AM757" s="5">
        <f t="shared" ca="1" si="215"/>
        <v>0</v>
      </c>
      <c r="AN757" s="5">
        <f t="shared" si="216"/>
        <v>0</v>
      </c>
      <c r="AO757" s="5">
        <f t="shared" ca="1" si="217"/>
        <v>0</v>
      </c>
      <c r="AP757" s="5"/>
      <c r="AQ757" s="5">
        <f>AA757*Inputs!I761</f>
        <v>0</v>
      </c>
      <c r="AR757" s="5">
        <f t="shared" si="218"/>
        <v>0</v>
      </c>
      <c r="AS757" s="5"/>
      <c r="AT757" s="5">
        <f t="shared" ca="1" si="219"/>
        <v>0</v>
      </c>
      <c r="BG757" s="20" t="str">
        <f>IF(Inputs!K757="","",YEAR(Inputs!K757))</f>
        <v/>
      </c>
      <c r="BH757" s="20" t="str">
        <f>IF(Inputs!K757="","",DAY(Inputs!K757))</f>
        <v/>
      </c>
      <c r="BI757" s="20" t="str">
        <f>IF(Inputs!K757="","",MONTH(Inputs!K757))</f>
        <v/>
      </c>
      <c r="BJ757" s="14" t="str">
        <f>IF(Inputs!K757="","",IF(Inputs!K757&gt;DATE(BG757,4,1),DATE(BG757,4,1),DATE(BG757-1,4,1)))</f>
        <v/>
      </c>
      <c r="BX757" s="27" t="e">
        <f t="shared" si="220"/>
        <v>#N/A</v>
      </c>
      <c r="BY757" t="e">
        <f t="shared" si="221"/>
        <v>#N/A</v>
      </c>
    </row>
    <row r="758" spans="20:77">
      <c r="T758" s="5">
        <f>IF(Inputs!F762="",0,IF(Inputs!G762="Purchase",Inputs!H762,IF(Inputs!G762="Redemption",-Inputs!H762,IF(Inputs!G762="Dividend",0,0)))/Inputs!I762)</f>
        <v>0</v>
      </c>
      <c r="U758" s="5">
        <f>IF(Inputs!F762="",0,(datecg-Inputs!F762))</f>
        <v>0</v>
      </c>
      <c r="V758" s="5">
        <f>IF(Inputs!F762="",0,SUM($T$5:T758))</f>
        <v>0</v>
      </c>
      <c r="W758" s="5">
        <f>SUM($X$5:X757)</f>
        <v>24499.276089799783</v>
      </c>
      <c r="X758" s="5">
        <f t="shared" si="204"/>
        <v>0</v>
      </c>
      <c r="Y758" s="5">
        <f t="shared" si="205"/>
        <v>0</v>
      </c>
      <c r="Z758" s="5">
        <f t="shared" si="206"/>
        <v>0</v>
      </c>
      <c r="AA758" s="5">
        <f t="shared" si="207"/>
        <v>0</v>
      </c>
      <c r="AB758" s="5">
        <f t="shared" si="208"/>
        <v>0</v>
      </c>
      <c r="AC758" s="5">
        <f t="shared" si="209"/>
        <v>0</v>
      </c>
      <c r="AD758" s="94">
        <f>IF(U758&lt;=IF(Inputs!$C$22="",lockin,Inputs!$C$22),Inputs!$D$22,IF(U758&lt;=IF(Inputs!$C$23="",lockin,Inputs!$C$23),Inputs!$D$23,IF(U758&lt;=IF(Inputs!$C$24="",lockin,Inputs!$C$24),Inputs!$D$24,IF(U758&lt;=IF(Inputs!$C$25="",lockin,Inputs!$C$25),Inputs!$D$25,IF(U758&lt;=IF(Inputs!$C$26="",lockin,Inputs!$C$26),Inputs!$D$26,IF(U758&lt;=IF(Inputs!$C$27="",lockin,Inputs!$C$27),Inputs!$D$27,IF(U758&lt;=IF(Inputs!$C$28="",lockin,Inputs!$C$28),Inputs!$D$28,IF(U758&lt;=IF(Inputs!$C$29="",lockin,Inputs!$C$29),Inputs!$D$29,IF(U758&lt;=IF(Inputs!$C$30="",lockin,Inputs!$C$30),Inputs!$D$30,IF(U758&lt;=IF(Inputs!$C$31="",lockin,Inputs!$C$31),Inputs!$D$31,0%))))))))))</f>
        <v>1.4999999999999999E-2</v>
      </c>
      <c r="AE758" s="5">
        <f t="shared" si="210"/>
        <v>0</v>
      </c>
      <c r="AF758" s="5">
        <f>AB758*Inputs!I762</f>
        <v>0</v>
      </c>
      <c r="AG758" s="5">
        <f t="shared" si="211"/>
        <v>0</v>
      </c>
      <c r="AH758" s="5">
        <f t="shared" si="212"/>
        <v>0</v>
      </c>
      <c r="AI758" s="5">
        <f>AA758*Inputs!I762</f>
        <v>0</v>
      </c>
      <c r="AJ758" s="5">
        <f t="shared" si="213"/>
        <v>0</v>
      </c>
      <c r="AK758" s="5">
        <f t="shared" si="214"/>
        <v>0</v>
      </c>
      <c r="AL758" s="5">
        <f>AA758*Inputs!I762</f>
        <v>0</v>
      </c>
      <c r="AM758" s="5">
        <f t="shared" ca="1" si="215"/>
        <v>0</v>
      </c>
      <c r="AN758" s="5">
        <f t="shared" si="216"/>
        <v>0</v>
      </c>
      <c r="AO758" s="5">
        <f t="shared" ca="1" si="217"/>
        <v>0</v>
      </c>
      <c r="AP758" s="5"/>
      <c r="AQ758" s="5">
        <f>AA758*Inputs!I762</f>
        <v>0</v>
      </c>
      <c r="AR758" s="5">
        <f t="shared" si="218"/>
        <v>0</v>
      </c>
      <c r="AS758" s="5"/>
      <c r="AT758" s="5">
        <f t="shared" ca="1" si="219"/>
        <v>0</v>
      </c>
      <c r="BG758" s="20" t="str">
        <f>IF(Inputs!K758="","",YEAR(Inputs!K758))</f>
        <v/>
      </c>
      <c r="BH758" s="20" t="str">
        <f>IF(Inputs!K758="","",DAY(Inputs!K758))</f>
        <v/>
      </c>
      <c r="BI758" s="20" t="str">
        <f>IF(Inputs!K758="","",MONTH(Inputs!K758))</f>
        <v/>
      </c>
      <c r="BJ758" s="14" t="str">
        <f>IF(Inputs!K758="","",IF(Inputs!K758&gt;DATE(BG758,4,1),DATE(BG758,4,1),DATE(BG758-1,4,1)))</f>
        <v/>
      </c>
      <c r="BX758" s="27" t="e">
        <f t="shared" si="220"/>
        <v>#N/A</v>
      </c>
      <c r="BY758" t="e">
        <f t="shared" si="221"/>
        <v>#N/A</v>
      </c>
    </row>
    <row r="759" spans="20:77">
      <c r="T759" s="5">
        <f>IF(Inputs!F763="",0,IF(Inputs!G763="Purchase",Inputs!H763,IF(Inputs!G763="Redemption",-Inputs!H763,IF(Inputs!G763="Dividend",0,0)))/Inputs!I763)</f>
        <v>0</v>
      </c>
      <c r="U759" s="5">
        <f>IF(Inputs!F763="",0,(datecg-Inputs!F763))</f>
        <v>0</v>
      </c>
      <c r="V759" s="5">
        <f>IF(Inputs!F763="",0,SUM($T$5:T759))</f>
        <v>0</v>
      </c>
      <c r="W759" s="5">
        <f>SUM($X$5:X758)</f>
        <v>24499.276089799783</v>
      </c>
      <c r="X759" s="5">
        <f t="shared" si="204"/>
        <v>0</v>
      </c>
      <c r="Y759" s="5">
        <f t="shared" si="205"/>
        <v>0</v>
      </c>
      <c r="Z759" s="5">
        <f t="shared" si="206"/>
        <v>0</v>
      </c>
      <c r="AA759" s="5">
        <f t="shared" si="207"/>
        <v>0</v>
      </c>
      <c r="AB759" s="5">
        <f t="shared" si="208"/>
        <v>0</v>
      </c>
      <c r="AC759" s="5">
        <f t="shared" si="209"/>
        <v>0</v>
      </c>
      <c r="AD759" s="94">
        <f>IF(U759&lt;=IF(Inputs!$C$22="",lockin,Inputs!$C$22),Inputs!$D$22,IF(U759&lt;=IF(Inputs!$C$23="",lockin,Inputs!$C$23),Inputs!$D$23,IF(U759&lt;=IF(Inputs!$C$24="",lockin,Inputs!$C$24),Inputs!$D$24,IF(U759&lt;=IF(Inputs!$C$25="",lockin,Inputs!$C$25),Inputs!$D$25,IF(U759&lt;=IF(Inputs!$C$26="",lockin,Inputs!$C$26),Inputs!$D$26,IF(U759&lt;=IF(Inputs!$C$27="",lockin,Inputs!$C$27),Inputs!$D$27,IF(U759&lt;=IF(Inputs!$C$28="",lockin,Inputs!$C$28),Inputs!$D$28,IF(U759&lt;=IF(Inputs!$C$29="",lockin,Inputs!$C$29),Inputs!$D$29,IF(U759&lt;=IF(Inputs!$C$30="",lockin,Inputs!$C$30),Inputs!$D$30,IF(U759&lt;=IF(Inputs!$C$31="",lockin,Inputs!$C$31),Inputs!$D$31,0%))))))))))</f>
        <v>1.4999999999999999E-2</v>
      </c>
      <c r="AE759" s="5">
        <f t="shared" si="210"/>
        <v>0</v>
      </c>
      <c r="AF759" s="5">
        <f>AB759*Inputs!I763</f>
        <v>0</v>
      </c>
      <c r="AG759" s="5">
        <f t="shared" si="211"/>
        <v>0</v>
      </c>
      <c r="AH759" s="5">
        <f t="shared" si="212"/>
        <v>0</v>
      </c>
      <c r="AI759" s="5">
        <f>AA759*Inputs!I763</f>
        <v>0</v>
      </c>
      <c r="AJ759" s="5">
        <f t="shared" si="213"/>
        <v>0</v>
      </c>
      <c r="AK759" s="5">
        <f t="shared" si="214"/>
        <v>0</v>
      </c>
      <c r="AL759" s="5">
        <f>AA759*Inputs!I763</f>
        <v>0</v>
      </c>
      <c r="AM759" s="5">
        <f t="shared" ca="1" si="215"/>
        <v>0</v>
      </c>
      <c r="AN759" s="5">
        <f t="shared" si="216"/>
        <v>0</v>
      </c>
      <c r="AO759" s="5">
        <f t="shared" ca="1" si="217"/>
        <v>0</v>
      </c>
      <c r="AP759" s="5"/>
      <c r="AQ759" s="5">
        <f>AA759*Inputs!I763</f>
        <v>0</v>
      </c>
      <c r="AR759" s="5">
        <f t="shared" si="218"/>
        <v>0</v>
      </c>
      <c r="AS759" s="5"/>
      <c r="AT759" s="5">
        <f t="shared" ca="1" si="219"/>
        <v>0</v>
      </c>
      <c r="BG759" s="20" t="str">
        <f>IF(Inputs!K759="","",YEAR(Inputs!K759))</f>
        <v/>
      </c>
      <c r="BH759" s="20" t="str">
        <f>IF(Inputs!K759="","",DAY(Inputs!K759))</f>
        <v/>
      </c>
      <c r="BI759" s="20" t="str">
        <f>IF(Inputs!K759="","",MONTH(Inputs!K759))</f>
        <v/>
      </c>
      <c r="BJ759" s="14" t="str">
        <f>IF(Inputs!K759="","",IF(Inputs!K759&gt;DATE(BG759,4,1),DATE(BG759,4,1),DATE(BG759-1,4,1)))</f>
        <v/>
      </c>
      <c r="BX759" s="27" t="e">
        <f t="shared" si="220"/>
        <v>#N/A</v>
      </c>
      <c r="BY759" t="e">
        <f t="shared" si="221"/>
        <v>#N/A</v>
      </c>
    </row>
    <row r="760" spans="20:77">
      <c r="T760" s="5">
        <f>IF(Inputs!F764="",0,IF(Inputs!G764="Purchase",Inputs!H764,IF(Inputs!G764="Redemption",-Inputs!H764,IF(Inputs!G764="Dividend",0,0)))/Inputs!I764)</f>
        <v>0</v>
      </c>
      <c r="U760" s="5">
        <f>IF(Inputs!F764="",0,(datecg-Inputs!F764))</f>
        <v>0</v>
      </c>
      <c r="V760" s="5">
        <f>IF(Inputs!F764="",0,SUM($T$5:T760))</f>
        <v>0</v>
      </c>
      <c r="W760" s="5">
        <f>SUM($X$5:X759)</f>
        <v>24499.276089799783</v>
      </c>
      <c r="X760" s="5">
        <f t="shared" si="204"/>
        <v>0</v>
      </c>
      <c r="Y760" s="5">
        <f t="shared" si="205"/>
        <v>0</v>
      </c>
      <c r="Z760" s="5">
        <f t="shared" si="206"/>
        <v>0</v>
      </c>
      <c r="AA760" s="5">
        <f t="shared" si="207"/>
        <v>0</v>
      </c>
      <c r="AB760" s="5">
        <f t="shared" si="208"/>
        <v>0</v>
      </c>
      <c r="AC760" s="5">
        <f t="shared" si="209"/>
        <v>0</v>
      </c>
      <c r="AD760" s="94">
        <f>IF(U760&lt;=IF(Inputs!$C$22="",lockin,Inputs!$C$22),Inputs!$D$22,IF(U760&lt;=IF(Inputs!$C$23="",lockin,Inputs!$C$23),Inputs!$D$23,IF(U760&lt;=IF(Inputs!$C$24="",lockin,Inputs!$C$24),Inputs!$D$24,IF(U760&lt;=IF(Inputs!$C$25="",lockin,Inputs!$C$25),Inputs!$D$25,IF(U760&lt;=IF(Inputs!$C$26="",lockin,Inputs!$C$26),Inputs!$D$26,IF(U760&lt;=IF(Inputs!$C$27="",lockin,Inputs!$C$27),Inputs!$D$27,IF(U760&lt;=IF(Inputs!$C$28="",lockin,Inputs!$C$28),Inputs!$D$28,IF(U760&lt;=IF(Inputs!$C$29="",lockin,Inputs!$C$29),Inputs!$D$29,IF(U760&lt;=IF(Inputs!$C$30="",lockin,Inputs!$C$30),Inputs!$D$30,IF(U760&lt;=IF(Inputs!$C$31="",lockin,Inputs!$C$31),Inputs!$D$31,0%))))))))))</f>
        <v>1.4999999999999999E-2</v>
      </c>
      <c r="AE760" s="5">
        <f t="shared" si="210"/>
        <v>0</v>
      </c>
      <c r="AF760" s="5">
        <f>AB760*Inputs!I764</f>
        <v>0</v>
      </c>
      <c r="AG760" s="5">
        <f t="shared" si="211"/>
        <v>0</v>
      </c>
      <c r="AH760" s="5">
        <f t="shared" si="212"/>
        <v>0</v>
      </c>
      <c r="AI760" s="5">
        <f>AA760*Inputs!I764</f>
        <v>0</v>
      </c>
      <c r="AJ760" s="5">
        <f t="shared" si="213"/>
        <v>0</v>
      </c>
      <c r="AK760" s="5">
        <f t="shared" si="214"/>
        <v>0</v>
      </c>
      <c r="AL760" s="5">
        <f>AA760*Inputs!I764</f>
        <v>0</v>
      </c>
      <c r="AM760" s="5">
        <f t="shared" ca="1" si="215"/>
        <v>0</v>
      </c>
      <c r="AN760" s="5">
        <f t="shared" si="216"/>
        <v>0</v>
      </c>
      <c r="AO760" s="5">
        <f t="shared" ca="1" si="217"/>
        <v>0</v>
      </c>
      <c r="AP760" s="5"/>
      <c r="AQ760" s="5">
        <f>AA760*Inputs!I764</f>
        <v>0</v>
      </c>
      <c r="AR760" s="5">
        <f t="shared" si="218"/>
        <v>0</v>
      </c>
      <c r="AS760" s="5"/>
      <c r="AT760" s="5">
        <f t="shared" ca="1" si="219"/>
        <v>0</v>
      </c>
      <c r="BG760" s="20" t="str">
        <f>IF(Inputs!K760="","",YEAR(Inputs!K760))</f>
        <v/>
      </c>
      <c r="BH760" s="20" t="str">
        <f>IF(Inputs!K760="","",DAY(Inputs!K760))</f>
        <v/>
      </c>
      <c r="BI760" s="20" t="str">
        <f>IF(Inputs!K760="","",MONTH(Inputs!K760))</f>
        <v/>
      </c>
      <c r="BJ760" s="14" t="str">
        <f>IF(Inputs!K760="","",IF(Inputs!K760&gt;DATE(BG760,4,1),DATE(BG760,4,1),DATE(BG760-1,4,1)))</f>
        <v/>
      </c>
      <c r="BX760" s="27" t="e">
        <f t="shared" si="220"/>
        <v>#N/A</v>
      </c>
      <c r="BY760" t="e">
        <f t="shared" si="221"/>
        <v>#N/A</v>
      </c>
    </row>
    <row r="761" spans="20:77">
      <c r="T761" s="5">
        <f>IF(Inputs!F765="",0,IF(Inputs!G765="Purchase",Inputs!H765,IF(Inputs!G765="Redemption",-Inputs!H765,IF(Inputs!G765="Dividend",0,0)))/Inputs!I765)</f>
        <v>0</v>
      </c>
      <c r="U761" s="5">
        <f>IF(Inputs!F765="",0,(datecg-Inputs!F765))</f>
        <v>0</v>
      </c>
      <c r="V761" s="5">
        <f>IF(Inputs!F765="",0,SUM($T$5:T761))</f>
        <v>0</v>
      </c>
      <c r="W761" s="5">
        <f>SUM($X$5:X760)</f>
        <v>24499.276089799783</v>
      </c>
      <c r="X761" s="5">
        <f t="shared" si="204"/>
        <v>0</v>
      </c>
      <c r="Y761" s="5">
        <f t="shared" si="205"/>
        <v>0</v>
      </c>
      <c r="Z761" s="5">
        <f t="shared" si="206"/>
        <v>0</v>
      </c>
      <c r="AA761" s="5">
        <f t="shared" si="207"/>
        <v>0</v>
      </c>
      <c r="AB761" s="5">
        <f t="shared" si="208"/>
        <v>0</v>
      </c>
      <c r="AC761" s="5">
        <f t="shared" si="209"/>
        <v>0</v>
      </c>
      <c r="AD761" s="94">
        <f>IF(U761&lt;=IF(Inputs!$C$22="",lockin,Inputs!$C$22),Inputs!$D$22,IF(U761&lt;=IF(Inputs!$C$23="",lockin,Inputs!$C$23),Inputs!$D$23,IF(U761&lt;=IF(Inputs!$C$24="",lockin,Inputs!$C$24),Inputs!$D$24,IF(U761&lt;=IF(Inputs!$C$25="",lockin,Inputs!$C$25),Inputs!$D$25,IF(U761&lt;=IF(Inputs!$C$26="",lockin,Inputs!$C$26),Inputs!$D$26,IF(U761&lt;=IF(Inputs!$C$27="",lockin,Inputs!$C$27),Inputs!$D$27,IF(U761&lt;=IF(Inputs!$C$28="",lockin,Inputs!$C$28),Inputs!$D$28,IF(U761&lt;=IF(Inputs!$C$29="",lockin,Inputs!$C$29),Inputs!$D$29,IF(U761&lt;=IF(Inputs!$C$30="",lockin,Inputs!$C$30),Inputs!$D$30,IF(U761&lt;=IF(Inputs!$C$31="",lockin,Inputs!$C$31),Inputs!$D$31,0%))))))))))</f>
        <v>1.4999999999999999E-2</v>
      </c>
      <c r="AE761" s="5">
        <f t="shared" si="210"/>
        <v>0</v>
      </c>
      <c r="AF761" s="5">
        <f>AB761*Inputs!I765</f>
        <v>0</v>
      </c>
      <c r="AG761" s="5">
        <f t="shared" si="211"/>
        <v>0</v>
      </c>
      <c r="AH761" s="5">
        <f t="shared" si="212"/>
        <v>0</v>
      </c>
      <c r="AI761" s="5">
        <f>AA761*Inputs!I765</f>
        <v>0</v>
      </c>
      <c r="AJ761" s="5">
        <f t="shared" si="213"/>
        <v>0</v>
      </c>
      <c r="AK761" s="5">
        <f t="shared" si="214"/>
        <v>0</v>
      </c>
      <c r="AL761" s="5">
        <f>AA761*Inputs!I765</f>
        <v>0</v>
      </c>
      <c r="AM761" s="5">
        <f t="shared" ca="1" si="215"/>
        <v>0</v>
      </c>
      <c r="AN761" s="5">
        <f t="shared" si="216"/>
        <v>0</v>
      </c>
      <c r="AO761" s="5">
        <f t="shared" ca="1" si="217"/>
        <v>0</v>
      </c>
      <c r="AP761" s="5"/>
      <c r="AQ761" s="5">
        <f>AA761*Inputs!I765</f>
        <v>0</v>
      </c>
      <c r="AR761" s="5">
        <f t="shared" si="218"/>
        <v>0</v>
      </c>
      <c r="AS761" s="5"/>
      <c r="AT761" s="5">
        <f t="shared" ca="1" si="219"/>
        <v>0</v>
      </c>
      <c r="BG761" s="20" t="str">
        <f>IF(Inputs!K761="","",YEAR(Inputs!K761))</f>
        <v/>
      </c>
      <c r="BH761" s="20" t="str">
        <f>IF(Inputs!K761="","",DAY(Inputs!K761))</f>
        <v/>
      </c>
      <c r="BI761" s="20" t="str">
        <f>IF(Inputs!K761="","",MONTH(Inputs!K761))</f>
        <v/>
      </c>
      <c r="BJ761" s="14" t="str">
        <f>IF(Inputs!K761="","",IF(Inputs!K761&gt;DATE(BG761,4,1),DATE(BG761,4,1),DATE(BG761-1,4,1)))</f>
        <v/>
      </c>
      <c r="BX761" s="27" t="e">
        <f t="shared" si="220"/>
        <v>#N/A</v>
      </c>
      <c r="BY761" t="e">
        <f t="shared" si="221"/>
        <v>#N/A</v>
      </c>
    </row>
    <row r="762" spans="20:77">
      <c r="T762" s="5">
        <f>IF(Inputs!F766="",0,IF(Inputs!G766="Purchase",Inputs!H766,IF(Inputs!G766="Redemption",-Inputs!H766,IF(Inputs!G766="Dividend",0,0)))/Inputs!I766)</f>
        <v>0</v>
      </c>
      <c r="U762" s="5">
        <f>IF(Inputs!F766="",0,(datecg-Inputs!F766))</f>
        <v>0</v>
      </c>
      <c r="V762" s="5">
        <f>IF(Inputs!F766="",0,SUM($T$5:T762))</f>
        <v>0</v>
      </c>
      <c r="W762" s="5">
        <f>SUM($X$5:X761)</f>
        <v>24499.276089799783</v>
      </c>
      <c r="X762" s="5">
        <f t="shared" si="204"/>
        <v>0</v>
      </c>
      <c r="Y762" s="5">
        <f t="shared" si="205"/>
        <v>0</v>
      </c>
      <c r="Z762" s="5">
        <f t="shared" si="206"/>
        <v>0</v>
      </c>
      <c r="AA762" s="5">
        <f t="shared" si="207"/>
        <v>0</v>
      </c>
      <c r="AB762" s="5">
        <f t="shared" si="208"/>
        <v>0</v>
      </c>
      <c r="AC762" s="5">
        <f t="shared" si="209"/>
        <v>0</v>
      </c>
      <c r="AD762" s="94">
        <f>IF(U762&lt;=IF(Inputs!$C$22="",lockin,Inputs!$C$22),Inputs!$D$22,IF(U762&lt;=IF(Inputs!$C$23="",lockin,Inputs!$C$23),Inputs!$D$23,IF(U762&lt;=IF(Inputs!$C$24="",lockin,Inputs!$C$24),Inputs!$D$24,IF(U762&lt;=IF(Inputs!$C$25="",lockin,Inputs!$C$25),Inputs!$D$25,IF(U762&lt;=IF(Inputs!$C$26="",lockin,Inputs!$C$26),Inputs!$D$26,IF(U762&lt;=IF(Inputs!$C$27="",lockin,Inputs!$C$27),Inputs!$D$27,IF(U762&lt;=IF(Inputs!$C$28="",lockin,Inputs!$C$28),Inputs!$D$28,IF(U762&lt;=IF(Inputs!$C$29="",lockin,Inputs!$C$29),Inputs!$D$29,IF(U762&lt;=IF(Inputs!$C$30="",lockin,Inputs!$C$30),Inputs!$D$30,IF(U762&lt;=IF(Inputs!$C$31="",lockin,Inputs!$C$31),Inputs!$D$31,0%))))))))))</f>
        <v>1.4999999999999999E-2</v>
      </c>
      <c r="AE762" s="5">
        <f t="shared" si="210"/>
        <v>0</v>
      </c>
      <c r="AF762" s="5">
        <f>AB762*Inputs!I766</f>
        <v>0</v>
      </c>
      <c r="AG762" s="5">
        <f t="shared" si="211"/>
        <v>0</v>
      </c>
      <c r="AH762" s="5">
        <f t="shared" si="212"/>
        <v>0</v>
      </c>
      <c r="AI762" s="5">
        <f>AA762*Inputs!I766</f>
        <v>0</v>
      </c>
      <c r="AJ762" s="5">
        <f t="shared" si="213"/>
        <v>0</v>
      </c>
      <c r="AK762" s="5">
        <f t="shared" si="214"/>
        <v>0</v>
      </c>
      <c r="AL762" s="5">
        <f>AA762*Inputs!I766</f>
        <v>0</v>
      </c>
      <c r="AM762" s="5">
        <f t="shared" ca="1" si="215"/>
        <v>0</v>
      </c>
      <c r="AN762" s="5">
        <f t="shared" si="216"/>
        <v>0</v>
      </c>
      <c r="AO762" s="5">
        <f t="shared" ca="1" si="217"/>
        <v>0</v>
      </c>
      <c r="AP762" s="5"/>
      <c r="AQ762" s="5">
        <f>AA762*Inputs!I766</f>
        <v>0</v>
      </c>
      <c r="AR762" s="5">
        <f t="shared" si="218"/>
        <v>0</v>
      </c>
      <c r="AS762" s="5"/>
      <c r="AT762" s="5">
        <f t="shared" ca="1" si="219"/>
        <v>0</v>
      </c>
      <c r="BG762" s="20" t="str">
        <f>IF(Inputs!K762="","",YEAR(Inputs!K762))</f>
        <v/>
      </c>
      <c r="BH762" s="20" t="str">
        <f>IF(Inputs!K762="","",DAY(Inputs!K762))</f>
        <v/>
      </c>
      <c r="BI762" s="20" t="str">
        <f>IF(Inputs!K762="","",MONTH(Inputs!K762))</f>
        <v/>
      </c>
      <c r="BJ762" s="14" t="str">
        <f>IF(Inputs!K762="","",IF(Inputs!K762&gt;DATE(BG762,4,1),DATE(BG762,4,1),DATE(BG762-1,4,1)))</f>
        <v/>
      </c>
      <c r="BX762" s="27" t="e">
        <f t="shared" si="220"/>
        <v>#N/A</v>
      </c>
      <c r="BY762" t="e">
        <f t="shared" si="221"/>
        <v>#N/A</v>
      </c>
    </row>
    <row r="763" spans="20:77">
      <c r="T763" s="5">
        <f>IF(Inputs!F767="",0,IF(Inputs!G767="Purchase",Inputs!H767,IF(Inputs!G767="Redemption",-Inputs!H767,IF(Inputs!G767="Dividend",0,0)))/Inputs!I767)</f>
        <v>0</v>
      </c>
      <c r="U763" s="5">
        <f>IF(Inputs!F767="",0,(datecg-Inputs!F767))</f>
        <v>0</v>
      </c>
      <c r="V763" s="5">
        <f>IF(Inputs!F767="",0,SUM($T$5:T763))</f>
        <v>0</v>
      </c>
      <c r="W763" s="5">
        <f>SUM($X$5:X762)</f>
        <v>24499.276089799783</v>
      </c>
      <c r="X763" s="5">
        <f t="shared" si="204"/>
        <v>0</v>
      </c>
      <c r="Y763" s="5">
        <f t="shared" si="205"/>
        <v>0</v>
      </c>
      <c r="Z763" s="5">
        <f t="shared" si="206"/>
        <v>0</v>
      </c>
      <c r="AA763" s="5">
        <f t="shared" si="207"/>
        <v>0</v>
      </c>
      <c r="AB763" s="5">
        <f t="shared" si="208"/>
        <v>0</v>
      </c>
      <c r="AC763" s="5">
        <f t="shared" si="209"/>
        <v>0</v>
      </c>
      <c r="AD763" s="94">
        <f>IF(U763&lt;=IF(Inputs!$C$22="",lockin,Inputs!$C$22),Inputs!$D$22,IF(U763&lt;=IF(Inputs!$C$23="",lockin,Inputs!$C$23),Inputs!$D$23,IF(U763&lt;=IF(Inputs!$C$24="",lockin,Inputs!$C$24),Inputs!$D$24,IF(U763&lt;=IF(Inputs!$C$25="",lockin,Inputs!$C$25),Inputs!$D$25,IF(U763&lt;=IF(Inputs!$C$26="",lockin,Inputs!$C$26),Inputs!$D$26,IF(U763&lt;=IF(Inputs!$C$27="",lockin,Inputs!$C$27),Inputs!$D$27,IF(U763&lt;=IF(Inputs!$C$28="",lockin,Inputs!$C$28),Inputs!$D$28,IF(U763&lt;=IF(Inputs!$C$29="",lockin,Inputs!$C$29),Inputs!$D$29,IF(U763&lt;=IF(Inputs!$C$30="",lockin,Inputs!$C$30),Inputs!$D$30,IF(U763&lt;=IF(Inputs!$C$31="",lockin,Inputs!$C$31),Inputs!$D$31,0%))))))))))</f>
        <v>1.4999999999999999E-2</v>
      </c>
      <c r="AE763" s="5">
        <f t="shared" si="210"/>
        <v>0</v>
      </c>
      <c r="AF763" s="5">
        <f>AB763*Inputs!I767</f>
        <v>0</v>
      </c>
      <c r="AG763" s="5">
        <f t="shared" si="211"/>
        <v>0</v>
      </c>
      <c r="AH763" s="5">
        <f t="shared" si="212"/>
        <v>0</v>
      </c>
      <c r="AI763" s="5">
        <f>AA763*Inputs!I767</f>
        <v>0</v>
      </c>
      <c r="AJ763" s="5">
        <f t="shared" si="213"/>
        <v>0</v>
      </c>
      <c r="AK763" s="5">
        <f t="shared" si="214"/>
        <v>0</v>
      </c>
      <c r="AL763" s="5">
        <f>AA763*Inputs!I767</f>
        <v>0</v>
      </c>
      <c r="AM763" s="5">
        <f t="shared" ca="1" si="215"/>
        <v>0</v>
      </c>
      <c r="AN763" s="5">
        <f t="shared" si="216"/>
        <v>0</v>
      </c>
      <c r="AO763" s="5">
        <f t="shared" ca="1" si="217"/>
        <v>0</v>
      </c>
      <c r="AP763" s="5"/>
      <c r="AQ763" s="5">
        <f>AA763*Inputs!I767</f>
        <v>0</v>
      </c>
      <c r="AR763" s="5">
        <f t="shared" si="218"/>
        <v>0</v>
      </c>
      <c r="AS763" s="5"/>
      <c r="AT763" s="5">
        <f t="shared" ca="1" si="219"/>
        <v>0</v>
      </c>
      <c r="BG763" s="20" t="str">
        <f>IF(Inputs!K763="","",YEAR(Inputs!K763))</f>
        <v/>
      </c>
      <c r="BH763" s="20" t="str">
        <f>IF(Inputs!K763="","",DAY(Inputs!K763))</f>
        <v/>
      </c>
      <c r="BI763" s="20" t="str">
        <f>IF(Inputs!K763="","",MONTH(Inputs!K763))</f>
        <v/>
      </c>
      <c r="BJ763" s="14" t="str">
        <f>IF(Inputs!K763="","",IF(Inputs!K763&gt;DATE(BG763,4,1),DATE(BG763,4,1),DATE(BG763-1,4,1)))</f>
        <v/>
      </c>
      <c r="BX763" s="27" t="e">
        <f t="shared" si="220"/>
        <v>#N/A</v>
      </c>
      <c r="BY763" t="e">
        <f t="shared" si="221"/>
        <v>#N/A</v>
      </c>
    </row>
    <row r="764" spans="20:77">
      <c r="T764" s="5">
        <f>IF(Inputs!F768="",0,IF(Inputs!G768="Purchase",Inputs!H768,IF(Inputs!G768="Redemption",-Inputs!H768,IF(Inputs!G768="Dividend",0,0)))/Inputs!I768)</f>
        <v>0</v>
      </c>
      <c r="U764" s="5">
        <f>IF(Inputs!F768="",0,(datecg-Inputs!F768))</f>
        <v>0</v>
      </c>
      <c r="V764" s="5">
        <f>IF(Inputs!F768="",0,SUM($T$5:T764))</f>
        <v>0</v>
      </c>
      <c r="W764" s="5">
        <f>SUM($X$5:X763)</f>
        <v>24499.276089799783</v>
      </c>
      <c r="X764" s="5">
        <f t="shared" si="204"/>
        <v>0</v>
      </c>
      <c r="Y764" s="5">
        <f t="shared" si="205"/>
        <v>0</v>
      </c>
      <c r="Z764" s="5">
        <f t="shared" si="206"/>
        <v>0</v>
      </c>
      <c r="AA764" s="5">
        <f t="shared" si="207"/>
        <v>0</v>
      </c>
      <c r="AB764" s="5">
        <f t="shared" si="208"/>
        <v>0</v>
      </c>
      <c r="AC764" s="5">
        <f t="shared" si="209"/>
        <v>0</v>
      </c>
      <c r="AD764" s="94">
        <f>IF(U764&lt;=IF(Inputs!$C$22="",lockin,Inputs!$C$22),Inputs!$D$22,IF(U764&lt;=IF(Inputs!$C$23="",lockin,Inputs!$C$23),Inputs!$D$23,IF(U764&lt;=IF(Inputs!$C$24="",lockin,Inputs!$C$24),Inputs!$D$24,IF(U764&lt;=IF(Inputs!$C$25="",lockin,Inputs!$C$25),Inputs!$D$25,IF(U764&lt;=IF(Inputs!$C$26="",lockin,Inputs!$C$26),Inputs!$D$26,IF(U764&lt;=IF(Inputs!$C$27="",lockin,Inputs!$C$27),Inputs!$D$27,IF(U764&lt;=IF(Inputs!$C$28="",lockin,Inputs!$C$28),Inputs!$D$28,IF(U764&lt;=IF(Inputs!$C$29="",lockin,Inputs!$C$29),Inputs!$D$29,IF(U764&lt;=IF(Inputs!$C$30="",lockin,Inputs!$C$30),Inputs!$D$30,IF(U764&lt;=IF(Inputs!$C$31="",lockin,Inputs!$C$31),Inputs!$D$31,0%))))))))))</f>
        <v>1.4999999999999999E-2</v>
      </c>
      <c r="AE764" s="5">
        <f t="shared" si="210"/>
        <v>0</v>
      </c>
      <c r="AF764" s="5">
        <f>AB764*Inputs!I768</f>
        <v>0</v>
      </c>
      <c r="AG764" s="5">
        <f t="shared" si="211"/>
        <v>0</v>
      </c>
      <c r="AH764" s="5">
        <f t="shared" si="212"/>
        <v>0</v>
      </c>
      <c r="AI764" s="5">
        <f>AA764*Inputs!I768</f>
        <v>0</v>
      </c>
      <c r="AJ764" s="5">
        <f t="shared" si="213"/>
        <v>0</v>
      </c>
      <c r="AK764" s="5">
        <f t="shared" si="214"/>
        <v>0</v>
      </c>
      <c r="AL764" s="5">
        <f>AA764*Inputs!I768</f>
        <v>0</v>
      </c>
      <c r="AM764" s="5">
        <f t="shared" ca="1" si="215"/>
        <v>0</v>
      </c>
      <c r="AN764" s="5">
        <f t="shared" si="216"/>
        <v>0</v>
      </c>
      <c r="AO764" s="5">
        <f t="shared" ca="1" si="217"/>
        <v>0</v>
      </c>
      <c r="AP764" s="5"/>
      <c r="AQ764" s="5">
        <f>AA764*Inputs!I768</f>
        <v>0</v>
      </c>
      <c r="AR764" s="5">
        <f t="shared" si="218"/>
        <v>0</v>
      </c>
      <c r="AS764" s="5"/>
      <c r="AT764" s="5">
        <f t="shared" ca="1" si="219"/>
        <v>0</v>
      </c>
      <c r="BG764" s="20" t="str">
        <f>IF(Inputs!K764="","",YEAR(Inputs!K764))</f>
        <v/>
      </c>
      <c r="BH764" s="20" t="str">
        <f>IF(Inputs!K764="","",DAY(Inputs!K764))</f>
        <v/>
      </c>
      <c r="BI764" s="20" t="str">
        <f>IF(Inputs!K764="","",MONTH(Inputs!K764))</f>
        <v/>
      </c>
      <c r="BJ764" s="14" t="str">
        <f>IF(Inputs!K764="","",IF(Inputs!K764&gt;DATE(BG764,4,1),DATE(BG764,4,1),DATE(BG764-1,4,1)))</f>
        <v/>
      </c>
      <c r="BX764" s="27" t="e">
        <f t="shared" si="220"/>
        <v>#N/A</v>
      </c>
      <c r="BY764" t="e">
        <f t="shared" si="221"/>
        <v>#N/A</v>
      </c>
    </row>
    <row r="765" spans="20:77">
      <c r="T765" s="5">
        <f>IF(Inputs!F769="",0,IF(Inputs!G769="Purchase",Inputs!H769,IF(Inputs!G769="Redemption",-Inputs!H769,IF(Inputs!G769="Dividend",0,0)))/Inputs!I769)</f>
        <v>0</v>
      </c>
      <c r="U765" s="5">
        <f>IF(Inputs!F769="",0,(datecg-Inputs!F769))</f>
        <v>0</v>
      </c>
      <c r="V765" s="5">
        <f>IF(Inputs!F769="",0,SUM($T$5:T765))</f>
        <v>0</v>
      </c>
      <c r="W765" s="5">
        <f>SUM($X$5:X764)</f>
        <v>24499.276089799783</v>
      </c>
      <c r="X765" s="5">
        <f t="shared" si="204"/>
        <v>0</v>
      </c>
      <c r="Y765" s="5">
        <f t="shared" si="205"/>
        <v>0</v>
      </c>
      <c r="Z765" s="5">
        <f t="shared" si="206"/>
        <v>0</v>
      </c>
      <c r="AA765" s="5">
        <f t="shared" si="207"/>
        <v>0</v>
      </c>
      <c r="AB765" s="5">
        <f t="shared" si="208"/>
        <v>0</v>
      </c>
      <c r="AC765" s="5">
        <f t="shared" si="209"/>
        <v>0</v>
      </c>
      <c r="AD765" s="94">
        <f>IF(U765&lt;=IF(Inputs!$C$22="",lockin,Inputs!$C$22),Inputs!$D$22,IF(U765&lt;=IF(Inputs!$C$23="",lockin,Inputs!$C$23),Inputs!$D$23,IF(U765&lt;=IF(Inputs!$C$24="",lockin,Inputs!$C$24),Inputs!$D$24,IF(U765&lt;=IF(Inputs!$C$25="",lockin,Inputs!$C$25),Inputs!$D$25,IF(U765&lt;=IF(Inputs!$C$26="",lockin,Inputs!$C$26),Inputs!$D$26,IF(U765&lt;=IF(Inputs!$C$27="",lockin,Inputs!$C$27),Inputs!$D$27,IF(U765&lt;=IF(Inputs!$C$28="",lockin,Inputs!$C$28),Inputs!$D$28,IF(U765&lt;=IF(Inputs!$C$29="",lockin,Inputs!$C$29),Inputs!$D$29,IF(U765&lt;=IF(Inputs!$C$30="",lockin,Inputs!$C$30),Inputs!$D$30,IF(U765&lt;=IF(Inputs!$C$31="",lockin,Inputs!$C$31),Inputs!$D$31,0%))))))))))</f>
        <v>1.4999999999999999E-2</v>
      </c>
      <c r="AE765" s="5">
        <f t="shared" si="210"/>
        <v>0</v>
      </c>
      <c r="AF765" s="5">
        <f>AB765*Inputs!I769</f>
        <v>0</v>
      </c>
      <c r="AG765" s="5">
        <f t="shared" si="211"/>
        <v>0</v>
      </c>
      <c r="AH765" s="5">
        <f t="shared" si="212"/>
        <v>0</v>
      </c>
      <c r="AI765" s="5">
        <f>AA765*Inputs!I769</f>
        <v>0</v>
      </c>
      <c r="AJ765" s="5">
        <f t="shared" si="213"/>
        <v>0</v>
      </c>
      <c r="AK765" s="5">
        <f t="shared" si="214"/>
        <v>0</v>
      </c>
      <c r="AL765" s="5">
        <f>AA765*Inputs!I769</f>
        <v>0</v>
      </c>
      <c r="AM765" s="5">
        <f t="shared" ca="1" si="215"/>
        <v>0</v>
      </c>
      <c r="AN765" s="5">
        <f t="shared" si="216"/>
        <v>0</v>
      </c>
      <c r="AO765" s="5">
        <f t="shared" ca="1" si="217"/>
        <v>0</v>
      </c>
      <c r="AP765" s="5"/>
      <c r="AQ765" s="5">
        <f>AA765*Inputs!I769</f>
        <v>0</v>
      </c>
      <c r="AR765" s="5">
        <f t="shared" si="218"/>
        <v>0</v>
      </c>
      <c r="AS765" s="5"/>
      <c r="AT765" s="5">
        <f t="shared" ca="1" si="219"/>
        <v>0</v>
      </c>
      <c r="BG765" s="20" t="str">
        <f>IF(Inputs!K765="","",YEAR(Inputs!K765))</f>
        <v/>
      </c>
      <c r="BH765" s="20" t="str">
        <f>IF(Inputs!K765="","",DAY(Inputs!K765))</f>
        <v/>
      </c>
      <c r="BI765" s="20" t="str">
        <f>IF(Inputs!K765="","",MONTH(Inputs!K765))</f>
        <v/>
      </c>
      <c r="BJ765" s="14" t="str">
        <f>IF(Inputs!K765="","",IF(Inputs!K765&gt;DATE(BG765,4,1),DATE(BG765,4,1),DATE(BG765-1,4,1)))</f>
        <v/>
      </c>
      <c r="BX765" s="27" t="e">
        <f t="shared" si="220"/>
        <v>#N/A</v>
      </c>
      <c r="BY765" t="e">
        <f t="shared" si="221"/>
        <v>#N/A</v>
      </c>
    </row>
    <row r="766" spans="20:77">
      <c r="T766" s="5">
        <f>IF(Inputs!F770="",0,IF(Inputs!G770="Purchase",Inputs!H770,IF(Inputs!G770="Redemption",-Inputs!H770,IF(Inputs!G770="Dividend",0,0)))/Inputs!I770)</f>
        <v>0</v>
      </c>
      <c r="U766" s="5">
        <f>IF(Inputs!F770="",0,(datecg-Inputs!F770))</f>
        <v>0</v>
      </c>
      <c r="V766" s="5">
        <f>IF(Inputs!F770="",0,SUM($T$5:T766))</f>
        <v>0</v>
      </c>
      <c r="W766" s="5">
        <f>SUM($X$5:X765)</f>
        <v>24499.276089799783</v>
      </c>
      <c r="X766" s="5">
        <f t="shared" si="204"/>
        <v>0</v>
      </c>
      <c r="Y766" s="5">
        <f t="shared" si="205"/>
        <v>0</v>
      </c>
      <c r="Z766" s="5">
        <f t="shared" si="206"/>
        <v>0</v>
      </c>
      <c r="AA766" s="5">
        <f t="shared" si="207"/>
        <v>0</v>
      </c>
      <c r="AB766" s="5">
        <f t="shared" si="208"/>
        <v>0</v>
      </c>
      <c r="AC766" s="5">
        <f t="shared" si="209"/>
        <v>0</v>
      </c>
      <c r="AD766" s="94">
        <f>IF(U766&lt;=IF(Inputs!$C$22="",lockin,Inputs!$C$22),Inputs!$D$22,IF(U766&lt;=IF(Inputs!$C$23="",lockin,Inputs!$C$23),Inputs!$D$23,IF(U766&lt;=IF(Inputs!$C$24="",lockin,Inputs!$C$24),Inputs!$D$24,IF(U766&lt;=IF(Inputs!$C$25="",lockin,Inputs!$C$25),Inputs!$D$25,IF(U766&lt;=IF(Inputs!$C$26="",lockin,Inputs!$C$26),Inputs!$D$26,IF(U766&lt;=IF(Inputs!$C$27="",lockin,Inputs!$C$27),Inputs!$D$27,IF(U766&lt;=IF(Inputs!$C$28="",lockin,Inputs!$C$28),Inputs!$D$28,IF(U766&lt;=IF(Inputs!$C$29="",lockin,Inputs!$C$29),Inputs!$D$29,IF(U766&lt;=IF(Inputs!$C$30="",lockin,Inputs!$C$30),Inputs!$D$30,IF(U766&lt;=IF(Inputs!$C$31="",lockin,Inputs!$C$31),Inputs!$D$31,0%))))))))))</f>
        <v>1.4999999999999999E-2</v>
      </c>
      <c r="AE766" s="5">
        <f t="shared" si="210"/>
        <v>0</v>
      </c>
      <c r="AF766" s="5">
        <f>AB766*Inputs!I770</f>
        <v>0</v>
      </c>
      <c r="AG766" s="5">
        <f t="shared" si="211"/>
        <v>0</v>
      </c>
      <c r="AH766" s="5">
        <f t="shared" si="212"/>
        <v>0</v>
      </c>
      <c r="AI766" s="5">
        <f>AA766*Inputs!I770</f>
        <v>0</v>
      </c>
      <c r="AJ766" s="5">
        <f t="shared" si="213"/>
        <v>0</v>
      </c>
      <c r="AK766" s="5">
        <f t="shared" si="214"/>
        <v>0</v>
      </c>
      <c r="AL766" s="5">
        <f>AA766*Inputs!I770</f>
        <v>0</v>
      </c>
      <c r="AM766" s="5">
        <f t="shared" ca="1" si="215"/>
        <v>0</v>
      </c>
      <c r="AN766" s="5">
        <f t="shared" si="216"/>
        <v>0</v>
      </c>
      <c r="AO766" s="5">
        <f t="shared" ca="1" si="217"/>
        <v>0</v>
      </c>
      <c r="AP766" s="5"/>
      <c r="AQ766" s="5">
        <f>AA766*Inputs!I770</f>
        <v>0</v>
      </c>
      <c r="AR766" s="5">
        <f t="shared" si="218"/>
        <v>0</v>
      </c>
      <c r="AS766" s="5"/>
      <c r="AT766" s="5">
        <f t="shared" ca="1" si="219"/>
        <v>0</v>
      </c>
      <c r="BG766" s="20" t="str">
        <f>IF(Inputs!K766="","",YEAR(Inputs!K766))</f>
        <v/>
      </c>
      <c r="BH766" s="20" t="str">
        <f>IF(Inputs!K766="","",DAY(Inputs!K766))</f>
        <v/>
      </c>
      <c r="BI766" s="20" t="str">
        <f>IF(Inputs!K766="","",MONTH(Inputs!K766))</f>
        <v/>
      </c>
      <c r="BJ766" s="14" t="str">
        <f>IF(Inputs!K766="","",IF(Inputs!K766&gt;DATE(BG766,4,1),DATE(BG766,4,1),DATE(BG766-1,4,1)))</f>
        <v/>
      </c>
      <c r="BX766" s="27" t="e">
        <f t="shared" si="220"/>
        <v>#N/A</v>
      </c>
      <c r="BY766" t="e">
        <f t="shared" si="221"/>
        <v>#N/A</v>
      </c>
    </row>
    <row r="767" spans="20:77">
      <c r="T767" s="5">
        <f>IF(Inputs!F771="",0,IF(Inputs!G771="Purchase",Inputs!H771,IF(Inputs!G771="Redemption",-Inputs!H771,IF(Inputs!G771="Dividend",0,0)))/Inputs!I771)</f>
        <v>0</v>
      </c>
      <c r="U767" s="5">
        <f>IF(Inputs!F771="",0,(datecg-Inputs!F771))</f>
        <v>0</v>
      </c>
      <c r="V767" s="5">
        <f>IF(Inputs!F771="",0,SUM($T$5:T767))</f>
        <v>0</v>
      </c>
      <c r="W767" s="5">
        <f>SUM($X$5:X766)</f>
        <v>24499.276089799783</v>
      </c>
      <c r="X767" s="5">
        <f t="shared" si="204"/>
        <v>0</v>
      </c>
      <c r="Y767" s="5">
        <f t="shared" si="205"/>
        <v>0</v>
      </c>
      <c r="Z767" s="5">
        <f t="shared" si="206"/>
        <v>0</v>
      </c>
      <c r="AA767" s="5">
        <f t="shared" si="207"/>
        <v>0</v>
      </c>
      <c r="AB767" s="5">
        <f t="shared" si="208"/>
        <v>0</v>
      </c>
      <c r="AC767" s="5">
        <f t="shared" si="209"/>
        <v>0</v>
      </c>
      <c r="AD767" s="94">
        <f>IF(U767&lt;=IF(Inputs!$C$22="",lockin,Inputs!$C$22),Inputs!$D$22,IF(U767&lt;=IF(Inputs!$C$23="",lockin,Inputs!$C$23),Inputs!$D$23,IF(U767&lt;=IF(Inputs!$C$24="",lockin,Inputs!$C$24),Inputs!$D$24,IF(U767&lt;=IF(Inputs!$C$25="",lockin,Inputs!$C$25),Inputs!$D$25,IF(U767&lt;=IF(Inputs!$C$26="",lockin,Inputs!$C$26),Inputs!$D$26,IF(U767&lt;=IF(Inputs!$C$27="",lockin,Inputs!$C$27),Inputs!$D$27,IF(U767&lt;=IF(Inputs!$C$28="",lockin,Inputs!$C$28),Inputs!$D$28,IF(U767&lt;=IF(Inputs!$C$29="",lockin,Inputs!$C$29),Inputs!$D$29,IF(U767&lt;=IF(Inputs!$C$30="",lockin,Inputs!$C$30),Inputs!$D$30,IF(U767&lt;=IF(Inputs!$C$31="",lockin,Inputs!$C$31),Inputs!$D$31,0%))))))))))</f>
        <v>1.4999999999999999E-2</v>
      </c>
      <c r="AE767" s="5">
        <f t="shared" si="210"/>
        <v>0</v>
      </c>
      <c r="AF767" s="5">
        <f>AB767*Inputs!I771</f>
        <v>0</v>
      </c>
      <c r="AG767" s="5">
        <f t="shared" si="211"/>
        <v>0</v>
      </c>
      <c r="AH767" s="5">
        <f t="shared" si="212"/>
        <v>0</v>
      </c>
      <c r="AI767" s="5">
        <f>AA767*Inputs!I771</f>
        <v>0</v>
      </c>
      <c r="AJ767" s="5">
        <f t="shared" si="213"/>
        <v>0</v>
      </c>
      <c r="AK767" s="5">
        <f t="shared" si="214"/>
        <v>0</v>
      </c>
      <c r="AL767" s="5">
        <f>AA767*Inputs!I771</f>
        <v>0</v>
      </c>
      <c r="AM767" s="5">
        <f t="shared" ca="1" si="215"/>
        <v>0</v>
      </c>
      <c r="AN767" s="5">
        <f t="shared" si="216"/>
        <v>0</v>
      </c>
      <c r="AO767" s="5">
        <f t="shared" ca="1" si="217"/>
        <v>0</v>
      </c>
      <c r="AP767" s="5"/>
      <c r="AQ767" s="5">
        <f>AA767*Inputs!I771</f>
        <v>0</v>
      </c>
      <c r="AR767" s="5">
        <f t="shared" si="218"/>
        <v>0</v>
      </c>
      <c r="AS767" s="5"/>
      <c r="AT767" s="5">
        <f t="shared" ca="1" si="219"/>
        <v>0</v>
      </c>
      <c r="BG767" s="20" t="str">
        <f>IF(Inputs!K767="","",YEAR(Inputs!K767))</f>
        <v/>
      </c>
      <c r="BH767" s="20" t="str">
        <f>IF(Inputs!K767="","",DAY(Inputs!K767))</f>
        <v/>
      </c>
      <c r="BI767" s="20" t="str">
        <f>IF(Inputs!K767="","",MONTH(Inputs!K767))</f>
        <v/>
      </c>
      <c r="BJ767" s="14" t="str">
        <f>IF(Inputs!K767="","",IF(Inputs!K767&gt;DATE(BG767,4,1),DATE(BG767,4,1),DATE(BG767-1,4,1)))</f>
        <v/>
      </c>
      <c r="BX767" s="27" t="e">
        <f t="shared" si="220"/>
        <v>#N/A</v>
      </c>
      <c r="BY767" t="e">
        <f t="shared" si="221"/>
        <v>#N/A</v>
      </c>
    </row>
    <row r="768" spans="20:77">
      <c r="T768" s="5">
        <f>IF(Inputs!F772="",0,IF(Inputs!G772="Purchase",Inputs!H772,IF(Inputs!G772="Redemption",-Inputs!H772,IF(Inputs!G772="Dividend",0,0)))/Inputs!I772)</f>
        <v>0</v>
      </c>
      <c r="U768" s="5">
        <f>IF(Inputs!F772="",0,(datecg-Inputs!F772))</f>
        <v>0</v>
      </c>
      <c r="V768" s="5">
        <f>IF(Inputs!F772="",0,SUM($T$5:T768))</f>
        <v>0</v>
      </c>
      <c r="W768" s="5">
        <f>SUM($X$5:X767)</f>
        <v>24499.276089799783</v>
      </c>
      <c r="X768" s="5">
        <f t="shared" si="204"/>
        <v>0</v>
      </c>
      <c r="Y768" s="5">
        <f t="shared" si="205"/>
        <v>0</v>
      </c>
      <c r="Z768" s="5">
        <f t="shared" si="206"/>
        <v>0</v>
      </c>
      <c r="AA768" s="5">
        <f t="shared" si="207"/>
        <v>0</v>
      </c>
      <c r="AB768" s="5">
        <f t="shared" si="208"/>
        <v>0</v>
      </c>
      <c r="AC768" s="5">
        <f t="shared" si="209"/>
        <v>0</v>
      </c>
      <c r="AD768" s="94">
        <f>IF(U768&lt;=IF(Inputs!$C$22="",lockin,Inputs!$C$22),Inputs!$D$22,IF(U768&lt;=IF(Inputs!$C$23="",lockin,Inputs!$C$23),Inputs!$D$23,IF(U768&lt;=IF(Inputs!$C$24="",lockin,Inputs!$C$24),Inputs!$D$24,IF(U768&lt;=IF(Inputs!$C$25="",lockin,Inputs!$C$25),Inputs!$D$25,IF(U768&lt;=IF(Inputs!$C$26="",lockin,Inputs!$C$26),Inputs!$D$26,IF(U768&lt;=IF(Inputs!$C$27="",lockin,Inputs!$C$27),Inputs!$D$27,IF(U768&lt;=IF(Inputs!$C$28="",lockin,Inputs!$C$28),Inputs!$D$28,IF(U768&lt;=IF(Inputs!$C$29="",lockin,Inputs!$C$29),Inputs!$D$29,IF(U768&lt;=IF(Inputs!$C$30="",lockin,Inputs!$C$30),Inputs!$D$30,IF(U768&lt;=IF(Inputs!$C$31="",lockin,Inputs!$C$31),Inputs!$D$31,0%))))))))))</f>
        <v>1.4999999999999999E-2</v>
      </c>
      <c r="AE768" s="5">
        <f t="shared" si="210"/>
        <v>0</v>
      </c>
      <c r="AF768" s="5">
        <f>AB768*Inputs!I772</f>
        <v>0</v>
      </c>
      <c r="AG768" s="5">
        <f t="shared" si="211"/>
        <v>0</v>
      </c>
      <c r="AH768" s="5">
        <f t="shared" si="212"/>
        <v>0</v>
      </c>
      <c r="AI768" s="5">
        <f>AA768*Inputs!I772</f>
        <v>0</v>
      </c>
      <c r="AJ768" s="5">
        <f t="shared" si="213"/>
        <v>0</v>
      </c>
      <c r="AK768" s="5">
        <f t="shared" si="214"/>
        <v>0</v>
      </c>
      <c r="AL768" s="5">
        <f>AA768*Inputs!I772</f>
        <v>0</v>
      </c>
      <c r="AM768" s="5">
        <f t="shared" ca="1" si="215"/>
        <v>0</v>
      </c>
      <c r="AN768" s="5">
        <f t="shared" si="216"/>
        <v>0</v>
      </c>
      <c r="AO768" s="5">
        <f t="shared" ca="1" si="217"/>
        <v>0</v>
      </c>
      <c r="AP768" s="5"/>
      <c r="AQ768" s="5">
        <f>AA768*Inputs!I772</f>
        <v>0</v>
      </c>
      <c r="AR768" s="5">
        <f t="shared" si="218"/>
        <v>0</v>
      </c>
      <c r="AS768" s="5"/>
      <c r="AT768" s="5">
        <f t="shared" ca="1" si="219"/>
        <v>0</v>
      </c>
      <c r="BG768" s="20" t="str">
        <f>IF(Inputs!K768="","",YEAR(Inputs!K768))</f>
        <v/>
      </c>
      <c r="BH768" s="20" t="str">
        <f>IF(Inputs!K768="","",DAY(Inputs!K768))</f>
        <v/>
      </c>
      <c r="BI768" s="20" t="str">
        <f>IF(Inputs!K768="","",MONTH(Inputs!K768))</f>
        <v/>
      </c>
      <c r="BJ768" s="14" t="str">
        <f>IF(Inputs!K768="","",IF(Inputs!K768&gt;DATE(BG768,4,1),DATE(BG768,4,1),DATE(BG768-1,4,1)))</f>
        <v/>
      </c>
      <c r="BX768" s="27" t="e">
        <f t="shared" si="220"/>
        <v>#N/A</v>
      </c>
      <c r="BY768" t="e">
        <f t="shared" si="221"/>
        <v>#N/A</v>
      </c>
    </row>
    <row r="769" spans="20:77">
      <c r="T769" s="5">
        <f>IF(Inputs!F773="",0,IF(Inputs!G773="Purchase",Inputs!H773,IF(Inputs!G773="Redemption",-Inputs!H773,IF(Inputs!G773="Dividend",0,0)))/Inputs!I773)</f>
        <v>0</v>
      </c>
      <c r="U769" s="5">
        <f>IF(Inputs!F773="",0,(datecg-Inputs!F773))</f>
        <v>0</v>
      </c>
      <c r="V769" s="5">
        <f>IF(Inputs!F773="",0,SUM($T$5:T769))</f>
        <v>0</v>
      </c>
      <c r="W769" s="5">
        <f>SUM($X$5:X768)</f>
        <v>24499.276089799783</v>
      </c>
      <c r="X769" s="5">
        <f t="shared" si="204"/>
        <v>0</v>
      </c>
      <c r="Y769" s="5">
        <f t="shared" si="205"/>
        <v>0</v>
      </c>
      <c r="Z769" s="5">
        <f t="shared" si="206"/>
        <v>0</v>
      </c>
      <c r="AA769" s="5">
        <f t="shared" si="207"/>
        <v>0</v>
      </c>
      <c r="AB769" s="5">
        <f t="shared" si="208"/>
        <v>0</v>
      </c>
      <c r="AC769" s="5">
        <f t="shared" si="209"/>
        <v>0</v>
      </c>
      <c r="AD769" s="94">
        <f>IF(U769&lt;=IF(Inputs!$C$22="",lockin,Inputs!$C$22),Inputs!$D$22,IF(U769&lt;=IF(Inputs!$C$23="",lockin,Inputs!$C$23),Inputs!$D$23,IF(U769&lt;=IF(Inputs!$C$24="",lockin,Inputs!$C$24),Inputs!$D$24,IF(U769&lt;=IF(Inputs!$C$25="",lockin,Inputs!$C$25),Inputs!$D$25,IF(U769&lt;=IF(Inputs!$C$26="",lockin,Inputs!$C$26),Inputs!$D$26,IF(U769&lt;=IF(Inputs!$C$27="",lockin,Inputs!$C$27),Inputs!$D$27,IF(U769&lt;=IF(Inputs!$C$28="",lockin,Inputs!$C$28),Inputs!$D$28,IF(U769&lt;=IF(Inputs!$C$29="",lockin,Inputs!$C$29),Inputs!$D$29,IF(U769&lt;=IF(Inputs!$C$30="",lockin,Inputs!$C$30),Inputs!$D$30,IF(U769&lt;=IF(Inputs!$C$31="",lockin,Inputs!$C$31),Inputs!$D$31,0%))))))))))</f>
        <v>1.4999999999999999E-2</v>
      </c>
      <c r="AE769" s="5">
        <f t="shared" si="210"/>
        <v>0</v>
      </c>
      <c r="AF769" s="5">
        <f>AB769*Inputs!I773</f>
        <v>0</v>
      </c>
      <c r="AG769" s="5">
        <f t="shared" si="211"/>
        <v>0</v>
      </c>
      <c r="AH769" s="5">
        <f t="shared" si="212"/>
        <v>0</v>
      </c>
      <c r="AI769" s="5">
        <f>AA769*Inputs!I773</f>
        <v>0</v>
      </c>
      <c r="AJ769" s="5">
        <f t="shared" si="213"/>
        <v>0</v>
      </c>
      <c r="AK769" s="5">
        <f t="shared" si="214"/>
        <v>0</v>
      </c>
      <c r="AL769" s="5">
        <f>AA769*Inputs!I773</f>
        <v>0</v>
      </c>
      <c r="AM769" s="5">
        <f t="shared" ca="1" si="215"/>
        <v>0</v>
      </c>
      <c r="AN769" s="5">
        <f t="shared" si="216"/>
        <v>0</v>
      </c>
      <c r="AO769" s="5">
        <f t="shared" ca="1" si="217"/>
        <v>0</v>
      </c>
      <c r="AP769" s="5"/>
      <c r="AQ769" s="5">
        <f>AA769*Inputs!I773</f>
        <v>0</v>
      </c>
      <c r="AR769" s="5">
        <f t="shared" si="218"/>
        <v>0</v>
      </c>
      <c r="AS769" s="5"/>
      <c r="AT769" s="5">
        <f t="shared" ca="1" si="219"/>
        <v>0</v>
      </c>
      <c r="BG769" s="20" t="str">
        <f>IF(Inputs!K769="","",YEAR(Inputs!K769))</f>
        <v/>
      </c>
      <c r="BH769" s="20" t="str">
        <f>IF(Inputs!K769="","",DAY(Inputs!K769))</f>
        <v/>
      </c>
      <c r="BI769" s="20" t="str">
        <f>IF(Inputs!K769="","",MONTH(Inputs!K769))</f>
        <v/>
      </c>
      <c r="BJ769" s="14" t="str">
        <f>IF(Inputs!K769="","",IF(Inputs!K769&gt;DATE(BG769,4,1),DATE(BG769,4,1),DATE(BG769-1,4,1)))</f>
        <v/>
      </c>
      <c r="BX769" s="27" t="e">
        <f t="shared" si="220"/>
        <v>#N/A</v>
      </c>
      <c r="BY769" t="e">
        <f t="shared" si="221"/>
        <v>#N/A</v>
      </c>
    </row>
    <row r="770" spans="20:77">
      <c r="T770" s="5">
        <f>IF(Inputs!F774="",0,IF(Inputs!G774="Purchase",Inputs!H774,IF(Inputs!G774="Redemption",-Inputs!H774,IF(Inputs!G774="Dividend",0,0)))/Inputs!I774)</f>
        <v>0</v>
      </c>
      <c r="U770" s="5">
        <f>IF(Inputs!F774="",0,(datecg-Inputs!F774))</f>
        <v>0</v>
      </c>
      <c r="V770" s="5">
        <f>IF(Inputs!F774="",0,SUM($T$5:T770))</f>
        <v>0</v>
      </c>
      <c r="W770" s="5">
        <f>SUM($X$5:X769)</f>
        <v>24499.276089799783</v>
      </c>
      <c r="X770" s="5">
        <f t="shared" ref="X770:X833" si="222">IF(W770=units,0,IF(V770&lt;units,T770,units-W770))</f>
        <v>0</v>
      </c>
      <c r="Y770" s="5">
        <f t="shared" ref="Y770:Y833" si="223">IF(X770=0,0,IF(U770&gt;flock,X770,0))</f>
        <v>0</v>
      </c>
      <c r="Z770" s="5">
        <f t="shared" ref="Z770:Z833" si="224">IF(U770=0,0,IF(U770&gt;flock,T770,0))</f>
        <v>0</v>
      </c>
      <c r="AA770" s="5">
        <f t="shared" ref="AA770:AA833" si="225">IF(X770=0,0,IF(U770&gt;taxdur,X770,0))</f>
        <v>0</v>
      </c>
      <c r="AB770" s="5">
        <f t="shared" ref="AB770:AB833" si="226">IF(X770=0,0,IF(U770&lt;=taxdur,X770,0))</f>
        <v>0</v>
      </c>
      <c r="AC770" s="5">
        <f t="shared" ref="AC770:AC833" si="227">IF(X770=0,0,IF(U770&lt;=lockin,X770,0))</f>
        <v>0</v>
      </c>
      <c r="AD770" s="94">
        <f>IF(U770&lt;=IF(Inputs!$C$22="",lockin,Inputs!$C$22),Inputs!$D$22,IF(U770&lt;=IF(Inputs!$C$23="",lockin,Inputs!$C$23),Inputs!$D$23,IF(U770&lt;=IF(Inputs!$C$24="",lockin,Inputs!$C$24),Inputs!$D$24,IF(U770&lt;=IF(Inputs!$C$25="",lockin,Inputs!$C$25),Inputs!$D$25,IF(U770&lt;=IF(Inputs!$C$26="",lockin,Inputs!$C$26),Inputs!$D$26,IF(U770&lt;=IF(Inputs!$C$27="",lockin,Inputs!$C$27),Inputs!$D$27,IF(U770&lt;=IF(Inputs!$C$28="",lockin,Inputs!$C$28),Inputs!$D$28,IF(U770&lt;=IF(Inputs!$C$29="",lockin,Inputs!$C$29),Inputs!$D$29,IF(U770&lt;=IF(Inputs!$C$30="",lockin,Inputs!$C$30),Inputs!$D$30,IF(U770&lt;=IF(Inputs!$C$31="",lockin,Inputs!$C$31),Inputs!$D$31,0%))))))))))</f>
        <v>1.4999999999999999E-2</v>
      </c>
      <c r="AE770" s="5">
        <f t="shared" ref="AE770:AE833" si="228">IF(X770=0,0,IF(U770&gt;lockin,X770,0))</f>
        <v>0</v>
      </c>
      <c r="AF770" s="5">
        <f>AB770*Inputs!I774</f>
        <v>0</v>
      </c>
      <c r="AG770" s="5">
        <f t="shared" ref="AG770:AG833" si="229">IF(AC770&lt;&gt;0,AB770*navcg*(1-AD770),AB770*navcg)</f>
        <v>0</v>
      </c>
      <c r="AH770" s="5">
        <f t="shared" ref="AH770:AH833" si="230">IF(AG770=0,0,AG770-AF770)</f>
        <v>0</v>
      </c>
      <c r="AI770" s="5">
        <f>AA770*Inputs!I774</f>
        <v>0</v>
      </c>
      <c r="AJ770" s="5">
        <f t="shared" ref="AJ770:AJ833" si="231">IF(AC770&lt;&gt;0,AA770*navcg*(1-AD770),AA770*navcg)</f>
        <v>0</v>
      </c>
      <c r="AK770" s="5">
        <f t="shared" ref="AK770:AK833" si="232">IF(AJ770=0,0,AJ770-AI770)</f>
        <v>0</v>
      </c>
      <c r="AL770" s="5">
        <f>AA770*Inputs!I774</f>
        <v>0</v>
      </c>
      <c r="AM770" s="5">
        <f t="shared" ref="AM770:AM833" ca="1" si="233">IF(ISERROR(AL770*cii/BY770),0,AL770*cii/BY770)</f>
        <v>0</v>
      </c>
      <c r="AN770" s="5">
        <f t="shared" ref="AN770:AN833" si="234">IF(AC770&lt;&gt;0,AA770*navcg*(1-AD770),AA770*navcg)</f>
        <v>0</v>
      </c>
      <c r="AO770" s="5">
        <f t="shared" ref="AO770:AO833" ca="1" si="235">AN770-AM770</f>
        <v>0</v>
      </c>
      <c r="AP770" s="5"/>
      <c r="AQ770" s="5">
        <f>AA770*Inputs!I774</f>
        <v>0</v>
      </c>
      <c r="AR770" s="5">
        <f t="shared" ref="AR770:AR833" si="236">AA770*navcg</f>
        <v>0</v>
      </c>
      <c r="AS770" s="5"/>
      <c r="AT770" s="5">
        <f t="shared" ref="AT770:AT833" ca="1" si="237">AR770-AM770</f>
        <v>0</v>
      </c>
      <c r="BG770" s="20" t="str">
        <f>IF(Inputs!K770="","",YEAR(Inputs!K770))</f>
        <v/>
      </c>
      <c r="BH770" s="20" t="str">
        <f>IF(Inputs!K770="","",DAY(Inputs!K770))</f>
        <v/>
      </c>
      <c r="BI770" s="20" t="str">
        <f>IF(Inputs!K770="","",MONTH(Inputs!K770))</f>
        <v/>
      </c>
      <c r="BJ770" s="14" t="str">
        <f>IF(Inputs!K770="","",IF(Inputs!K770&gt;DATE(BG770,4,1),DATE(BG770,4,1),DATE(BG770-1,4,1)))</f>
        <v/>
      </c>
      <c r="BX770" s="27" t="e">
        <f t="shared" si="220"/>
        <v>#N/A</v>
      </c>
      <c r="BY770" t="e">
        <f t="shared" si="221"/>
        <v>#N/A</v>
      </c>
    </row>
    <row r="771" spans="20:77">
      <c r="T771" s="5">
        <f>IF(Inputs!F775="",0,IF(Inputs!G775="Purchase",Inputs!H775,IF(Inputs!G775="Redemption",-Inputs!H775,IF(Inputs!G775="Dividend",0,0)))/Inputs!I775)</f>
        <v>0</v>
      </c>
      <c r="U771" s="5">
        <f>IF(Inputs!F775="",0,(datecg-Inputs!F775))</f>
        <v>0</v>
      </c>
      <c r="V771" s="5">
        <f>IF(Inputs!F775="",0,SUM($T$5:T771))</f>
        <v>0</v>
      </c>
      <c r="W771" s="5">
        <f>SUM($X$5:X770)</f>
        <v>24499.276089799783</v>
      </c>
      <c r="X771" s="5">
        <f t="shared" si="222"/>
        <v>0</v>
      </c>
      <c r="Y771" s="5">
        <f t="shared" si="223"/>
        <v>0</v>
      </c>
      <c r="Z771" s="5">
        <f t="shared" si="224"/>
        <v>0</v>
      </c>
      <c r="AA771" s="5">
        <f t="shared" si="225"/>
        <v>0</v>
      </c>
      <c r="AB771" s="5">
        <f t="shared" si="226"/>
        <v>0</v>
      </c>
      <c r="AC771" s="5">
        <f t="shared" si="227"/>
        <v>0</v>
      </c>
      <c r="AD771" s="94">
        <f>IF(U771&lt;=IF(Inputs!$C$22="",lockin,Inputs!$C$22),Inputs!$D$22,IF(U771&lt;=IF(Inputs!$C$23="",lockin,Inputs!$C$23),Inputs!$D$23,IF(U771&lt;=IF(Inputs!$C$24="",lockin,Inputs!$C$24),Inputs!$D$24,IF(U771&lt;=IF(Inputs!$C$25="",lockin,Inputs!$C$25),Inputs!$D$25,IF(U771&lt;=IF(Inputs!$C$26="",lockin,Inputs!$C$26),Inputs!$D$26,IF(U771&lt;=IF(Inputs!$C$27="",lockin,Inputs!$C$27),Inputs!$D$27,IF(U771&lt;=IF(Inputs!$C$28="",lockin,Inputs!$C$28),Inputs!$D$28,IF(U771&lt;=IF(Inputs!$C$29="",lockin,Inputs!$C$29),Inputs!$D$29,IF(U771&lt;=IF(Inputs!$C$30="",lockin,Inputs!$C$30),Inputs!$D$30,IF(U771&lt;=IF(Inputs!$C$31="",lockin,Inputs!$C$31),Inputs!$D$31,0%))))))))))</f>
        <v>1.4999999999999999E-2</v>
      </c>
      <c r="AE771" s="5">
        <f t="shared" si="228"/>
        <v>0</v>
      </c>
      <c r="AF771" s="5">
        <f>AB771*Inputs!I775</f>
        <v>0</v>
      </c>
      <c r="AG771" s="5">
        <f t="shared" si="229"/>
        <v>0</v>
      </c>
      <c r="AH771" s="5">
        <f t="shared" si="230"/>
        <v>0</v>
      </c>
      <c r="AI771" s="5">
        <f>AA771*Inputs!I775</f>
        <v>0</v>
      </c>
      <c r="AJ771" s="5">
        <f t="shared" si="231"/>
        <v>0</v>
      </c>
      <c r="AK771" s="5">
        <f t="shared" si="232"/>
        <v>0</v>
      </c>
      <c r="AL771" s="5">
        <f>AA771*Inputs!I775</f>
        <v>0</v>
      </c>
      <c r="AM771" s="5">
        <f t="shared" ca="1" si="233"/>
        <v>0</v>
      </c>
      <c r="AN771" s="5">
        <f t="shared" si="234"/>
        <v>0</v>
      </c>
      <c r="AO771" s="5">
        <f t="shared" ca="1" si="235"/>
        <v>0</v>
      </c>
      <c r="AP771" s="5"/>
      <c r="AQ771" s="5">
        <f>AA771*Inputs!I775</f>
        <v>0</v>
      </c>
      <c r="AR771" s="5">
        <f t="shared" si="236"/>
        <v>0</v>
      </c>
      <c r="AS771" s="5"/>
      <c r="AT771" s="5">
        <f t="shared" ca="1" si="237"/>
        <v>0</v>
      </c>
      <c r="BG771" s="20" t="str">
        <f>IF(Inputs!K771="","",YEAR(Inputs!K771))</f>
        <v/>
      </c>
      <c r="BH771" s="20" t="str">
        <f>IF(Inputs!K771="","",DAY(Inputs!K771))</f>
        <v/>
      </c>
      <c r="BI771" s="20" t="str">
        <f>IF(Inputs!K771="","",MONTH(Inputs!K771))</f>
        <v/>
      </c>
      <c r="BJ771" s="14" t="str">
        <f>IF(Inputs!K771="","",IF(Inputs!K771&gt;DATE(BG771,4,1),DATE(BG771,4,1),DATE(BG771-1,4,1)))</f>
        <v/>
      </c>
      <c r="BX771" s="27" t="e">
        <f t="shared" si="220"/>
        <v>#N/A</v>
      </c>
      <c r="BY771" t="e">
        <f t="shared" si="221"/>
        <v>#N/A</v>
      </c>
    </row>
    <row r="772" spans="20:77">
      <c r="T772" s="5">
        <f>IF(Inputs!F776="",0,IF(Inputs!G776="Purchase",Inputs!H776,IF(Inputs!G776="Redemption",-Inputs!H776,IF(Inputs!G776="Dividend",0,0)))/Inputs!I776)</f>
        <v>0</v>
      </c>
      <c r="U772" s="5">
        <f>IF(Inputs!F776="",0,(datecg-Inputs!F776))</f>
        <v>0</v>
      </c>
      <c r="V772" s="5">
        <f>IF(Inputs!F776="",0,SUM($T$5:T772))</f>
        <v>0</v>
      </c>
      <c r="W772" s="5">
        <f>SUM($X$5:X771)</f>
        <v>24499.276089799783</v>
      </c>
      <c r="X772" s="5">
        <f t="shared" si="222"/>
        <v>0</v>
      </c>
      <c r="Y772" s="5">
        <f t="shared" si="223"/>
        <v>0</v>
      </c>
      <c r="Z772" s="5">
        <f t="shared" si="224"/>
        <v>0</v>
      </c>
      <c r="AA772" s="5">
        <f t="shared" si="225"/>
        <v>0</v>
      </c>
      <c r="AB772" s="5">
        <f t="shared" si="226"/>
        <v>0</v>
      </c>
      <c r="AC772" s="5">
        <f t="shared" si="227"/>
        <v>0</v>
      </c>
      <c r="AD772" s="94">
        <f>IF(U772&lt;=IF(Inputs!$C$22="",lockin,Inputs!$C$22),Inputs!$D$22,IF(U772&lt;=IF(Inputs!$C$23="",lockin,Inputs!$C$23),Inputs!$D$23,IF(U772&lt;=IF(Inputs!$C$24="",lockin,Inputs!$C$24),Inputs!$D$24,IF(U772&lt;=IF(Inputs!$C$25="",lockin,Inputs!$C$25),Inputs!$D$25,IF(U772&lt;=IF(Inputs!$C$26="",lockin,Inputs!$C$26),Inputs!$D$26,IF(U772&lt;=IF(Inputs!$C$27="",lockin,Inputs!$C$27),Inputs!$D$27,IF(U772&lt;=IF(Inputs!$C$28="",lockin,Inputs!$C$28),Inputs!$D$28,IF(U772&lt;=IF(Inputs!$C$29="",lockin,Inputs!$C$29),Inputs!$D$29,IF(U772&lt;=IF(Inputs!$C$30="",lockin,Inputs!$C$30),Inputs!$D$30,IF(U772&lt;=IF(Inputs!$C$31="",lockin,Inputs!$C$31),Inputs!$D$31,0%))))))))))</f>
        <v>1.4999999999999999E-2</v>
      </c>
      <c r="AE772" s="5">
        <f t="shared" si="228"/>
        <v>0</v>
      </c>
      <c r="AF772" s="5">
        <f>AB772*Inputs!I776</f>
        <v>0</v>
      </c>
      <c r="AG772" s="5">
        <f t="shared" si="229"/>
        <v>0</v>
      </c>
      <c r="AH772" s="5">
        <f t="shared" si="230"/>
        <v>0</v>
      </c>
      <c r="AI772" s="5">
        <f>AA772*Inputs!I776</f>
        <v>0</v>
      </c>
      <c r="AJ772" s="5">
        <f t="shared" si="231"/>
        <v>0</v>
      </c>
      <c r="AK772" s="5">
        <f t="shared" si="232"/>
        <v>0</v>
      </c>
      <c r="AL772" s="5">
        <f>AA772*Inputs!I776</f>
        <v>0</v>
      </c>
      <c r="AM772" s="5">
        <f t="shared" ca="1" si="233"/>
        <v>0</v>
      </c>
      <c r="AN772" s="5">
        <f t="shared" si="234"/>
        <v>0</v>
      </c>
      <c r="AO772" s="5">
        <f t="shared" ca="1" si="235"/>
        <v>0</v>
      </c>
      <c r="AP772" s="5"/>
      <c r="AQ772" s="5">
        <f>AA772*Inputs!I776</f>
        <v>0</v>
      </c>
      <c r="AR772" s="5">
        <f t="shared" si="236"/>
        <v>0</v>
      </c>
      <c r="AS772" s="5"/>
      <c r="AT772" s="5">
        <f t="shared" ca="1" si="237"/>
        <v>0</v>
      </c>
      <c r="BG772" s="20" t="str">
        <f>IF(Inputs!K772="","",YEAR(Inputs!K772))</f>
        <v/>
      </c>
      <c r="BH772" s="20" t="str">
        <f>IF(Inputs!K772="","",DAY(Inputs!K772))</f>
        <v/>
      </c>
      <c r="BI772" s="20" t="str">
        <f>IF(Inputs!K772="","",MONTH(Inputs!K772))</f>
        <v/>
      </c>
      <c r="BJ772" s="14" t="str">
        <f>IF(Inputs!K772="","",IF(Inputs!K772&gt;DATE(BG772,4,1),DATE(BG772,4,1),DATE(BG772-1,4,1)))</f>
        <v/>
      </c>
      <c r="BX772" s="27" t="e">
        <f t="shared" si="220"/>
        <v>#N/A</v>
      </c>
      <c r="BY772" t="e">
        <f t="shared" si="221"/>
        <v>#N/A</v>
      </c>
    </row>
    <row r="773" spans="20:77">
      <c r="T773" s="5">
        <f>IF(Inputs!F777="",0,IF(Inputs!G777="Purchase",Inputs!H777,IF(Inputs!G777="Redemption",-Inputs!H777,IF(Inputs!G777="Dividend",0,0)))/Inputs!I777)</f>
        <v>0</v>
      </c>
      <c r="U773" s="5">
        <f>IF(Inputs!F777="",0,(datecg-Inputs!F777))</f>
        <v>0</v>
      </c>
      <c r="V773" s="5">
        <f>IF(Inputs!F777="",0,SUM($T$5:T773))</f>
        <v>0</v>
      </c>
      <c r="W773" s="5">
        <f>SUM($X$5:X772)</f>
        <v>24499.276089799783</v>
      </c>
      <c r="X773" s="5">
        <f t="shared" si="222"/>
        <v>0</v>
      </c>
      <c r="Y773" s="5">
        <f t="shared" si="223"/>
        <v>0</v>
      </c>
      <c r="Z773" s="5">
        <f t="shared" si="224"/>
        <v>0</v>
      </c>
      <c r="AA773" s="5">
        <f t="shared" si="225"/>
        <v>0</v>
      </c>
      <c r="AB773" s="5">
        <f t="shared" si="226"/>
        <v>0</v>
      </c>
      <c r="AC773" s="5">
        <f t="shared" si="227"/>
        <v>0</v>
      </c>
      <c r="AD773" s="94">
        <f>IF(U773&lt;=IF(Inputs!$C$22="",lockin,Inputs!$C$22),Inputs!$D$22,IF(U773&lt;=IF(Inputs!$C$23="",lockin,Inputs!$C$23),Inputs!$D$23,IF(U773&lt;=IF(Inputs!$C$24="",lockin,Inputs!$C$24),Inputs!$D$24,IF(U773&lt;=IF(Inputs!$C$25="",lockin,Inputs!$C$25),Inputs!$D$25,IF(U773&lt;=IF(Inputs!$C$26="",lockin,Inputs!$C$26),Inputs!$D$26,IF(U773&lt;=IF(Inputs!$C$27="",lockin,Inputs!$C$27),Inputs!$D$27,IF(U773&lt;=IF(Inputs!$C$28="",lockin,Inputs!$C$28),Inputs!$D$28,IF(U773&lt;=IF(Inputs!$C$29="",lockin,Inputs!$C$29),Inputs!$D$29,IF(U773&lt;=IF(Inputs!$C$30="",lockin,Inputs!$C$30),Inputs!$D$30,IF(U773&lt;=IF(Inputs!$C$31="",lockin,Inputs!$C$31),Inputs!$D$31,0%))))))))))</f>
        <v>1.4999999999999999E-2</v>
      </c>
      <c r="AE773" s="5">
        <f t="shared" si="228"/>
        <v>0</v>
      </c>
      <c r="AF773" s="5">
        <f>AB773*Inputs!I777</f>
        <v>0</v>
      </c>
      <c r="AG773" s="5">
        <f t="shared" si="229"/>
        <v>0</v>
      </c>
      <c r="AH773" s="5">
        <f t="shared" si="230"/>
        <v>0</v>
      </c>
      <c r="AI773" s="5">
        <f>AA773*Inputs!I777</f>
        <v>0</v>
      </c>
      <c r="AJ773" s="5">
        <f t="shared" si="231"/>
        <v>0</v>
      </c>
      <c r="AK773" s="5">
        <f t="shared" si="232"/>
        <v>0</v>
      </c>
      <c r="AL773" s="5">
        <f>AA773*Inputs!I777</f>
        <v>0</v>
      </c>
      <c r="AM773" s="5">
        <f t="shared" ca="1" si="233"/>
        <v>0</v>
      </c>
      <c r="AN773" s="5">
        <f t="shared" si="234"/>
        <v>0</v>
      </c>
      <c r="AO773" s="5">
        <f t="shared" ca="1" si="235"/>
        <v>0</v>
      </c>
      <c r="AP773" s="5"/>
      <c r="AQ773" s="5">
        <f>AA773*Inputs!I777</f>
        <v>0</v>
      </c>
      <c r="AR773" s="5">
        <f t="shared" si="236"/>
        <v>0</v>
      </c>
      <c r="AS773" s="5"/>
      <c r="AT773" s="5">
        <f t="shared" ca="1" si="237"/>
        <v>0</v>
      </c>
      <c r="BG773" s="20" t="str">
        <f>IF(Inputs!K773="","",YEAR(Inputs!K773))</f>
        <v/>
      </c>
      <c r="BH773" s="20" t="str">
        <f>IF(Inputs!K773="","",DAY(Inputs!K773))</f>
        <v/>
      </c>
      <c r="BI773" s="20" t="str">
        <f>IF(Inputs!K773="","",MONTH(Inputs!K773))</f>
        <v/>
      </c>
      <c r="BJ773" s="14" t="str">
        <f>IF(Inputs!K773="","",IF(Inputs!K773&gt;DATE(BG773,4,1),DATE(BG773,4,1),DATE(BG773-1,4,1)))</f>
        <v/>
      </c>
      <c r="BX773" s="27" t="e">
        <f t="shared" ref="BX773:BX836" si="238">INDEX($J$5:$L$74,MATCH(BJ773,$J$5:$J$74,0),1)</f>
        <v>#N/A</v>
      </c>
      <c r="BY773" t="e">
        <f t="shared" ref="BY773:BY836" si="239">INDEX($J$5:$L$74,MATCH(BJ773,$J$5:$J$74,0),3)</f>
        <v>#N/A</v>
      </c>
    </row>
    <row r="774" spans="20:77">
      <c r="T774" s="5">
        <f>IF(Inputs!F778="",0,IF(Inputs!G778="Purchase",Inputs!H778,IF(Inputs!G778="Redemption",-Inputs!H778,IF(Inputs!G778="Dividend",0,0)))/Inputs!I778)</f>
        <v>0</v>
      </c>
      <c r="U774" s="5">
        <f>IF(Inputs!F778="",0,(datecg-Inputs!F778))</f>
        <v>0</v>
      </c>
      <c r="V774" s="5">
        <f>IF(Inputs!F778="",0,SUM($T$5:T774))</f>
        <v>0</v>
      </c>
      <c r="W774" s="5">
        <f>SUM($X$5:X773)</f>
        <v>24499.276089799783</v>
      </c>
      <c r="X774" s="5">
        <f t="shared" si="222"/>
        <v>0</v>
      </c>
      <c r="Y774" s="5">
        <f t="shared" si="223"/>
        <v>0</v>
      </c>
      <c r="Z774" s="5">
        <f t="shared" si="224"/>
        <v>0</v>
      </c>
      <c r="AA774" s="5">
        <f t="shared" si="225"/>
        <v>0</v>
      </c>
      <c r="AB774" s="5">
        <f t="shared" si="226"/>
        <v>0</v>
      </c>
      <c r="AC774" s="5">
        <f t="shared" si="227"/>
        <v>0</v>
      </c>
      <c r="AD774" s="94">
        <f>IF(U774&lt;=IF(Inputs!$C$22="",lockin,Inputs!$C$22),Inputs!$D$22,IF(U774&lt;=IF(Inputs!$C$23="",lockin,Inputs!$C$23),Inputs!$D$23,IF(U774&lt;=IF(Inputs!$C$24="",lockin,Inputs!$C$24),Inputs!$D$24,IF(U774&lt;=IF(Inputs!$C$25="",lockin,Inputs!$C$25),Inputs!$D$25,IF(U774&lt;=IF(Inputs!$C$26="",lockin,Inputs!$C$26),Inputs!$D$26,IF(U774&lt;=IF(Inputs!$C$27="",lockin,Inputs!$C$27),Inputs!$D$27,IF(U774&lt;=IF(Inputs!$C$28="",lockin,Inputs!$C$28),Inputs!$D$28,IF(U774&lt;=IF(Inputs!$C$29="",lockin,Inputs!$C$29),Inputs!$D$29,IF(U774&lt;=IF(Inputs!$C$30="",lockin,Inputs!$C$30),Inputs!$D$30,IF(U774&lt;=IF(Inputs!$C$31="",lockin,Inputs!$C$31),Inputs!$D$31,0%))))))))))</f>
        <v>1.4999999999999999E-2</v>
      </c>
      <c r="AE774" s="5">
        <f t="shared" si="228"/>
        <v>0</v>
      </c>
      <c r="AF774" s="5">
        <f>AB774*Inputs!I778</f>
        <v>0</v>
      </c>
      <c r="AG774" s="5">
        <f t="shared" si="229"/>
        <v>0</v>
      </c>
      <c r="AH774" s="5">
        <f t="shared" si="230"/>
        <v>0</v>
      </c>
      <c r="AI774" s="5">
        <f>AA774*Inputs!I778</f>
        <v>0</v>
      </c>
      <c r="AJ774" s="5">
        <f t="shared" si="231"/>
        <v>0</v>
      </c>
      <c r="AK774" s="5">
        <f t="shared" si="232"/>
        <v>0</v>
      </c>
      <c r="AL774" s="5">
        <f>AA774*Inputs!I778</f>
        <v>0</v>
      </c>
      <c r="AM774" s="5">
        <f t="shared" ca="1" si="233"/>
        <v>0</v>
      </c>
      <c r="AN774" s="5">
        <f t="shared" si="234"/>
        <v>0</v>
      </c>
      <c r="AO774" s="5">
        <f t="shared" ca="1" si="235"/>
        <v>0</v>
      </c>
      <c r="AP774" s="5"/>
      <c r="AQ774" s="5">
        <f>AA774*Inputs!I778</f>
        <v>0</v>
      </c>
      <c r="AR774" s="5">
        <f t="shared" si="236"/>
        <v>0</v>
      </c>
      <c r="AS774" s="5"/>
      <c r="AT774" s="5">
        <f t="shared" ca="1" si="237"/>
        <v>0</v>
      </c>
      <c r="BG774" s="20" t="str">
        <f>IF(Inputs!K774="","",YEAR(Inputs!K774))</f>
        <v/>
      </c>
      <c r="BH774" s="20" t="str">
        <f>IF(Inputs!K774="","",DAY(Inputs!K774))</f>
        <v/>
      </c>
      <c r="BI774" s="20" t="str">
        <f>IF(Inputs!K774="","",MONTH(Inputs!K774))</f>
        <v/>
      </c>
      <c r="BJ774" s="14" t="str">
        <f>IF(Inputs!K774="","",IF(Inputs!K774&gt;DATE(BG774,4,1),DATE(BG774,4,1),DATE(BG774-1,4,1)))</f>
        <v/>
      </c>
      <c r="BX774" s="27" t="e">
        <f t="shared" si="238"/>
        <v>#N/A</v>
      </c>
      <c r="BY774" t="e">
        <f t="shared" si="239"/>
        <v>#N/A</v>
      </c>
    </row>
    <row r="775" spans="20:77">
      <c r="T775" s="5">
        <f>IF(Inputs!F779="",0,IF(Inputs!G779="Purchase",Inputs!H779,IF(Inputs!G779="Redemption",-Inputs!H779,IF(Inputs!G779="Dividend",0,0)))/Inputs!I779)</f>
        <v>0</v>
      </c>
      <c r="U775" s="5">
        <f>IF(Inputs!F779="",0,(datecg-Inputs!F779))</f>
        <v>0</v>
      </c>
      <c r="V775" s="5">
        <f>IF(Inputs!F779="",0,SUM($T$5:T775))</f>
        <v>0</v>
      </c>
      <c r="W775" s="5">
        <f>SUM($X$5:X774)</f>
        <v>24499.276089799783</v>
      </c>
      <c r="X775" s="5">
        <f t="shared" si="222"/>
        <v>0</v>
      </c>
      <c r="Y775" s="5">
        <f t="shared" si="223"/>
        <v>0</v>
      </c>
      <c r="Z775" s="5">
        <f t="shared" si="224"/>
        <v>0</v>
      </c>
      <c r="AA775" s="5">
        <f t="shared" si="225"/>
        <v>0</v>
      </c>
      <c r="AB775" s="5">
        <f t="shared" si="226"/>
        <v>0</v>
      </c>
      <c r="AC775" s="5">
        <f t="shared" si="227"/>
        <v>0</v>
      </c>
      <c r="AD775" s="94">
        <f>IF(U775&lt;=IF(Inputs!$C$22="",lockin,Inputs!$C$22),Inputs!$D$22,IF(U775&lt;=IF(Inputs!$C$23="",lockin,Inputs!$C$23),Inputs!$D$23,IF(U775&lt;=IF(Inputs!$C$24="",lockin,Inputs!$C$24),Inputs!$D$24,IF(U775&lt;=IF(Inputs!$C$25="",lockin,Inputs!$C$25),Inputs!$D$25,IF(U775&lt;=IF(Inputs!$C$26="",lockin,Inputs!$C$26),Inputs!$D$26,IF(U775&lt;=IF(Inputs!$C$27="",lockin,Inputs!$C$27),Inputs!$D$27,IF(U775&lt;=IF(Inputs!$C$28="",lockin,Inputs!$C$28),Inputs!$D$28,IF(U775&lt;=IF(Inputs!$C$29="",lockin,Inputs!$C$29),Inputs!$D$29,IF(U775&lt;=IF(Inputs!$C$30="",lockin,Inputs!$C$30),Inputs!$D$30,IF(U775&lt;=IF(Inputs!$C$31="",lockin,Inputs!$C$31),Inputs!$D$31,0%))))))))))</f>
        <v>1.4999999999999999E-2</v>
      </c>
      <c r="AE775" s="5">
        <f t="shared" si="228"/>
        <v>0</v>
      </c>
      <c r="AF775" s="5">
        <f>AB775*Inputs!I779</f>
        <v>0</v>
      </c>
      <c r="AG775" s="5">
        <f t="shared" si="229"/>
        <v>0</v>
      </c>
      <c r="AH775" s="5">
        <f t="shared" si="230"/>
        <v>0</v>
      </c>
      <c r="AI775" s="5">
        <f>AA775*Inputs!I779</f>
        <v>0</v>
      </c>
      <c r="AJ775" s="5">
        <f t="shared" si="231"/>
        <v>0</v>
      </c>
      <c r="AK775" s="5">
        <f t="shared" si="232"/>
        <v>0</v>
      </c>
      <c r="AL775" s="5">
        <f>AA775*Inputs!I779</f>
        <v>0</v>
      </c>
      <c r="AM775" s="5">
        <f t="shared" ca="1" si="233"/>
        <v>0</v>
      </c>
      <c r="AN775" s="5">
        <f t="shared" si="234"/>
        <v>0</v>
      </c>
      <c r="AO775" s="5">
        <f t="shared" ca="1" si="235"/>
        <v>0</v>
      </c>
      <c r="AP775" s="5"/>
      <c r="AQ775" s="5">
        <f>AA775*Inputs!I779</f>
        <v>0</v>
      </c>
      <c r="AR775" s="5">
        <f t="shared" si="236"/>
        <v>0</v>
      </c>
      <c r="AS775" s="5"/>
      <c r="AT775" s="5">
        <f t="shared" ca="1" si="237"/>
        <v>0</v>
      </c>
      <c r="BG775" s="20" t="str">
        <f>IF(Inputs!K775="","",YEAR(Inputs!K775))</f>
        <v/>
      </c>
      <c r="BH775" s="20" t="str">
        <f>IF(Inputs!K775="","",DAY(Inputs!K775))</f>
        <v/>
      </c>
      <c r="BI775" s="20" t="str">
        <f>IF(Inputs!K775="","",MONTH(Inputs!K775))</f>
        <v/>
      </c>
      <c r="BJ775" s="14" t="str">
        <f>IF(Inputs!K775="","",IF(Inputs!K775&gt;DATE(BG775,4,1),DATE(BG775,4,1),DATE(BG775-1,4,1)))</f>
        <v/>
      </c>
      <c r="BX775" s="27" t="e">
        <f t="shared" si="238"/>
        <v>#N/A</v>
      </c>
      <c r="BY775" t="e">
        <f t="shared" si="239"/>
        <v>#N/A</v>
      </c>
    </row>
    <row r="776" spans="20:77">
      <c r="T776" s="5">
        <f>IF(Inputs!F780="",0,IF(Inputs!G780="Purchase",Inputs!H780,IF(Inputs!G780="Redemption",-Inputs!H780,IF(Inputs!G780="Dividend",0,0)))/Inputs!I780)</f>
        <v>0</v>
      </c>
      <c r="U776" s="5">
        <f>IF(Inputs!F780="",0,(datecg-Inputs!F780))</f>
        <v>0</v>
      </c>
      <c r="V776" s="5">
        <f>IF(Inputs!F780="",0,SUM($T$5:T776))</f>
        <v>0</v>
      </c>
      <c r="W776" s="5">
        <f>SUM($X$5:X775)</f>
        <v>24499.276089799783</v>
      </c>
      <c r="X776" s="5">
        <f t="shared" si="222"/>
        <v>0</v>
      </c>
      <c r="Y776" s="5">
        <f t="shared" si="223"/>
        <v>0</v>
      </c>
      <c r="Z776" s="5">
        <f t="shared" si="224"/>
        <v>0</v>
      </c>
      <c r="AA776" s="5">
        <f t="shared" si="225"/>
        <v>0</v>
      </c>
      <c r="AB776" s="5">
        <f t="shared" si="226"/>
        <v>0</v>
      </c>
      <c r="AC776" s="5">
        <f t="shared" si="227"/>
        <v>0</v>
      </c>
      <c r="AD776" s="94">
        <f>IF(U776&lt;=IF(Inputs!$C$22="",lockin,Inputs!$C$22),Inputs!$D$22,IF(U776&lt;=IF(Inputs!$C$23="",lockin,Inputs!$C$23),Inputs!$D$23,IF(U776&lt;=IF(Inputs!$C$24="",lockin,Inputs!$C$24),Inputs!$D$24,IF(U776&lt;=IF(Inputs!$C$25="",lockin,Inputs!$C$25),Inputs!$D$25,IF(U776&lt;=IF(Inputs!$C$26="",lockin,Inputs!$C$26),Inputs!$D$26,IF(U776&lt;=IF(Inputs!$C$27="",lockin,Inputs!$C$27),Inputs!$D$27,IF(U776&lt;=IF(Inputs!$C$28="",lockin,Inputs!$C$28),Inputs!$D$28,IF(U776&lt;=IF(Inputs!$C$29="",lockin,Inputs!$C$29),Inputs!$D$29,IF(U776&lt;=IF(Inputs!$C$30="",lockin,Inputs!$C$30),Inputs!$D$30,IF(U776&lt;=IF(Inputs!$C$31="",lockin,Inputs!$C$31),Inputs!$D$31,0%))))))))))</f>
        <v>1.4999999999999999E-2</v>
      </c>
      <c r="AE776" s="5">
        <f t="shared" si="228"/>
        <v>0</v>
      </c>
      <c r="AF776" s="5">
        <f>AB776*Inputs!I780</f>
        <v>0</v>
      </c>
      <c r="AG776" s="5">
        <f t="shared" si="229"/>
        <v>0</v>
      </c>
      <c r="AH776" s="5">
        <f t="shared" si="230"/>
        <v>0</v>
      </c>
      <c r="AI776" s="5">
        <f>AA776*Inputs!I780</f>
        <v>0</v>
      </c>
      <c r="AJ776" s="5">
        <f t="shared" si="231"/>
        <v>0</v>
      </c>
      <c r="AK776" s="5">
        <f t="shared" si="232"/>
        <v>0</v>
      </c>
      <c r="AL776" s="5">
        <f>AA776*Inputs!I780</f>
        <v>0</v>
      </c>
      <c r="AM776" s="5">
        <f t="shared" ca="1" si="233"/>
        <v>0</v>
      </c>
      <c r="AN776" s="5">
        <f t="shared" si="234"/>
        <v>0</v>
      </c>
      <c r="AO776" s="5">
        <f t="shared" ca="1" si="235"/>
        <v>0</v>
      </c>
      <c r="AP776" s="5"/>
      <c r="AQ776" s="5">
        <f>AA776*Inputs!I780</f>
        <v>0</v>
      </c>
      <c r="AR776" s="5">
        <f t="shared" si="236"/>
        <v>0</v>
      </c>
      <c r="AS776" s="5"/>
      <c r="AT776" s="5">
        <f t="shared" ca="1" si="237"/>
        <v>0</v>
      </c>
      <c r="BG776" s="20" t="str">
        <f>IF(Inputs!K776="","",YEAR(Inputs!K776))</f>
        <v/>
      </c>
      <c r="BH776" s="20" t="str">
        <f>IF(Inputs!K776="","",DAY(Inputs!K776))</f>
        <v/>
      </c>
      <c r="BI776" s="20" t="str">
        <f>IF(Inputs!K776="","",MONTH(Inputs!K776))</f>
        <v/>
      </c>
      <c r="BJ776" s="14" t="str">
        <f>IF(Inputs!K776="","",IF(Inputs!K776&gt;DATE(BG776,4,1),DATE(BG776,4,1),DATE(BG776-1,4,1)))</f>
        <v/>
      </c>
      <c r="BX776" s="27" t="e">
        <f t="shared" si="238"/>
        <v>#N/A</v>
      </c>
      <c r="BY776" t="e">
        <f t="shared" si="239"/>
        <v>#N/A</v>
      </c>
    </row>
    <row r="777" spans="20:77">
      <c r="T777" s="5">
        <f>IF(Inputs!F781="",0,IF(Inputs!G781="Purchase",Inputs!H781,IF(Inputs!G781="Redemption",-Inputs!H781,IF(Inputs!G781="Dividend",0,0)))/Inputs!I781)</f>
        <v>0</v>
      </c>
      <c r="U777" s="5">
        <f>IF(Inputs!F781="",0,(datecg-Inputs!F781))</f>
        <v>0</v>
      </c>
      <c r="V777" s="5">
        <f>IF(Inputs!F781="",0,SUM($T$5:T777))</f>
        <v>0</v>
      </c>
      <c r="W777" s="5">
        <f>SUM($X$5:X776)</f>
        <v>24499.276089799783</v>
      </c>
      <c r="X777" s="5">
        <f t="shared" si="222"/>
        <v>0</v>
      </c>
      <c r="Y777" s="5">
        <f t="shared" si="223"/>
        <v>0</v>
      </c>
      <c r="Z777" s="5">
        <f t="shared" si="224"/>
        <v>0</v>
      </c>
      <c r="AA777" s="5">
        <f t="shared" si="225"/>
        <v>0</v>
      </c>
      <c r="AB777" s="5">
        <f t="shared" si="226"/>
        <v>0</v>
      </c>
      <c r="AC777" s="5">
        <f t="shared" si="227"/>
        <v>0</v>
      </c>
      <c r="AD777" s="94">
        <f>IF(U777&lt;=IF(Inputs!$C$22="",lockin,Inputs!$C$22),Inputs!$D$22,IF(U777&lt;=IF(Inputs!$C$23="",lockin,Inputs!$C$23),Inputs!$D$23,IF(U777&lt;=IF(Inputs!$C$24="",lockin,Inputs!$C$24),Inputs!$D$24,IF(U777&lt;=IF(Inputs!$C$25="",lockin,Inputs!$C$25),Inputs!$D$25,IF(U777&lt;=IF(Inputs!$C$26="",lockin,Inputs!$C$26),Inputs!$D$26,IF(U777&lt;=IF(Inputs!$C$27="",lockin,Inputs!$C$27),Inputs!$D$27,IF(U777&lt;=IF(Inputs!$C$28="",lockin,Inputs!$C$28),Inputs!$D$28,IF(U777&lt;=IF(Inputs!$C$29="",lockin,Inputs!$C$29),Inputs!$D$29,IF(U777&lt;=IF(Inputs!$C$30="",lockin,Inputs!$C$30),Inputs!$D$30,IF(U777&lt;=IF(Inputs!$C$31="",lockin,Inputs!$C$31),Inputs!$D$31,0%))))))))))</f>
        <v>1.4999999999999999E-2</v>
      </c>
      <c r="AE777" s="5">
        <f t="shared" si="228"/>
        <v>0</v>
      </c>
      <c r="AF777" s="5">
        <f>AB777*Inputs!I781</f>
        <v>0</v>
      </c>
      <c r="AG777" s="5">
        <f t="shared" si="229"/>
        <v>0</v>
      </c>
      <c r="AH777" s="5">
        <f t="shared" si="230"/>
        <v>0</v>
      </c>
      <c r="AI777" s="5">
        <f>AA777*Inputs!I781</f>
        <v>0</v>
      </c>
      <c r="AJ777" s="5">
        <f t="shared" si="231"/>
        <v>0</v>
      </c>
      <c r="AK777" s="5">
        <f t="shared" si="232"/>
        <v>0</v>
      </c>
      <c r="AL777" s="5">
        <f>AA777*Inputs!I781</f>
        <v>0</v>
      </c>
      <c r="AM777" s="5">
        <f t="shared" ca="1" si="233"/>
        <v>0</v>
      </c>
      <c r="AN777" s="5">
        <f t="shared" si="234"/>
        <v>0</v>
      </c>
      <c r="AO777" s="5">
        <f t="shared" ca="1" si="235"/>
        <v>0</v>
      </c>
      <c r="AP777" s="5"/>
      <c r="AQ777" s="5">
        <f>AA777*Inputs!I781</f>
        <v>0</v>
      </c>
      <c r="AR777" s="5">
        <f t="shared" si="236"/>
        <v>0</v>
      </c>
      <c r="AS777" s="5"/>
      <c r="AT777" s="5">
        <f t="shared" ca="1" si="237"/>
        <v>0</v>
      </c>
      <c r="BG777" s="20" t="str">
        <f>IF(Inputs!K777="","",YEAR(Inputs!K777))</f>
        <v/>
      </c>
      <c r="BH777" s="20" t="str">
        <f>IF(Inputs!K777="","",DAY(Inputs!K777))</f>
        <v/>
      </c>
      <c r="BI777" s="20" t="str">
        <f>IF(Inputs!K777="","",MONTH(Inputs!K777))</f>
        <v/>
      </c>
      <c r="BJ777" s="14" t="str">
        <f>IF(Inputs!K777="","",IF(Inputs!K777&gt;DATE(BG777,4,1),DATE(BG777,4,1),DATE(BG777-1,4,1)))</f>
        <v/>
      </c>
      <c r="BX777" s="27" t="e">
        <f t="shared" si="238"/>
        <v>#N/A</v>
      </c>
      <c r="BY777" t="e">
        <f t="shared" si="239"/>
        <v>#N/A</v>
      </c>
    </row>
    <row r="778" spans="20:77">
      <c r="T778" s="5">
        <f>IF(Inputs!F782="",0,IF(Inputs!G782="Purchase",Inputs!H782,IF(Inputs!G782="Redemption",-Inputs!H782,IF(Inputs!G782="Dividend",0,0)))/Inputs!I782)</f>
        <v>0</v>
      </c>
      <c r="U778" s="5">
        <f>IF(Inputs!F782="",0,(datecg-Inputs!F782))</f>
        <v>0</v>
      </c>
      <c r="V778" s="5">
        <f>IF(Inputs!F782="",0,SUM($T$5:T778))</f>
        <v>0</v>
      </c>
      <c r="W778" s="5">
        <f>SUM($X$5:X777)</f>
        <v>24499.276089799783</v>
      </c>
      <c r="X778" s="5">
        <f t="shared" si="222"/>
        <v>0</v>
      </c>
      <c r="Y778" s="5">
        <f t="shared" si="223"/>
        <v>0</v>
      </c>
      <c r="Z778" s="5">
        <f t="shared" si="224"/>
        <v>0</v>
      </c>
      <c r="AA778" s="5">
        <f t="shared" si="225"/>
        <v>0</v>
      </c>
      <c r="AB778" s="5">
        <f t="shared" si="226"/>
        <v>0</v>
      </c>
      <c r="AC778" s="5">
        <f t="shared" si="227"/>
        <v>0</v>
      </c>
      <c r="AD778" s="94">
        <f>IF(U778&lt;=IF(Inputs!$C$22="",lockin,Inputs!$C$22),Inputs!$D$22,IF(U778&lt;=IF(Inputs!$C$23="",lockin,Inputs!$C$23),Inputs!$D$23,IF(U778&lt;=IF(Inputs!$C$24="",lockin,Inputs!$C$24),Inputs!$D$24,IF(U778&lt;=IF(Inputs!$C$25="",lockin,Inputs!$C$25),Inputs!$D$25,IF(U778&lt;=IF(Inputs!$C$26="",lockin,Inputs!$C$26),Inputs!$D$26,IF(U778&lt;=IF(Inputs!$C$27="",lockin,Inputs!$C$27),Inputs!$D$27,IF(U778&lt;=IF(Inputs!$C$28="",lockin,Inputs!$C$28),Inputs!$D$28,IF(U778&lt;=IF(Inputs!$C$29="",lockin,Inputs!$C$29),Inputs!$D$29,IF(U778&lt;=IF(Inputs!$C$30="",lockin,Inputs!$C$30),Inputs!$D$30,IF(U778&lt;=IF(Inputs!$C$31="",lockin,Inputs!$C$31),Inputs!$D$31,0%))))))))))</f>
        <v>1.4999999999999999E-2</v>
      </c>
      <c r="AE778" s="5">
        <f t="shared" si="228"/>
        <v>0</v>
      </c>
      <c r="AF778" s="5">
        <f>AB778*Inputs!I782</f>
        <v>0</v>
      </c>
      <c r="AG778" s="5">
        <f t="shared" si="229"/>
        <v>0</v>
      </c>
      <c r="AH778" s="5">
        <f t="shared" si="230"/>
        <v>0</v>
      </c>
      <c r="AI778" s="5">
        <f>AA778*Inputs!I782</f>
        <v>0</v>
      </c>
      <c r="AJ778" s="5">
        <f t="shared" si="231"/>
        <v>0</v>
      </c>
      <c r="AK778" s="5">
        <f t="shared" si="232"/>
        <v>0</v>
      </c>
      <c r="AL778" s="5">
        <f>AA778*Inputs!I782</f>
        <v>0</v>
      </c>
      <c r="AM778" s="5">
        <f t="shared" ca="1" si="233"/>
        <v>0</v>
      </c>
      <c r="AN778" s="5">
        <f t="shared" si="234"/>
        <v>0</v>
      </c>
      <c r="AO778" s="5">
        <f t="shared" ca="1" si="235"/>
        <v>0</v>
      </c>
      <c r="AP778" s="5"/>
      <c r="AQ778" s="5">
        <f>AA778*Inputs!I782</f>
        <v>0</v>
      </c>
      <c r="AR778" s="5">
        <f t="shared" si="236"/>
        <v>0</v>
      </c>
      <c r="AS778" s="5"/>
      <c r="AT778" s="5">
        <f t="shared" ca="1" si="237"/>
        <v>0</v>
      </c>
      <c r="BG778" s="20" t="str">
        <f>IF(Inputs!K778="","",YEAR(Inputs!K778))</f>
        <v/>
      </c>
      <c r="BH778" s="20" t="str">
        <f>IF(Inputs!K778="","",DAY(Inputs!K778))</f>
        <v/>
      </c>
      <c r="BI778" s="20" t="str">
        <f>IF(Inputs!K778="","",MONTH(Inputs!K778))</f>
        <v/>
      </c>
      <c r="BJ778" s="14" t="str">
        <f>IF(Inputs!K778="","",IF(Inputs!K778&gt;DATE(BG778,4,1),DATE(BG778,4,1),DATE(BG778-1,4,1)))</f>
        <v/>
      </c>
      <c r="BX778" s="27" t="e">
        <f t="shared" si="238"/>
        <v>#N/A</v>
      </c>
      <c r="BY778" t="e">
        <f t="shared" si="239"/>
        <v>#N/A</v>
      </c>
    </row>
    <row r="779" spans="20:77">
      <c r="T779" s="5">
        <f>IF(Inputs!F783="",0,IF(Inputs!G783="Purchase",Inputs!H783,IF(Inputs!G783="Redemption",-Inputs!H783,IF(Inputs!G783="Dividend",0,0)))/Inputs!I783)</f>
        <v>0</v>
      </c>
      <c r="U779" s="5">
        <f>IF(Inputs!F783="",0,(datecg-Inputs!F783))</f>
        <v>0</v>
      </c>
      <c r="V779" s="5">
        <f>IF(Inputs!F783="",0,SUM($T$5:T779))</f>
        <v>0</v>
      </c>
      <c r="W779" s="5">
        <f>SUM($X$5:X778)</f>
        <v>24499.276089799783</v>
      </c>
      <c r="X779" s="5">
        <f t="shared" si="222"/>
        <v>0</v>
      </c>
      <c r="Y779" s="5">
        <f t="shared" si="223"/>
        <v>0</v>
      </c>
      <c r="Z779" s="5">
        <f t="shared" si="224"/>
        <v>0</v>
      </c>
      <c r="AA779" s="5">
        <f t="shared" si="225"/>
        <v>0</v>
      </c>
      <c r="AB779" s="5">
        <f t="shared" si="226"/>
        <v>0</v>
      </c>
      <c r="AC779" s="5">
        <f t="shared" si="227"/>
        <v>0</v>
      </c>
      <c r="AD779" s="94">
        <f>IF(U779&lt;=IF(Inputs!$C$22="",lockin,Inputs!$C$22),Inputs!$D$22,IF(U779&lt;=IF(Inputs!$C$23="",lockin,Inputs!$C$23),Inputs!$D$23,IF(U779&lt;=IF(Inputs!$C$24="",lockin,Inputs!$C$24),Inputs!$D$24,IF(U779&lt;=IF(Inputs!$C$25="",lockin,Inputs!$C$25),Inputs!$D$25,IF(U779&lt;=IF(Inputs!$C$26="",lockin,Inputs!$C$26),Inputs!$D$26,IF(U779&lt;=IF(Inputs!$C$27="",lockin,Inputs!$C$27),Inputs!$D$27,IF(U779&lt;=IF(Inputs!$C$28="",lockin,Inputs!$C$28),Inputs!$D$28,IF(U779&lt;=IF(Inputs!$C$29="",lockin,Inputs!$C$29),Inputs!$D$29,IF(U779&lt;=IF(Inputs!$C$30="",lockin,Inputs!$C$30),Inputs!$D$30,IF(U779&lt;=IF(Inputs!$C$31="",lockin,Inputs!$C$31),Inputs!$D$31,0%))))))))))</f>
        <v>1.4999999999999999E-2</v>
      </c>
      <c r="AE779" s="5">
        <f t="shared" si="228"/>
        <v>0</v>
      </c>
      <c r="AF779" s="5">
        <f>AB779*Inputs!I783</f>
        <v>0</v>
      </c>
      <c r="AG779" s="5">
        <f t="shared" si="229"/>
        <v>0</v>
      </c>
      <c r="AH779" s="5">
        <f t="shared" si="230"/>
        <v>0</v>
      </c>
      <c r="AI779" s="5">
        <f>AA779*Inputs!I783</f>
        <v>0</v>
      </c>
      <c r="AJ779" s="5">
        <f t="shared" si="231"/>
        <v>0</v>
      </c>
      <c r="AK779" s="5">
        <f t="shared" si="232"/>
        <v>0</v>
      </c>
      <c r="AL779" s="5">
        <f>AA779*Inputs!I783</f>
        <v>0</v>
      </c>
      <c r="AM779" s="5">
        <f t="shared" ca="1" si="233"/>
        <v>0</v>
      </c>
      <c r="AN779" s="5">
        <f t="shared" si="234"/>
        <v>0</v>
      </c>
      <c r="AO779" s="5">
        <f t="shared" ca="1" si="235"/>
        <v>0</v>
      </c>
      <c r="AP779" s="5"/>
      <c r="AQ779" s="5">
        <f>AA779*Inputs!I783</f>
        <v>0</v>
      </c>
      <c r="AR779" s="5">
        <f t="shared" si="236"/>
        <v>0</v>
      </c>
      <c r="AS779" s="5"/>
      <c r="AT779" s="5">
        <f t="shared" ca="1" si="237"/>
        <v>0</v>
      </c>
      <c r="BG779" s="20" t="str">
        <f>IF(Inputs!K779="","",YEAR(Inputs!K779))</f>
        <v/>
      </c>
      <c r="BH779" s="20" t="str">
        <f>IF(Inputs!K779="","",DAY(Inputs!K779))</f>
        <v/>
      </c>
      <c r="BI779" s="20" t="str">
        <f>IF(Inputs!K779="","",MONTH(Inputs!K779))</f>
        <v/>
      </c>
      <c r="BJ779" s="14" t="str">
        <f>IF(Inputs!K779="","",IF(Inputs!K779&gt;DATE(BG779,4,1),DATE(BG779,4,1),DATE(BG779-1,4,1)))</f>
        <v/>
      </c>
      <c r="BX779" s="27" t="e">
        <f t="shared" si="238"/>
        <v>#N/A</v>
      </c>
      <c r="BY779" t="e">
        <f t="shared" si="239"/>
        <v>#N/A</v>
      </c>
    </row>
    <row r="780" spans="20:77">
      <c r="T780" s="5">
        <f>IF(Inputs!F784="",0,IF(Inputs!G784="Purchase",Inputs!H784,IF(Inputs!G784="Redemption",-Inputs!H784,IF(Inputs!G784="Dividend",0,0)))/Inputs!I784)</f>
        <v>0</v>
      </c>
      <c r="U780" s="5">
        <f>IF(Inputs!F784="",0,(datecg-Inputs!F784))</f>
        <v>0</v>
      </c>
      <c r="V780" s="5">
        <f>IF(Inputs!F784="",0,SUM($T$5:T780))</f>
        <v>0</v>
      </c>
      <c r="W780" s="5">
        <f>SUM($X$5:X779)</f>
        <v>24499.276089799783</v>
      </c>
      <c r="X780" s="5">
        <f t="shared" si="222"/>
        <v>0</v>
      </c>
      <c r="Y780" s="5">
        <f t="shared" si="223"/>
        <v>0</v>
      </c>
      <c r="Z780" s="5">
        <f t="shared" si="224"/>
        <v>0</v>
      </c>
      <c r="AA780" s="5">
        <f t="shared" si="225"/>
        <v>0</v>
      </c>
      <c r="AB780" s="5">
        <f t="shared" si="226"/>
        <v>0</v>
      </c>
      <c r="AC780" s="5">
        <f t="shared" si="227"/>
        <v>0</v>
      </c>
      <c r="AD780" s="94">
        <f>IF(U780&lt;=IF(Inputs!$C$22="",lockin,Inputs!$C$22),Inputs!$D$22,IF(U780&lt;=IF(Inputs!$C$23="",lockin,Inputs!$C$23),Inputs!$D$23,IF(U780&lt;=IF(Inputs!$C$24="",lockin,Inputs!$C$24),Inputs!$D$24,IF(U780&lt;=IF(Inputs!$C$25="",lockin,Inputs!$C$25),Inputs!$D$25,IF(U780&lt;=IF(Inputs!$C$26="",lockin,Inputs!$C$26),Inputs!$D$26,IF(U780&lt;=IF(Inputs!$C$27="",lockin,Inputs!$C$27),Inputs!$D$27,IF(U780&lt;=IF(Inputs!$C$28="",lockin,Inputs!$C$28),Inputs!$D$28,IF(U780&lt;=IF(Inputs!$C$29="",lockin,Inputs!$C$29),Inputs!$D$29,IF(U780&lt;=IF(Inputs!$C$30="",lockin,Inputs!$C$30),Inputs!$D$30,IF(U780&lt;=IF(Inputs!$C$31="",lockin,Inputs!$C$31),Inputs!$D$31,0%))))))))))</f>
        <v>1.4999999999999999E-2</v>
      </c>
      <c r="AE780" s="5">
        <f t="shared" si="228"/>
        <v>0</v>
      </c>
      <c r="AF780" s="5">
        <f>AB780*Inputs!I784</f>
        <v>0</v>
      </c>
      <c r="AG780" s="5">
        <f t="shared" si="229"/>
        <v>0</v>
      </c>
      <c r="AH780" s="5">
        <f t="shared" si="230"/>
        <v>0</v>
      </c>
      <c r="AI780" s="5">
        <f>AA780*Inputs!I784</f>
        <v>0</v>
      </c>
      <c r="AJ780" s="5">
        <f t="shared" si="231"/>
        <v>0</v>
      </c>
      <c r="AK780" s="5">
        <f t="shared" si="232"/>
        <v>0</v>
      </c>
      <c r="AL780" s="5">
        <f>AA780*Inputs!I784</f>
        <v>0</v>
      </c>
      <c r="AM780" s="5">
        <f t="shared" ca="1" si="233"/>
        <v>0</v>
      </c>
      <c r="AN780" s="5">
        <f t="shared" si="234"/>
        <v>0</v>
      </c>
      <c r="AO780" s="5">
        <f t="shared" ca="1" si="235"/>
        <v>0</v>
      </c>
      <c r="AP780" s="5"/>
      <c r="AQ780" s="5">
        <f>AA780*Inputs!I784</f>
        <v>0</v>
      </c>
      <c r="AR780" s="5">
        <f t="shared" si="236"/>
        <v>0</v>
      </c>
      <c r="AS780" s="5"/>
      <c r="AT780" s="5">
        <f t="shared" ca="1" si="237"/>
        <v>0</v>
      </c>
      <c r="BG780" s="20" t="str">
        <f>IF(Inputs!K780="","",YEAR(Inputs!K780))</f>
        <v/>
      </c>
      <c r="BH780" s="20" t="str">
        <f>IF(Inputs!K780="","",DAY(Inputs!K780))</f>
        <v/>
      </c>
      <c r="BI780" s="20" t="str">
        <f>IF(Inputs!K780="","",MONTH(Inputs!K780))</f>
        <v/>
      </c>
      <c r="BJ780" s="14" t="str">
        <f>IF(Inputs!K780="","",IF(Inputs!K780&gt;DATE(BG780,4,1),DATE(BG780,4,1),DATE(BG780-1,4,1)))</f>
        <v/>
      </c>
      <c r="BX780" s="27" t="e">
        <f t="shared" si="238"/>
        <v>#N/A</v>
      </c>
      <c r="BY780" t="e">
        <f t="shared" si="239"/>
        <v>#N/A</v>
      </c>
    </row>
    <row r="781" spans="20:77">
      <c r="T781" s="5">
        <f>IF(Inputs!F785="",0,IF(Inputs!G785="Purchase",Inputs!H785,IF(Inputs!G785="Redemption",-Inputs!H785,IF(Inputs!G785="Dividend",0,0)))/Inputs!I785)</f>
        <v>0</v>
      </c>
      <c r="U781" s="5">
        <f>IF(Inputs!F785="",0,(datecg-Inputs!F785))</f>
        <v>0</v>
      </c>
      <c r="V781" s="5">
        <f>IF(Inputs!F785="",0,SUM($T$5:T781))</f>
        <v>0</v>
      </c>
      <c r="W781" s="5">
        <f>SUM($X$5:X780)</f>
        <v>24499.276089799783</v>
      </c>
      <c r="X781" s="5">
        <f t="shared" si="222"/>
        <v>0</v>
      </c>
      <c r="Y781" s="5">
        <f t="shared" si="223"/>
        <v>0</v>
      </c>
      <c r="Z781" s="5">
        <f t="shared" si="224"/>
        <v>0</v>
      </c>
      <c r="AA781" s="5">
        <f t="shared" si="225"/>
        <v>0</v>
      </c>
      <c r="AB781" s="5">
        <f t="shared" si="226"/>
        <v>0</v>
      </c>
      <c r="AC781" s="5">
        <f t="shared" si="227"/>
        <v>0</v>
      </c>
      <c r="AD781" s="94">
        <f>IF(U781&lt;=IF(Inputs!$C$22="",lockin,Inputs!$C$22),Inputs!$D$22,IF(U781&lt;=IF(Inputs!$C$23="",lockin,Inputs!$C$23),Inputs!$D$23,IF(U781&lt;=IF(Inputs!$C$24="",lockin,Inputs!$C$24),Inputs!$D$24,IF(U781&lt;=IF(Inputs!$C$25="",lockin,Inputs!$C$25),Inputs!$D$25,IF(U781&lt;=IF(Inputs!$C$26="",lockin,Inputs!$C$26),Inputs!$D$26,IF(U781&lt;=IF(Inputs!$C$27="",lockin,Inputs!$C$27),Inputs!$D$27,IF(U781&lt;=IF(Inputs!$C$28="",lockin,Inputs!$C$28),Inputs!$D$28,IF(U781&lt;=IF(Inputs!$C$29="",lockin,Inputs!$C$29),Inputs!$D$29,IF(U781&lt;=IF(Inputs!$C$30="",lockin,Inputs!$C$30),Inputs!$D$30,IF(U781&lt;=IF(Inputs!$C$31="",lockin,Inputs!$C$31),Inputs!$D$31,0%))))))))))</f>
        <v>1.4999999999999999E-2</v>
      </c>
      <c r="AE781" s="5">
        <f t="shared" si="228"/>
        <v>0</v>
      </c>
      <c r="AF781" s="5">
        <f>AB781*Inputs!I785</f>
        <v>0</v>
      </c>
      <c r="AG781" s="5">
        <f t="shared" si="229"/>
        <v>0</v>
      </c>
      <c r="AH781" s="5">
        <f t="shared" si="230"/>
        <v>0</v>
      </c>
      <c r="AI781" s="5">
        <f>AA781*Inputs!I785</f>
        <v>0</v>
      </c>
      <c r="AJ781" s="5">
        <f t="shared" si="231"/>
        <v>0</v>
      </c>
      <c r="AK781" s="5">
        <f t="shared" si="232"/>
        <v>0</v>
      </c>
      <c r="AL781" s="5">
        <f>AA781*Inputs!I785</f>
        <v>0</v>
      </c>
      <c r="AM781" s="5">
        <f t="shared" ca="1" si="233"/>
        <v>0</v>
      </c>
      <c r="AN781" s="5">
        <f t="shared" si="234"/>
        <v>0</v>
      </c>
      <c r="AO781" s="5">
        <f t="shared" ca="1" si="235"/>
        <v>0</v>
      </c>
      <c r="AP781" s="5"/>
      <c r="AQ781" s="5">
        <f>AA781*Inputs!I785</f>
        <v>0</v>
      </c>
      <c r="AR781" s="5">
        <f t="shared" si="236"/>
        <v>0</v>
      </c>
      <c r="AS781" s="5"/>
      <c r="AT781" s="5">
        <f t="shared" ca="1" si="237"/>
        <v>0</v>
      </c>
      <c r="BG781" s="20" t="str">
        <f>IF(Inputs!K781="","",YEAR(Inputs!K781))</f>
        <v/>
      </c>
      <c r="BH781" s="20" t="str">
        <f>IF(Inputs!K781="","",DAY(Inputs!K781))</f>
        <v/>
      </c>
      <c r="BI781" s="20" t="str">
        <f>IF(Inputs!K781="","",MONTH(Inputs!K781))</f>
        <v/>
      </c>
      <c r="BJ781" s="14" t="str">
        <f>IF(Inputs!K781="","",IF(Inputs!K781&gt;DATE(BG781,4,1),DATE(BG781,4,1),DATE(BG781-1,4,1)))</f>
        <v/>
      </c>
      <c r="BX781" s="27" t="e">
        <f t="shared" si="238"/>
        <v>#N/A</v>
      </c>
      <c r="BY781" t="e">
        <f t="shared" si="239"/>
        <v>#N/A</v>
      </c>
    </row>
    <row r="782" spans="20:77">
      <c r="T782" s="5">
        <f>IF(Inputs!F786="",0,IF(Inputs!G786="Purchase",Inputs!H786,IF(Inputs!G786="Redemption",-Inputs!H786,IF(Inputs!G786="Dividend",0,0)))/Inputs!I786)</f>
        <v>0</v>
      </c>
      <c r="U782" s="5">
        <f>IF(Inputs!F786="",0,(datecg-Inputs!F786))</f>
        <v>0</v>
      </c>
      <c r="V782" s="5">
        <f>IF(Inputs!F786="",0,SUM($T$5:T782))</f>
        <v>0</v>
      </c>
      <c r="W782" s="5">
        <f>SUM($X$5:X781)</f>
        <v>24499.276089799783</v>
      </c>
      <c r="X782" s="5">
        <f t="shared" si="222"/>
        <v>0</v>
      </c>
      <c r="Y782" s="5">
        <f t="shared" si="223"/>
        <v>0</v>
      </c>
      <c r="Z782" s="5">
        <f t="shared" si="224"/>
        <v>0</v>
      </c>
      <c r="AA782" s="5">
        <f t="shared" si="225"/>
        <v>0</v>
      </c>
      <c r="AB782" s="5">
        <f t="shared" si="226"/>
        <v>0</v>
      </c>
      <c r="AC782" s="5">
        <f t="shared" si="227"/>
        <v>0</v>
      </c>
      <c r="AD782" s="94">
        <f>IF(U782&lt;=IF(Inputs!$C$22="",lockin,Inputs!$C$22),Inputs!$D$22,IF(U782&lt;=IF(Inputs!$C$23="",lockin,Inputs!$C$23),Inputs!$D$23,IF(U782&lt;=IF(Inputs!$C$24="",lockin,Inputs!$C$24),Inputs!$D$24,IF(U782&lt;=IF(Inputs!$C$25="",lockin,Inputs!$C$25),Inputs!$D$25,IF(U782&lt;=IF(Inputs!$C$26="",lockin,Inputs!$C$26),Inputs!$D$26,IF(U782&lt;=IF(Inputs!$C$27="",lockin,Inputs!$C$27),Inputs!$D$27,IF(U782&lt;=IF(Inputs!$C$28="",lockin,Inputs!$C$28),Inputs!$D$28,IF(U782&lt;=IF(Inputs!$C$29="",lockin,Inputs!$C$29),Inputs!$D$29,IF(U782&lt;=IF(Inputs!$C$30="",lockin,Inputs!$C$30),Inputs!$D$30,IF(U782&lt;=IF(Inputs!$C$31="",lockin,Inputs!$C$31),Inputs!$D$31,0%))))))))))</f>
        <v>1.4999999999999999E-2</v>
      </c>
      <c r="AE782" s="5">
        <f t="shared" si="228"/>
        <v>0</v>
      </c>
      <c r="AF782" s="5">
        <f>AB782*Inputs!I786</f>
        <v>0</v>
      </c>
      <c r="AG782" s="5">
        <f t="shared" si="229"/>
        <v>0</v>
      </c>
      <c r="AH782" s="5">
        <f t="shared" si="230"/>
        <v>0</v>
      </c>
      <c r="AI782" s="5">
        <f>AA782*Inputs!I786</f>
        <v>0</v>
      </c>
      <c r="AJ782" s="5">
        <f t="shared" si="231"/>
        <v>0</v>
      </c>
      <c r="AK782" s="5">
        <f t="shared" si="232"/>
        <v>0</v>
      </c>
      <c r="AL782" s="5">
        <f>AA782*Inputs!I786</f>
        <v>0</v>
      </c>
      <c r="AM782" s="5">
        <f t="shared" ca="1" si="233"/>
        <v>0</v>
      </c>
      <c r="AN782" s="5">
        <f t="shared" si="234"/>
        <v>0</v>
      </c>
      <c r="AO782" s="5">
        <f t="shared" ca="1" si="235"/>
        <v>0</v>
      </c>
      <c r="AP782" s="5"/>
      <c r="AQ782" s="5">
        <f>AA782*Inputs!I786</f>
        <v>0</v>
      </c>
      <c r="AR782" s="5">
        <f t="shared" si="236"/>
        <v>0</v>
      </c>
      <c r="AS782" s="5"/>
      <c r="AT782" s="5">
        <f t="shared" ca="1" si="237"/>
        <v>0</v>
      </c>
      <c r="BG782" s="20" t="str">
        <f>IF(Inputs!K782="","",YEAR(Inputs!K782))</f>
        <v/>
      </c>
      <c r="BH782" s="20" t="str">
        <f>IF(Inputs!K782="","",DAY(Inputs!K782))</f>
        <v/>
      </c>
      <c r="BI782" s="20" t="str">
        <f>IF(Inputs!K782="","",MONTH(Inputs!K782))</f>
        <v/>
      </c>
      <c r="BJ782" s="14" t="str">
        <f>IF(Inputs!K782="","",IF(Inputs!K782&gt;DATE(BG782,4,1),DATE(BG782,4,1),DATE(BG782-1,4,1)))</f>
        <v/>
      </c>
      <c r="BX782" s="27" t="e">
        <f t="shared" si="238"/>
        <v>#N/A</v>
      </c>
      <c r="BY782" t="e">
        <f t="shared" si="239"/>
        <v>#N/A</v>
      </c>
    </row>
    <row r="783" spans="20:77">
      <c r="T783" s="5">
        <f>IF(Inputs!F787="",0,IF(Inputs!G787="Purchase",Inputs!H787,IF(Inputs!G787="Redemption",-Inputs!H787,IF(Inputs!G787="Dividend",0,0)))/Inputs!I787)</f>
        <v>0</v>
      </c>
      <c r="U783" s="5">
        <f>IF(Inputs!F787="",0,(datecg-Inputs!F787))</f>
        <v>0</v>
      </c>
      <c r="V783" s="5">
        <f>IF(Inputs!F787="",0,SUM($T$5:T783))</f>
        <v>0</v>
      </c>
      <c r="W783" s="5">
        <f>SUM($X$5:X782)</f>
        <v>24499.276089799783</v>
      </c>
      <c r="X783" s="5">
        <f t="shared" si="222"/>
        <v>0</v>
      </c>
      <c r="Y783" s="5">
        <f t="shared" si="223"/>
        <v>0</v>
      </c>
      <c r="Z783" s="5">
        <f t="shared" si="224"/>
        <v>0</v>
      </c>
      <c r="AA783" s="5">
        <f t="shared" si="225"/>
        <v>0</v>
      </c>
      <c r="AB783" s="5">
        <f t="shared" si="226"/>
        <v>0</v>
      </c>
      <c r="AC783" s="5">
        <f t="shared" si="227"/>
        <v>0</v>
      </c>
      <c r="AD783" s="94">
        <f>IF(U783&lt;=IF(Inputs!$C$22="",lockin,Inputs!$C$22),Inputs!$D$22,IF(U783&lt;=IF(Inputs!$C$23="",lockin,Inputs!$C$23),Inputs!$D$23,IF(U783&lt;=IF(Inputs!$C$24="",lockin,Inputs!$C$24),Inputs!$D$24,IF(U783&lt;=IF(Inputs!$C$25="",lockin,Inputs!$C$25),Inputs!$D$25,IF(U783&lt;=IF(Inputs!$C$26="",lockin,Inputs!$C$26),Inputs!$D$26,IF(U783&lt;=IF(Inputs!$C$27="",lockin,Inputs!$C$27),Inputs!$D$27,IF(U783&lt;=IF(Inputs!$C$28="",lockin,Inputs!$C$28),Inputs!$D$28,IF(U783&lt;=IF(Inputs!$C$29="",lockin,Inputs!$C$29),Inputs!$D$29,IF(U783&lt;=IF(Inputs!$C$30="",lockin,Inputs!$C$30),Inputs!$D$30,IF(U783&lt;=IF(Inputs!$C$31="",lockin,Inputs!$C$31),Inputs!$D$31,0%))))))))))</f>
        <v>1.4999999999999999E-2</v>
      </c>
      <c r="AE783" s="5">
        <f t="shared" si="228"/>
        <v>0</v>
      </c>
      <c r="AF783" s="5">
        <f>AB783*Inputs!I787</f>
        <v>0</v>
      </c>
      <c r="AG783" s="5">
        <f t="shared" si="229"/>
        <v>0</v>
      </c>
      <c r="AH783" s="5">
        <f t="shared" si="230"/>
        <v>0</v>
      </c>
      <c r="AI783" s="5">
        <f>AA783*Inputs!I787</f>
        <v>0</v>
      </c>
      <c r="AJ783" s="5">
        <f t="shared" si="231"/>
        <v>0</v>
      </c>
      <c r="AK783" s="5">
        <f t="shared" si="232"/>
        <v>0</v>
      </c>
      <c r="AL783" s="5">
        <f>AA783*Inputs!I787</f>
        <v>0</v>
      </c>
      <c r="AM783" s="5">
        <f t="shared" ca="1" si="233"/>
        <v>0</v>
      </c>
      <c r="AN783" s="5">
        <f t="shared" si="234"/>
        <v>0</v>
      </c>
      <c r="AO783" s="5">
        <f t="shared" ca="1" si="235"/>
        <v>0</v>
      </c>
      <c r="AP783" s="5"/>
      <c r="AQ783" s="5">
        <f>AA783*Inputs!I787</f>
        <v>0</v>
      </c>
      <c r="AR783" s="5">
        <f t="shared" si="236"/>
        <v>0</v>
      </c>
      <c r="AS783" s="5"/>
      <c r="AT783" s="5">
        <f t="shared" ca="1" si="237"/>
        <v>0</v>
      </c>
      <c r="BG783" s="20" t="str">
        <f>IF(Inputs!K783="","",YEAR(Inputs!K783))</f>
        <v/>
      </c>
      <c r="BH783" s="20" t="str">
        <f>IF(Inputs!K783="","",DAY(Inputs!K783))</f>
        <v/>
      </c>
      <c r="BI783" s="20" t="str">
        <f>IF(Inputs!K783="","",MONTH(Inputs!K783))</f>
        <v/>
      </c>
      <c r="BJ783" s="14" t="str">
        <f>IF(Inputs!K783="","",IF(Inputs!K783&gt;DATE(BG783,4,1),DATE(BG783,4,1),DATE(BG783-1,4,1)))</f>
        <v/>
      </c>
      <c r="BX783" s="27" t="e">
        <f t="shared" si="238"/>
        <v>#N/A</v>
      </c>
      <c r="BY783" t="e">
        <f t="shared" si="239"/>
        <v>#N/A</v>
      </c>
    </row>
    <row r="784" spans="20:77">
      <c r="T784" s="5">
        <f>IF(Inputs!F788="",0,IF(Inputs!G788="Purchase",Inputs!H788,IF(Inputs!G788="Redemption",-Inputs!H788,IF(Inputs!G788="Dividend",0,0)))/Inputs!I788)</f>
        <v>0</v>
      </c>
      <c r="U784" s="5">
        <f>IF(Inputs!F788="",0,(datecg-Inputs!F788))</f>
        <v>0</v>
      </c>
      <c r="V784" s="5">
        <f>IF(Inputs!F788="",0,SUM($T$5:T784))</f>
        <v>0</v>
      </c>
      <c r="W784" s="5">
        <f>SUM($X$5:X783)</f>
        <v>24499.276089799783</v>
      </c>
      <c r="X784" s="5">
        <f t="shared" si="222"/>
        <v>0</v>
      </c>
      <c r="Y784" s="5">
        <f t="shared" si="223"/>
        <v>0</v>
      </c>
      <c r="Z784" s="5">
        <f t="shared" si="224"/>
        <v>0</v>
      </c>
      <c r="AA784" s="5">
        <f t="shared" si="225"/>
        <v>0</v>
      </c>
      <c r="AB784" s="5">
        <f t="shared" si="226"/>
        <v>0</v>
      </c>
      <c r="AC784" s="5">
        <f t="shared" si="227"/>
        <v>0</v>
      </c>
      <c r="AD784" s="94">
        <f>IF(U784&lt;=IF(Inputs!$C$22="",lockin,Inputs!$C$22),Inputs!$D$22,IF(U784&lt;=IF(Inputs!$C$23="",lockin,Inputs!$C$23),Inputs!$D$23,IF(U784&lt;=IF(Inputs!$C$24="",lockin,Inputs!$C$24),Inputs!$D$24,IF(U784&lt;=IF(Inputs!$C$25="",lockin,Inputs!$C$25),Inputs!$D$25,IF(U784&lt;=IF(Inputs!$C$26="",lockin,Inputs!$C$26),Inputs!$D$26,IF(U784&lt;=IF(Inputs!$C$27="",lockin,Inputs!$C$27),Inputs!$D$27,IF(U784&lt;=IF(Inputs!$C$28="",lockin,Inputs!$C$28),Inputs!$D$28,IF(U784&lt;=IF(Inputs!$C$29="",lockin,Inputs!$C$29),Inputs!$D$29,IF(U784&lt;=IF(Inputs!$C$30="",lockin,Inputs!$C$30),Inputs!$D$30,IF(U784&lt;=IF(Inputs!$C$31="",lockin,Inputs!$C$31),Inputs!$D$31,0%))))))))))</f>
        <v>1.4999999999999999E-2</v>
      </c>
      <c r="AE784" s="5">
        <f t="shared" si="228"/>
        <v>0</v>
      </c>
      <c r="AF784" s="5">
        <f>AB784*Inputs!I788</f>
        <v>0</v>
      </c>
      <c r="AG784" s="5">
        <f t="shared" si="229"/>
        <v>0</v>
      </c>
      <c r="AH784" s="5">
        <f t="shared" si="230"/>
        <v>0</v>
      </c>
      <c r="AI784" s="5">
        <f>AA784*Inputs!I788</f>
        <v>0</v>
      </c>
      <c r="AJ784" s="5">
        <f t="shared" si="231"/>
        <v>0</v>
      </c>
      <c r="AK784" s="5">
        <f t="shared" si="232"/>
        <v>0</v>
      </c>
      <c r="AL784" s="5">
        <f>AA784*Inputs!I788</f>
        <v>0</v>
      </c>
      <c r="AM784" s="5">
        <f t="shared" ca="1" si="233"/>
        <v>0</v>
      </c>
      <c r="AN784" s="5">
        <f t="shared" si="234"/>
        <v>0</v>
      </c>
      <c r="AO784" s="5">
        <f t="shared" ca="1" si="235"/>
        <v>0</v>
      </c>
      <c r="AP784" s="5"/>
      <c r="AQ784" s="5">
        <f>AA784*Inputs!I788</f>
        <v>0</v>
      </c>
      <c r="AR784" s="5">
        <f t="shared" si="236"/>
        <v>0</v>
      </c>
      <c r="AS784" s="5"/>
      <c r="AT784" s="5">
        <f t="shared" ca="1" si="237"/>
        <v>0</v>
      </c>
      <c r="BG784" s="20" t="str">
        <f>IF(Inputs!K784="","",YEAR(Inputs!K784))</f>
        <v/>
      </c>
      <c r="BH784" s="20" t="str">
        <f>IF(Inputs!K784="","",DAY(Inputs!K784))</f>
        <v/>
      </c>
      <c r="BI784" s="20" t="str">
        <f>IF(Inputs!K784="","",MONTH(Inputs!K784))</f>
        <v/>
      </c>
      <c r="BJ784" s="14" t="str">
        <f>IF(Inputs!K784="","",IF(Inputs!K784&gt;DATE(BG784,4,1),DATE(BG784,4,1),DATE(BG784-1,4,1)))</f>
        <v/>
      </c>
      <c r="BX784" s="27" t="e">
        <f t="shared" si="238"/>
        <v>#N/A</v>
      </c>
      <c r="BY784" t="e">
        <f t="shared" si="239"/>
        <v>#N/A</v>
      </c>
    </row>
    <row r="785" spans="20:77">
      <c r="T785" s="5">
        <f>IF(Inputs!F789="",0,IF(Inputs!G789="Purchase",Inputs!H789,IF(Inputs!G789="Redemption",-Inputs!H789,IF(Inputs!G789="Dividend",0,0)))/Inputs!I789)</f>
        <v>0</v>
      </c>
      <c r="U785" s="5">
        <f>IF(Inputs!F789="",0,(datecg-Inputs!F789))</f>
        <v>0</v>
      </c>
      <c r="V785" s="5">
        <f>IF(Inputs!F789="",0,SUM($T$5:T785))</f>
        <v>0</v>
      </c>
      <c r="W785" s="5">
        <f>SUM($X$5:X784)</f>
        <v>24499.276089799783</v>
      </c>
      <c r="X785" s="5">
        <f t="shared" si="222"/>
        <v>0</v>
      </c>
      <c r="Y785" s="5">
        <f t="shared" si="223"/>
        <v>0</v>
      </c>
      <c r="Z785" s="5">
        <f t="shared" si="224"/>
        <v>0</v>
      </c>
      <c r="AA785" s="5">
        <f t="shared" si="225"/>
        <v>0</v>
      </c>
      <c r="AB785" s="5">
        <f t="shared" si="226"/>
        <v>0</v>
      </c>
      <c r="AC785" s="5">
        <f t="shared" si="227"/>
        <v>0</v>
      </c>
      <c r="AD785" s="94">
        <f>IF(U785&lt;=IF(Inputs!$C$22="",lockin,Inputs!$C$22),Inputs!$D$22,IF(U785&lt;=IF(Inputs!$C$23="",lockin,Inputs!$C$23),Inputs!$D$23,IF(U785&lt;=IF(Inputs!$C$24="",lockin,Inputs!$C$24),Inputs!$D$24,IF(U785&lt;=IF(Inputs!$C$25="",lockin,Inputs!$C$25),Inputs!$D$25,IF(U785&lt;=IF(Inputs!$C$26="",lockin,Inputs!$C$26),Inputs!$D$26,IF(U785&lt;=IF(Inputs!$C$27="",lockin,Inputs!$C$27),Inputs!$D$27,IF(U785&lt;=IF(Inputs!$C$28="",lockin,Inputs!$C$28),Inputs!$D$28,IF(U785&lt;=IF(Inputs!$C$29="",lockin,Inputs!$C$29),Inputs!$D$29,IF(U785&lt;=IF(Inputs!$C$30="",lockin,Inputs!$C$30),Inputs!$D$30,IF(U785&lt;=IF(Inputs!$C$31="",lockin,Inputs!$C$31),Inputs!$D$31,0%))))))))))</f>
        <v>1.4999999999999999E-2</v>
      </c>
      <c r="AE785" s="5">
        <f t="shared" si="228"/>
        <v>0</v>
      </c>
      <c r="AF785" s="5">
        <f>AB785*Inputs!I789</f>
        <v>0</v>
      </c>
      <c r="AG785" s="5">
        <f t="shared" si="229"/>
        <v>0</v>
      </c>
      <c r="AH785" s="5">
        <f t="shared" si="230"/>
        <v>0</v>
      </c>
      <c r="AI785" s="5">
        <f>AA785*Inputs!I789</f>
        <v>0</v>
      </c>
      <c r="AJ785" s="5">
        <f t="shared" si="231"/>
        <v>0</v>
      </c>
      <c r="AK785" s="5">
        <f t="shared" si="232"/>
        <v>0</v>
      </c>
      <c r="AL785" s="5">
        <f>AA785*Inputs!I789</f>
        <v>0</v>
      </c>
      <c r="AM785" s="5">
        <f t="shared" ca="1" si="233"/>
        <v>0</v>
      </c>
      <c r="AN785" s="5">
        <f t="shared" si="234"/>
        <v>0</v>
      </c>
      <c r="AO785" s="5">
        <f t="shared" ca="1" si="235"/>
        <v>0</v>
      </c>
      <c r="AP785" s="5"/>
      <c r="AQ785" s="5">
        <f>AA785*Inputs!I789</f>
        <v>0</v>
      </c>
      <c r="AR785" s="5">
        <f t="shared" si="236"/>
        <v>0</v>
      </c>
      <c r="AS785" s="5"/>
      <c r="AT785" s="5">
        <f t="shared" ca="1" si="237"/>
        <v>0</v>
      </c>
      <c r="BG785" s="20" t="str">
        <f>IF(Inputs!K785="","",YEAR(Inputs!K785))</f>
        <v/>
      </c>
      <c r="BH785" s="20" t="str">
        <f>IF(Inputs!K785="","",DAY(Inputs!K785))</f>
        <v/>
      </c>
      <c r="BI785" s="20" t="str">
        <f>IF(Inputs!K785="","",MONTH(Inputs!K785))</f>
        <v/>
      </c>
      <c r="BJ785" s="14" t="str">
        <f>IF(Inputs!K785="","",IF(Inputs!K785&gt;DATE(BG785,4,1),DATE(BG785,4,1),DATE(BG785-1,4,1)))</f>
        <v/>
      </c>
      <c r="BX785" s="27" t="e">
        <f t="shared" si="238"/>
        <v>#N/A</v>
      </c>
      <c r="BY785" t="e">
        <f t="shared" si="239"/>
        <v>#N/A</v>
      </c>
    </row>
    <row r="786" spans="20:77">
      <c r="T786" s="5">
        <f>IF(Inputs!F790="",0,IF(Inputs!G790="Purchase",Inputs!H790,IF(Inputs!G790="Redemption",-Inputs!H790,IF(Inputs!G790="Dividend",0,0)))/Inputs!I790)</f>
        <v>0</v>
      </c>
      <c r="U786" s="5">
        <f>IF(Inputs!F790="",0,(datecg-Inputs!F790))</f>
        <v>0</v>
      </c>
      <c r="V786" s="5">
        <f>IF(Inputs!F790="",0,SUM($T$5:T786))</f>
        <v>0</v>
      </c>
      <c r="W786" s="5">
        <f>SUM($X$5:X785)</f>
        <v>24499.276089799783</v>
      </c>
      <c r="X786" s="5">
        <f t="shared" si="222"/>
        <v>0</v>
      </c>
      <c r="Y786" s="5">
        <f t="shared" si="223"/>
        <v>0</v>
      </c>
      <c r="Z786" s="5">
        <f t="shared" si="224"/>
        <v>0</v>
      </c>
      <c r="AA786" s="5">
        <f t="shared" si="225"/>
        <v>0</v>
      </c>
      <c r="AB786" s="5">
        <f t="shared" si="226"/>
        <v>0</v>
      </c>
      <c r="AC786" s="5">
        <f t="shared" si="227"/>
        <v>0</v>
      </c>
      <c r="AD786" s="94">
        <f>IF(U786&lt;=IF(Inputs!$C$22="",lockin,Inputs!$C$22),Inputs!$D$22,IF(U786&lt;=IF(Inputs!$C$23="",lockin,Inputs!$C$23),Inputs!$D$23,IF(U786&lt;=IF(Inputs!$C$24="",lockin,Inputs!$C$24),Inputs!$D$24,IF(U786&lt;=IF(Inputs!$C$25="",lockin,Inputs!$C$25),Inputs!$D$25,IF(U786&lt;=IF(Inputs!$C$26="",lockin,Inputs!$C$26),Inputs!$D$26,IF(U786&lt;=IF(Inputs!$C$27="",lockin,Inputs!$C$27),Inputs!$D$27,IF(U786&lt;=IF(Inputs!$C$28="",lockin,Inputs!$C$28),Inputs!$D$28,IF(U786&lt;=IF(Inputs!$C$29="",lockin,Inputs!$C$29),Inputs!$D$29,IF(U786&lt;=IF(Inputs!$C$30="",lockin,Inputs!$C$30),Inputs!$D$30,IF(U786&lt;=IF(Inputs!$C$31="",lockin,Inputs!$C$31),Inputs!$D$31,0%))))))))))</f>
        <v>1.4999999999999999E-2</v>
      </c>
      <c r="AE786" s="5">
        <f t="shared" si="228"/>
        <v>0</v>
      </c>
      <c r="AF786" s="5">
        <f>AB786*Inputs!I790</f>
        <v>0</v>
      </c>
      <c r="AG786" s="5">
        <f t="shared" si="229"/>
        <v>0</v>
      </c>
      <c r="AH786" s="5">
        <f t="shared" si="230"/>
        <v>0</v>
      </c>
      <c r="AI786" s="5">
        <f>AA786*Inputs!I790</f>
        <v>0</v>
      </c>
      <c r="AJ786" s="5">
        <f t="shared" si="231"/>
        <v>0</v>
      </c>
      <c r="AK786" s="5">
        <f t="shared" si="232"/>
        <v>0</v>
      </c>
      <c r="AL786" s="5">
        <f>AA786*Inputs!I790</f>
        <v>0</v>
      </c>
      <c r="AM786" s="5">
        <f t="shared" ca="1" si="233"/>
        <v>0</v>
      </c>
      <c r="AN786" s="5">
        <f t="shared" si="234"/>
        <v>0</v>
      </c>
      <c r="AO786" s="5">
        <f t="shared" ca="1" si="235"/>
        <v>0</v>
      </c>
      <c r="AP786" s="5"/>
      <c r="AQ786" s="5">
        <f>AA786*Inputs!I790</f>
        <v>0</v>
      </c>
      <c r="AR786" s="5">
        <f t="shared" si="236"/>
        <v>0</v>
      </c>
      <c r="AS786" s="5"/>
      <c r="AT786" s="5">
        <f t="shared" ca="1" si="237"/>
        <v>0</v>
      </c>
      <c r="BG786" s="20" t="str">
        <f>IF(Inputs!K786="","",YEAR(Inputs!K786))</f>
        <v/>
      </c>
      <c r="BH786" s="20" t="str">
        <f>IF(Inputs!K786="","",DAY(Inputs!K786))</f>
        <v/>
      </c>
      <c r="BI786" s="20" t="str">
        <f>IF(Inputs!K786="","",MONTH(Inputs!K786))</f>
        <v/>
      </c>
      <c r="BJ786" s="14" t="str">
        <f>IF(Inputs!K786="","",IF(Inputs!K786&gt;DATE(BG786,4,1),DATE(BG786,4,1),DATE(BG786-1,4,1)))</f>
        <v/>
      </c>
      <c r="BX786" s="27" t="e">
        <f t="shared" si="238"/>
        <v>#N/A</v>
      </c>
      <c r="BY786" t="e">
        <f t="shared" si="239"/>
        <v>#N/A</v>
      </c>
    </row>
    <row r="787" spans="20:77">
      <c r="T787" s="5">
        <f>IF(Inputs!F791="",0,IF(Inputs!G791="Purchase",Inputs!H791,IF(Inputs!G791="Redemption",-Inputs!H791,IF(Inputs!G791="Dividend",0,0)))/Inputs!I791)</f>
        <v>0</v>
      </c>
      <c r="U787" s="5">
        <f>IF(Inputs!F791="",0,(datecg-Inputs!F791))</f>
        <v>0</v>
      </c>
      <c r="V787" s="5">
        <f>IF(Inputs!F791="",0,SUM($T$5:T787))</f>
        <v>0</v>
      </c>
      <c r="W787" s="5">
        <f>SUM($X$5:X786)</f>
        <v>24499.276089799783</v>
      </c>
      <c r="X787" s="5">
        <f t="shared" si="222"/>
        <v>0</v>
      </c>
      <c r="Y787" s="5">
        <f t="shared" si="223"/>
        <v>0</v>
      </c>
      <c r="Z787" s="5">
        <f t="shared" si="224"/>
        <v>0</v>
      </c>
      <c r="AA787" s="5">
        <f t="shared" si="225"/>
        <v>0</v>
      </c>
      <c r="AB787" s="5">
        <f t="shared" si="226"/>
        <v>0</v>
      </c>
      <c r="AC787" s="5">
        <f t="shared" si="227"/>
        <v>0</v>
      </c>
      <c r="AD787" s="94">
        <f>IF(U787&lt;=IF(Inputs!$C$22="",lockin,Inputs!$C$22),Inputs!$D$22,IF(U787&lt;=IF(Inputs!$C$23="",lockin,Inputs!$C$23),Inputs!$D$23,IF(U787&lt;=IF(Inputs!$C$24="",lockin,Inputs!$C$24),Inputs!$D$24,IF(U787&lt;=IF(Inputs!$C$25="",lockin,Inputs!$C$25),Inputs!$D$25,IF(U787&lt;=IF(Inputs!$C$26="",lockin,Inputs!$C$26),Inputs!$D$26,IF(U787&lt;=IF(Inputs!$C$27="",lockin,Inputs!$C$27),Inputs!$D$27,IF(U787&lt;=IF(Inputs!$C$28="",lockin,Inputs!$C$28),Inputs!$D$28,IF(U787&lt;=IF(Inputs!$C$29="",lockin,Inputs!$C$29),Inputs!$D$29,IF(U787&lt;=IF(Inputs!$C$30="",lockin,Inputs!$C$30),Inputs!$D$30,IF(U787&lt;=IF(Inputs!$C$31="",lockin,Inputs!$C$31),Inputs!$D$31,0%))))))))))</f>
        <v>1.4999999999999999E-2</v>
      </c>
      <c r="AE787" s="5">
        <f t="shared" si="228"/>
        <v>0</v>
      </c>
      <c r="AF787" s="5">
        <f>AB787*Inputs!I791</f>
        <v>0</v>
      </c>
      <c r="AG787" s="5">
        <f t="shared" si="229"/>
        <v>0</v>
      </c>
      <c r="AH787" s="5">
        <f t="shared" si="230"/>
        <v>0</v>
      </c>
      <c r="AI787" s="5">
        <f>AA787*Inputs!I791</f>
        <v>0</v>
      </c>
      <c r="AJ787" s="5">
        <f t="shared" si="231"/>
        <v>0</v>
      </c>
      <c r="AK787" s="5">
        <f t="shared" si="232"/>
        <v>0</v>
      </c>
      <c r="AL787" s="5">
        <f>AA787*Inputs!I791</f>
        <v>0</v>
      </c>
      <c r="AM787" s="5">
        <f t="shared" ca="1" si="233"/>
        <v>0</v>
      </c>
      <c r="AN787" s="5">
        <f t="shared" si="234"/>
        <v>0</v>
      </c>
      <c r="AO787" s="5">
        <f t="shared" ca="1" si="235"/>
        <v>0</v>
      </c>
      <c r="AP787" s="5"/>
      <c r="AQ787" s="5">
        <f>AA787*Inputs!I791</f>
        <v>0</v>
      </c>
      <c r="AR787" s="5">
        <f t="shared" si="236"/>
        <v>0</v>
      </c>
      <c r="AS787" s="5"/>
      <c r="AT787" s="5">
        <f t="shared" ca="1" si="237"/>
        <v>0</v>
      </c>
      <c r="BG787" s="20" t="str">
        <f>IF(Inputs!K787="","",YEAR(Inputs!K787))</f>
        <v/>
      </c>
      <c r="BH787" s="20" t="str">
        <f>IF(Inputs!K787="","",DAY(Inputs!K787))</f>
        <v/>
      </c>
      <c r="BI787" s="20" t="str">
        <f>IF(Inputs!K787="","",MONTH(Inputs!K787))</f>
        <v/>
      </c>
      <c r="BJ787" s="14" t="str">
        <f>IF(Inputs!K787="","",IF(Inputs!K787&gt;DATE(BG787,4,1),DATE(BG787,4,1),DATE(BG787-1,4,1)))</f>
        <v/>
      </c>
      <c r="BX787" s="27" t="e">
        <f t="shared" si="238"/>
        <v>#N/A</v>
      </c>
      <c r="BY787" t="e">
        <f t="shared" si="239"/>
        <v>#N/A</v>
      </c>
    </row>
    <row r="788" spans="20:77">
      <c r="T788" s="5">
        <f>IF(Inputs!F792="",0,IF(Inputs!G792="Purchase",Inputs!H792,IF(Inputs!G792="Redemption",-Inputs!H792,IF(Inputs!G792="Dividend",0,0)))/Inputs!I792)</f>
        <v>0</v>
      </c>
      <c r="U788" s="5">
        <f>IF(Inputs!F792="",0,(datecg-Inputs!F792))</f>
        <v>0</v>
      </c>
      <c r="V788" s="5">
        <f>IF(Inputs!F792="",0,SUM($T$5:T788))</f>
        <v>0</v>
      </c>
      <c r="W788" s="5">
        <f>SUM($X$5:X787)</f>
        <v>24499.276089799783</v>
      </c>
      <c r="X788" s="5">
        <f t="shared" si="222"/>
        <v>0</v>
      </c>
      <c r="Y788" s="5">
        <f t="shared" si="223"/>
        <v>0</v>
      </c>
      <c r="Z788" s="5">
        <f t="shared" si="224"/>
        <v>0</v>
      </c>
      <c r="AA788" s="5">
        <f t="shared" si="225"/>
        <v>0</v>
      </c>
      <c r="AB788" s="5">
        <f t="shared" si="226"/>
        <v>0</v>
      </c>
      <c r="AC788" s="5">
        <f t="shared" si="227"/>
        <v>0</v>
      </c>
      <c r="AD788" s="94">
        <f>IF(U788&lt;=IF(Inputs!$C$22="",lockin,Inputs!$C$22),Inputs!$D$22,IF(U788&lt;=IF(Inputs!$C$23="",lockin,Inputs!$C$23),Inputs!$D$23,IF(U788&lt;=IF(Inputs!$C$24="",lockin,Inputs!$C$24),Inputs!$D$24,IF(U788&lt;=IF(Inputs!$C$25="",lockin,Inputs!$C$25),Inputs!$D$25,IF(U788&lt;=IF(Inputs!$C$26="",lockin,Inputs!$C$26),Inputs!$D$26,IF(U788&lt;=IF(Inputs!$C$27="",lockin,Inputs!$C$27),Inputs!$D$27,IF(U788&lt;=IF(Inputs!$C$28="",lockin,Inputs!$C$28),Inputs!$D$28,IF(U788&lt;=IF(Inputs!$C$29="",lockin,Inputs!$C$29),Inputs!$D$29,IF(U788&lt;=IF(Inputs!$C$30="",lockin,Inputs!$C$30),Inputs!$D$30,IF(U788&lt;=IF(Inputs!$C$31="",lockin,Inputs!$C$31),Inputs!$D$31,0%))))))))))</f>
        <v>1.4999999999999999E-2</v>
      </c>
      <c r="AE788" s="5">
        <f t="shared" si="228"/>
        <v>0</v>
      </c>
      <c r="AF788" s="5">
        <f>AB788*Inputs!I792</f>
        <v>0</v>
      </c>
      <c r="AG788" s="5">
        <f t="shared" si="229"/>
        <v>0</v>
      </c>
      <c r="AH788" s="5">
        <f t="shared" si="230"/>
        <v>0</v>
      </c>
      <c r="AI788" s="5">
        <f>AA788*Inputs!I792</f>
        <v>0</v>
      </c>
      <c r="AJ788" s="5">
        <f t="shared" si="231"/>
        <v>0</v>
      </c>
      <c r="AK788" s="5">
        <f t="shared" si="232"/>
        <v>0</v>
      </c>
      <c r="AL788" s="5">
        <f>AA788*Inputs!I792</f>
        <v>0</v>
      </c>
      <c r="AM788" s="5">
        <f t="shared" ca="1" si="233"/>
        <v>0</v>
      </c>
      <c r="AN788" s="5">
        <f t="shared" si="234"/>
        <v>0</v>
      </c>
      <c r="AO788" s="5">
        <f t="shared" ca="1" si="235"/>
        <v>0</v>
      </c>
      <c r="AP788" s="5"/>
      <c r="AQ788" s="5">
        <f>AA788*Inputs!I792</f>
        <v>0</v>
      </c>
      <c r="AR788" s="5">
        <f t="shared" si="236"/>
        <v>0</v>
      </c>
      <c r="AS788" s="5"/>
      <c r="AT788" s="5">
        <f t="shared" ca="1" si="237"/>
        <v>0</v>
      </c>
      <c r="BG788" s="20" t="str">
        <f>IF(Inputs!K788="","",YEAR(Inputs!K788))</f>
        <v/>
      </c>
      <c r="BH788" s="20" t="str">
        <f>IF(Inputs!K788="","",DAY(Inputs!K788))</f>
        <v/>
      </c>
      <c r="BI788" s="20" t="str">
        <f>IF(Inputs!K788="","",MONTH(Inputs!K788))</f>
        <v/>
      </c>
      <c r="BJ788" s="14" t="str">
        <f>IF(Inputs!K788="","",IF(Inputs!K788&gt;DATE(BG788,4,1),DATE(BG788,4,1),DATE(BG788-1,4,1)))</f>
        <v/>
      </c>
      <c r="BX788" s="27" t="e">
        <f t="shared" si="238"/>
        <v>#N/A</v>
      </c>
      <c r="BY788" t="e">
        <f t="shared" si="239"/>
        <v>#N/A</v>
      </c>
    </row>
    <row r="789" spans="20:77">
      <c r="T789" s="5">
        <f>IF(Inputs!F793="",0,IF(Inputs!G793="Purchase",Inputs!H793,IF(Inputs!G793="Redemption",-Inputs!H793,IF(Inputs!G793="Dividend",0,0)))/Inputs!I793)</f>
        <v>0</v>
      </c>
      <c r="U789" s="5">
        <f>IF(Inputs!F793="",0,(datecg-Inputs!F793))</f>
        <v>0</v>
      </c>
      <c r="V789" s="5">
        <f>IF(Inputs!F793="",0,SUM($T$5:T789))</f>
        <v>0</v>
      </c>
      <c r="W789" s="5">
        <f>SUM($X$5:X788)</f>
        <v>24499.276089799783</v>
      </c>
      <c r="X789" s="5">
        <f t="shared" si="222"/>
        <v>0</v>
      </c>
      <c r="Y789" s="5">
        <f t="shared" si="223"/>
        <v>0</v>
      </c>
      <c r="Z789" s="5">
        <f t="shared" si="224"/>
        <v>0</v>
      </c>
      <c r="AA789" s="5">
        <f t="shared" si="225"/>
        <v>0</v>
      </c>
      <c r="AB789" s="5">
        <f t="shared" si="226"/>
        <v>0</v>
      </c>
      <c r="AC789" s="5">
        <f t="shared" si="227"/>
        <v>0</v>
      </c>
      <c r="AD789" s="94">
        <f>IF(U789&lt;=IF(Inputs!$C$22="",lockin,Inputs!$C$22),Inputs!$D$22,IF(U789&lt;=IF(Inputs!$C$23="",lockin,Inputs!$C$23),Inputs!$D$23,IF(U789&lt;=IF(Inputs!$C$24="",lockin,Inputs!$C$24),Inputs!$D$24,IF(U789&lt;=IF(Inputs!$C$25="",lockin,Inputs!$C$25),Inputs!$D$25,IF(U789&lt;=IF(Inputs!$C$26="",lockin,Inputs!$C$26),Inputs!$D$26,IF(U789&lt;=IF(Inputs!$C$27="",lockin,Inputs!$C$27),Inputs!$D$27,IF(U789&lt;=IF(Inputs!$C$28="",lockin,Inputs!$C$28),Inputs!$D$28,IF(U789&lt;=IF(Inputs!$C$29="",lockin,Inputs!$C$29),Inputs!$D$29,IF(U789&lt;=IF(Inputs!$C$30="",lockin,Inputs!$C$30),Inputs!$D$30,IF(U789&lt;=IF(Inputs!$C$31="",lockin,Inputs!$C$31),Inputs!$D$31,0%))))))))))</f>
        <v>1.4999999999999999E-2</v>
      </c>
      <c r="AE789" s="5">
        <f t="shared" si="228"/>
        <v>0</v>
      </c>
      <c r="AF789" s="5">
        <f>AB789*Inputs!I793</f>
        <v>0</v>
      </c>
      <c r="AG789" s="5">
        <f t="shared" si="229"/>
        <v>0</v>
      </c>
      <c r="AH789" s="5">
        <f t="shared" si="230"/>
        <v>0</v>
      </c>
      <c r="AI789" s="5">
        <f>AA789*Inputs!I793</f>
        <v>0</v>
      </c>
      <c r="AJ789" s="5">
        <f t="shared" si="231"/>
        <v>0</v>
      </c>
      <c r="AK789" s="5">
        <f t="shared" si="232"/>
        <v>0</v>
      </c>
      <c r="AL789" s="5">
        <f>AA789*Inputs!I793</f>
        <v>0</v>
      </c>
      <c r="AM789" s="5">
        <f t="shared" ca="1" si="233"/>
        <v>0</v>
      </c>
      <c r="AN789" s="5">
        <f t="shared" si="234"/>
        <v>0</v>
      </c>
      <c r="AO789" s="5">
        <f t="shared" ca="1" si="235"/>
        <v>0</v>
      </c>
      <c r="AP789" s="5"/>
      <c r="AQ789" s="5">
        <f>AA789*Inputs!I793</f>
        <v>0</v>
      </c>
      <c r="AR789" s="5">
        <f t="shared" si="236"/>
        <v>0</v>
      </c>
      <c r="AS789" s="5"/>
      <c r="AT789" s="5">
        <f t="shared" ca="1" si="237"/>
        <v>0</v>
      </c>
      <c r="BG789" s="20" t="str">
        <f>IF(Inputs!K789="","",YEAR(Inputs!K789))</f>
        <v/>
      </c>
      <c r="BH789" s="20" t="str">
        <f>IF(Inputs!K789="","",DAY(Inputs!K789))</f>
        <v/>
      </c>
      <c r="BI789" s="20" t="str">
        <f>IF(Inputs!K789="","",MONTH(Inputs!K789))</f>
        <v/>
      </c>
      <c r="BJ789" s="14" t="str">
        <f>IF(Inputs!K789="","",IF(Inputs!K789&gt;DATE(BG789,4,1),DATE(BG789,4,1),DATE(BG789-1,4,1)))</f>
        <v/>
      </c>
      <c r="BX789" s="27" t="e">
        <f t="shared" si="238"/>
        <v>#N/A</v>
      </c>
      <c r="BY789" t="e">
        <f t="shared" si="239"/>
        <v>#N/A</v>
      </c>
    </row>
    <row r="790" spans="20:77">
      <c r="T790" s="5">
        <f>IF(Inputs!F794="",0,IF(Inputs!G794="Purchase",Inputs!H794,IF(Inputs!G794="Redemption",-Inputs!H794,IF(Inputs!G794="Dividend",0,0)))/Inputs!I794)</f>
        <v>0</v>
      </c>
      <c r="U790" s="5">
        <f>IF(Inputs!F794="",0,(datecg-Inputs!F794))</f>
        <v>0</v>
      </c>
      <c r="V790" s="5">
        <f>IF(Inputs!F794="",0,SUM($T$5:T790))</f>
        <v>0</v>
      </c>
      <c r="W790" s="5">
        <f>SUM($X$5:X789)</f>
        <v>24499.276089799783</v>
      </c>
      <c r="X790" s="5">
        <f t="shared" si="222"/>
        <v>0</v>
      </c>
      <c r="Y790" s="5">
        <f t="shared" si="223"/>
        <v>0</v>
      </c>
      <c r="Z790" s="5">
        <f t="shared" si="224"/>
        <v>0</v>
      </c>
      <c r="AA790" s="5">
        <f t="shared" si="225"/>
        <v>0</v>
      </c>
      <c r="AB790" s="5">
        <f t="shared" si="226"/>
        <v>0</v>
      </c>
      <c r="AC790" s="5">
        <f t="shared" si="227"/>
        <v>0</v>
      </c>
      <c r="AD790" s="94">
        <f>IF(U790&lt;=IF(Inputs!$C$22="",lockin,Inputs!$C$22),Inputs!$D$22,IF(U790&lt;=IF(Inputs!$C$23="",lockin,Inputs!$C$23),Inputs!$D$23,IF(U790&lt;=IF(Inputs!$C$24="",lockin,Inputs!$C$24),Inputs!$D$24,IF(U790&lt;=IF(Inputs!$C$25="",lockin,Inputs!$C$25),Inputs!$D$25,IF(U790&lt;=IF(Inputs!$C$26="",lockin,Inputs!$C$26),Inputs!$D$26,IF(U790&lt;=IF(Inputs!$C$27="",lockin,Inputs!$C$27),Inputs!$D$27,IF(U790&lt;=IF(Inputs!$C$28="",lockin,Inputs!$C$28),Inputs!$D$28,IF(U790&lt;=IF(Inputs!$C$29="",lockin,Inputs!$C$29),Inputs!$D$29,IF(U790&lt;=IF(Inputs!$C$30="",lockin,Inputs!$C$30),Inputs!$D$30,IF(U790&lt;=IF(Inputs!$C$31="",lockin,Inputs!$C$31),Inputs!$D$31,0%))))))))))</f>
        <v>1.4999999999999999E-2</v>
      </c>
      <c r="AE790" s="5">
        <f t="shared" si="228"/>
        <v>0</v>
      </c>
      <c r="AF790" s="5">
        <f>AB790*Inputs!I794</f>
        <v>0</v>
      </c>
      <c r="AG790" s="5">
        <f t="shared" si="229"/>
        <v>0</v>
      </c>
      <c r="AH790" s="5">
        <f t="shared" si="230"/>
        <v>0</v>
      </c>
      <c r="AI790" s="5">
        <f>AA790*Inputs!I794</f>
        <v>0</v>
      </c>
      <c r="AJ790" s="5">
        <f t="shared" si="231"/>
        <v>0</v>
      </c>
      <c r="AK790" s="5">
        <f t="shared" si="232"/>
        <v>0</v>
      </c>
      <c r="AL790" s="5">
        <f>AA790*Inputs!I794</f>
        <v>0</v>
      </c>
      <c r="AM790" s="5">
        <f t="shared" ca="1" si="233"/>
        <v>0</v>
      </c>
      <c r="AN790" s="5">
        <f t="shared" si="234"/>
        <v>0</v>
      </c>
      <c r="AO790" s="5">
        <f t="shared" ca="1" si="235"/>
        <v>0</v>
      </c>
      <c r="AP790" s="5"/>
      <c r="AQ790" s="5">
        <f>AA790*Inputs!I794</f>
        <v>0</v>
      </c>
      <c r="AR790" s="5">
        <f t="shared" si="236"/>
        <v>0</v>
      </c>
      <c r="AS790" s="5"/>
      <c r="AT790" s="5">
        <f t="shared" ca="1" si="237"/>
        <v>0</v>
      </c>
      <c r="BG790" s="20" t="str">
        <f>IF(Inputs!K790="","",YEAR(Inputs!K790))</f>
        <v/>
      </c>
      <c r="BH790" s="20" t="str">
        <f>IF(Inputs!K790="","",DAY(Inputs!K790))</f>
        <v/>
      </c>
      <c r="BI790" s="20" t="str">
        <f>IF(Inputs!K790="","",MONTH(Inputs!K790))</f>
        <v/>
      </c>
      <c r="BJ790" s="14" t="str">
        <f>IF(Inputs!K790="","",IF(Inputs!K790&gt;DATE(BG790,4,1),DATE(BG790,4,1),DATE(BG790-1,4,1)))</f>
        <v/>
      </c>
      <c r="BX790" s="27" t="e">
        <f t="shared" si="238"/>
        <v>#N/A</v>
      </c>
      <c r="BY790" t="e">
        <f t="shared" si="239"/>
        <v>#N/A</v>
      </c>
    </row>
    <row r="791" spans="20:77">
      <c r="T791" s="5">
        <f>IF(Inputs!F795="",0,IF(Inputs!G795="Purchase",Inputs!H795,IF(Inputs!G795="Redemption",-Inputs!H795,IF(Inputs!G795="Dividend",0,0)))/Inputs!I795)</f>
        <v>0</v>
      </c>
      <c r="U791" s="5">
        <f>IF(Inputs!F795="",0,(datecg-Inputs!F795))</f>
        <v>0</v>
      </c>
      <c r="V791" s="5">
        <f>IF(Inputs!F795="",0,SUM($T$5:T791))</f>
        <v>0</v>
      </c>
      <c r="W791" s="5">
        <f>SUM($X$5:X790)</f>
        <v>24499.276089799783</v>
      </c>
      <c r="X791" s="5">
        <f t="shared" si="222"/>
        <v>0</v>
      </c>
      <c r="Y791" s="5">
        <f t="shared" si="223"/>
        <v>0</v>
      </c>
      <c r="Z791" s="5">
        <f t="shared" si="224"/>
        <v>0</v>
      </c>
      <c r="AA791" s="5">
        <f t="shared" si="225"/>
        <v>0</v>
      </c>
      <c r="AB791" s="5">
        <f t="shared" si="226"/>
        <v>0</v>
      </c>
      <c r="AC791" s="5">
        <f t="shared" si="227"/>
        <v>0</v>
      </c>
      <c r="AD791" s="94">
        <f>IF(U791&lt;=IF(Inputs!$C$22="",lockin,Inputs!$C$22),Inputs!$D$22,IF(U791&lt;=IF(Inputs!$C$23="",lockin,Inputs!$C$23),Inputs!$D$23,IF(U791&lt;=IF(Inputs!$C$24="",lockin,Inputs!$C$24),Inputs!$D$24,IF(U791&lt;=IF(Inputs!$C$25="",lockin,Inputs!$C$25),Inputs!$D$25,IF(U791&lt;=IF(Inputs!$C$26="",lockin,Inputs!$C$26),Inputs!$D$26,IF(U791&lt;=IF(Inputs!$C$27="",lockin,Inputs!$C$27),Inputs!$D$27,IF(U791&lt;=IF(Inputs!$C$28="",lockin,Inputs!$C$28),Inputs!$D$28,IF(U791&lt;=IF(Inputs!$C$29="",lockin,Inputs!$C$29),Inputs!$D$29,IF(U791&lt;=IF(Inputs!$C$30="",lockin,Inputs!$C$30),Inputs!$D$30,IF(U791&lt;=IF(Inputs!$C$31="",lockin,Inputs!$C$31),Inputs!$D$31,0%))))))))))</f>
        <v>1.4999999999999999E-2</v>
      </c>
      <c r="AE791" s="5">
        <f t="shared" si="228"/>
        <v>0</v>
      </c>
      <c r="AF791" s="5">
        <f>AB791*Inputs!I795</f>
        <v>0</v>
      </c>
      <c r="AG791" s="5">
        <f t="shared" si="229"/>
        <v>0</v>
      </c>
      <c r="AH791" s="5">
        <f t="shared" si="230"/>
        <v>0</v>
      </c>
      <c r="AI791" s="5">
        <f>AA791*Inputs!I795</f>
        <v>0</v>
      </c>
      <c r="AJ791" s="5">
        <f t="shared" si="231"/>
        <v>0</v>
      </c>
      <c r="AK791" s="5">
        <f t="shared" si="232"/>
        <v>0</v>
      </c>
      <c r="AL791" s="5">
        <f>AA791*Inputs!I795</f>
        <v>0</v>
      </c>
      <c r="AM791" s="5">
        <f t="shared" ca="1" si="233"/>
        <v>0</v>
      </c>
      <c r="AN791" s="5">
        <f t="shared" si="234"/>
        <v>0</v>
      </c>
      <c r="AO791" s="5">
        <f t="shared" ca="1" si="235"/>
        <v>0</v>
      </c>
      <c r="AP791" s="5"/>
      <c r="AQ791" s="5">
        <f>AA791*Inputs!I795</f>
        <v>0</v>
      </c>
      <c r="AR791" s="5">
        <f t="shared" si="236"/>
        <v>0</v>
      </c>
      <c r="AS791" s="5"/>
      <c r="AT791" s="5">
        <f t="shared" ca="1" si="237"/>
        <v>0</v>
      </c>
      <c r="BG791" s="20" t="str">
        <f>IF(Inputs!K791="","",YEAR(Inputs!K791))</f>
        <v/>
      </c>
      <c r="BH791" s="20" t="str">
        <f>IF(Inputs!K791="","",DAY(Inputs!K791))</f>
        <v/>
      </c>
      <c r="BI791" s="20" t="str">
        <f>IF(Inputs!K791="","",MONTH(Inputs!K791))</f>
        <v/>
      </c>
      <c r="BJ791" s="14" t="str">
        <f>IF(Inputs!K791="","",IF(Inputs!K791&gt;DATE(BG791,4,1),DATE(BG791,4,1),DATE(BG791-1,4,1)))</f>
        <v/>
      </c>
      <c r="BX791" s="27" t="e">
        <f t="shared" si="238"/>
        <v>#N/A</v>
      </c>
      <c r="BY791" t="e">
        <f t="shared" si="239"/>
        <v>#N/A</v>
      </c>
    </row>
    <row r="792" spans="20:77">
      <c r="T792" s="5">
        <f>IF(Inputs!F796="",0,IF(Inputs!G796="Purchase",Inputs!H796,IF(Inputs!G796="Redemption",-Inputs!H796,IF(Inputs!G796="Dividend",0,0)))/Inputs!I796)</f>
        <v>0</v>
      </c>
      <c r="U792" s="5">
        <f>IF(Inputs!F796="",0,(datecg-Inputs!F796))</f>
        <v>0</v>
      </c>
      <c r="V792" s="5">
        <f>IF(Inputs!F796="",0,SUM($T$5:T792))</f>
        <v>0</v>
      </c>
      <c r="W792" s="5">
        <f>SUM($X$5:X791)</f>
        <v>24499.276089799783</v>
      </c>
      <c r="X792" s="5">
        <f t="shared" si="222"/>
        <v>0</v>
      </c>
      <c r="Y792" s="5">
        <f t="shared" si="223"/>
        <v>0</v>
      </c>
      <c r="Z792" s="5">
        <f t="shared" si="224"/>
        <v>0</v>
      </c>
      <c r="AA792" s="5">
        <f t="shared" si="225"/>
        <v>0</v>
      </c>
      <c r="AB792" s="5">
        <f t="shared" si="226"/>
        <v>0</v>
      </c>
      <c r="AC792" s="5">
        <f t="shared" si="227"/>
        <v>0</v>
      </c>
      <c r="AD792" s="94">
        <f>IF(U792&lt;=IF(Inputs!$C$22="",lockin,Inputs!$C$22),Inputs!$D$22,IF(U792&lt;=IF(Inputs!$C$23="",lockin,Inputs!$C$23),Inputs!$D$23,IF(U792&lt;=IF(Inputs!$C$24="",lockin,Inputs!$C$24),Inputs!$D$24,IF(U792&lt;=IF(Inputs!$C$25="",lockin,Inputs!$C$25),Inputs!$D$25,IF(U792&lt;=IF(Inputs!$C$26="",lockin,Inputs!$C$26),Inputs!$D$26,IF(U792&lt;=IF(Inputs!$C$27="",lockin,Inputs!$C$27),Inputs!$D$27,IF(U792&lt;=IF(Inputs!$C$28="",lockin,Inputs!$C$28),Inputs!$D$28,IF(U792&lt;=IF(Inputs!$C$29="",lockin,Inputs!$C$29),Inputs!$D$29,IF(U792&lt;=IF(Inputs!$C$30="",lockin,Inputs!$C$30),Inputs!$D$30,IF(U792&lt;=IF(Inputs!$C$31="",lockin,Inputs!$C$31),Inputs!$D$31,0%))))))))))</f>
        <v>1.4999999999999999E-2</v>
      </c>
      <c r="AE792" s="5">
        <f t="shared" si="228"/>
        <v>0</v>
      </c>
      <c r="AF792" s="5">
        <f>AB792*Inputs!I796</f>
        <v>0</v>
      </c>
      <c r="AG792" s="5">
        <f t="shared" si="229"/>
        <v>0</v>
      </c>
      <c r="AH792" s="5">
        <f t="shared" si="230"/>
        <v>0</v>
      </c>
      <c r="AI792" s="5">
        <f>AA792*Inputs!I796</f>
        <v>0</v>
      </c>
      <c r="AJ792" s="5">
        <f t="shared" si="231"/>
        <v>0</v>
      </c>
      <c r="AK792" s="5">
        <f t="shared" si="232"/>
        <v>0</v>
      </c>
      <c r="AL792" s="5">
        <f>AA792*Inputs!I796</f>
        <v>0</v>
      </c>
      <c r="AM792" s="5">
        <f t="shared" ca="1" si="233"/>
        <v>0</v>
      </c>
      <c r="AN792" s="5">
        <f t="shared" si="234"/>
        <v>0</v>
      </c>
      <c r="AO792" s="5">
        <f t="shared" ca="1" si="235"/>
        <v>0</v>
      </c>
      <c r="AP792" s="5"/>
      <c r="AQ792" s="5">
        <f>AA792*Inputs!I796</f>
        <v>0</v>
      </c>
      <c r="AR792" s="5">
        <f t="shared" si="236"/>
        <v>0</v>
      </c>
      <c r="AS792" s="5"/>
      <c r="AT792" s="5">
        <f t="shared" ca="1" si="237"/>
        <v>0</v>
      </c>
      <c r="BG792" s="20" t="str">
        <f>IF(Inputs!K792="","",YEAR(Inputs!K792))</f>
        <v/>
      </c>
      <c r="BH792" s="20" t="str">
        <f>IF(Inputs!K792="","",DAY(Inputs!K792))</f>
        <v/>
      </c>
      <c r="BI792" s="20" t="str">
        <f>IF(Inputs!K792="","",MONTH(Inputs!K792))</f>
        <v/>
      </c>
      <c r="BJ792" s="14" t="str">
        <f>IF(Inputs!K792="","",IF(Inputs!K792&gt;DATE(BG792,4,1),DATE(BG792,4,1),DATE(BG792-1,4,1)))</f>
        <v/>
      </c>
      <c r="BX792" s="27" t="e">
        <f t="shared" si="238"/>
        <v>#N/A</v>
      </c>
      <c r="BY792" t="e">
        <f t="shared" si="239"/>
        <v>#N/A</v>
      </c>
    </row>
    <row r="793" spans="20:77">
      <c r="T793" s="5">
        <f>IF(Inputs!F797="",0,IF(Inputs!G797="Purchase",Inputs!H797,IF(Inputs!G797="Redemption",-Inputs!H797,IF(Inputs!G797="Dividend",0,0)))/Inputs!I797)</f>
        <v>0</v>
      </c>
      <c r="U793" s="5">
        <f>IF(Inputs!F797="",0,(datecg-Inputs!F797))</f>
        <v>0</v>
      </c>
      <c r="V793" s="5">
        <f>IF(Inputs!F797="",0,SUM($T$5:T793))</f>
        <v>0</v>
      </c>
      <c r="W793" s="5">
        <f>SUM($X$5:X792)</f>
        <v>24499.276089799783</v>
      </c>
      <c r="X793" s="5">
        <f t="shared" si="222"/>
        <v>0</v>
      </c>
      <c r="Y793" s="5">
        <f t="shared" si="223"/>
        <v>0</v>
      </c>
      <c r="Z793" s="5">
        <f t="shared" si="224"/>
        <v>0</v>
      </c>
      <c r="AA793" s="5">
        <f t="shared" si="225"/>
        <v>0</v>
      </c>
      <c r="AB793" s="5">
        <f t="shared" si="226"/>
        <v>0</v>
      </c>
      <c r="AC793" s="5">
        <f t="shared" si="227"/>
        <v>0</v>
      </c>
      <c r="AD793" s="94">
        <f>IF(U793&lt;=IF(Inputs!$C$22="",lockin,Inputs!$C$22),Inputs!$D$22,IF(U793&lt;=IF(Inputs!$C$23="",lockin,Inputs!$C$23),Inputs!$D$23,IF(U793&lt;=IF(Inputs!$C$24="",lockin,Inputs!$C$24),Inputs!$D$24,IF(U793&lt;=IF(Inputs!$C$25="",lockin,Inputs!$C$25),Inputs!$D$25,IF(U793&lt;=IF(Inputs!$C$26="",lockin,Inputs!$C$26),Inputs!$D$26,IF(U793&lt;=IF(Inputs!$C$27="",lockin,Inputs!$C$27),Inputs!$D$27,IF(U793&lt;=IF(Inputs!$C$28="",lockin,Inputs!$C$28),Inputs!$D$28,IF(U793&lt;=IF(Inputs!$C$29="",lockin,Inputs!$C$29),Inputs!$D$29,IF(U793&lt;=IF(Inputs!$C$30="",lockin,Inputs!$C$30),Inputs!$D$30,IF(U793&lt;=IF(Inputs!$C$31="",lockin,Inputs!$C$31),Inputs!$D$31,0%))))))))))</f>
        <v>1.4999999999999999E-2</v>
      </c>
      <c r="AE793" s="5">
        <f t="shared" si="228"/>
        <v>0</v>
      </c>
      <c r="AF793" s="5">
        <f>AB793*Inputs!I797</f>
        <v>0</v>
      </c>
      <c r="AG793" s="5">
        <f t="shared" si="229"/>
        <v>0</v>
      </c>
      <c r="AH793" s="5">
        <f t="shared" si="230"/>
        <v>0</v>
      </c>
      <c r="AI793" s="5">
        <f>AA793*Inputs!I797</f>
        <v>0</v>
      </c>
      <c r="AJ793" s="5">
        <f t="shared" si="231"/>
        <v>0</v>
      </c>
      <c r="AK793" s="5">
        <f t="shared" si="232"/>
        <v>0</v>
      </c>
      <c r="AL793" s="5">
        <f>AA793*Inputs!I797</f>
        <v>0</v>
      </c>
      <c r="AM793" s="5">
        <f t="shared" ca="1" si="233"/>
        <v>0</v>
      </c>
      <c r="AN793" s="5">
        <f t="shared" si="234"/>
        <v>0</v>
      </c>
      <c r="AO793" s="5">
        <f t="shared" ca="1" si="235"/>
        <v>0</v>
      </c>
      <c r="AP793" s="5"/>
      <c r="AQ793" s="5">
        <f>AA793*Inputs!I797</f>
        <v>0</v>
      </c>
      <c r="AR793" s="5">
        <f t="shared" si="236"/>
        <v>0</v>
      </c>
      <c r="AS793" s="5"/>
      <c r="AT793" s="5">
        <f t="shared" ca="1" si="237"/>
        <v>0</v>
      </c>
      <c r="BG793" s="20" t="str">
        <f>IF(Inputs!K793="","",YEAR(Inputs!K793))</f>
        <v/>
      </c>
      <c r="BH793" s="20" t="str">
        <f>IF(Inputs!K793="","",DAY(Inputs!K793))</f>
        <v/>
      </c>
      <c r="BI793" s="20" t="str">
        <f>IF(Inputs!K793="","",MONTH(Inputs!K793))</f>
        <v/>
      </c>
      <c r="BJ793" s="14" t="str">
        <f>IF(Inputs!K793="","",IF(Inputs!K793&gt;DATE(BG793,4,1),DATE(BG793,4,1),DATE(BG793-1,4,1)))</f>
        <v/>
      </c>
      <c r="BX793" s="27" t="e">
        <f t="shared" si="238"/>
        <v>#N/A</v>
      </c>
      <c r="BY793" t="e">
        <f t="shared" si="239"/>
        <v>#N/A</v>
      </c>
    </row>
    <row r="794" spans="20:77">
      <c r="T794" s="5">
        <f>IF(Inputs!F798="",0,IF(Inputs!G798="Purchase",Inputs!H798,IF(Inputs!G798="Redemption",-Inputs!H798,IF(Inputs!G798="Dividend",0,0)))/Inputs!I798)</f>
        <v>0</v>
      </c>
      <c r="U794" s="5">
        <f>IF(Inputs!F798="",0,(datecg-Inputs!F798))</f>
        <v>0</v>
      </c>
      <c r="V794" s="5">
        <f>IF(Inputs!F798="",0,SUM($T$5:T794))</f>
        <v>0</v>
      </c>
      <c r="W794" s="5">
        <f>SUM($X$5:X793)</f>
        <v>24499.276089799783</v>
      </c>
      <c r="X794" s="5">
        <f t="shared" si="222"/>
        <v>0</v>
      </c>
      <c r="Y794" s="5">
        <f t="shared" si="223"/>
        <v>0</v>
      </c>
      <c r="Z794" s="5">
        <f t="shared" si="224"/>
        <v>0</v>
      </c>
      <c r="AA794" s="5">
        <f t="shared" si="225"/>
        <v>0</v>
      </c>
      <c r="AB794" s="5">
        <f t="shared" si="226"/>
        <v>0</v>
      </c>
      <c r="AC794" s="5">
        <f t="shared" si="227"/>
        <v>0</v>
      </c>
      <c r="AD794" s="94">
        <f>IF(U794&lt;=IF(Inputs!$C$22="",lockin,Inputs!$C$22),Inputs!$D$22,IF(U794&lt;=IF(Inputs!$C$23="",lockin,Inputs!$C$23),Inputs!$D$23,IF(U794&lt;=IF(Inputs!$C$24="",lockin,Inputs!$C$24),Inputs!$D$24,IF(U794&lt;=IF(Inputs!$C$25="",lockin,Inputs!$C$25),Inputs!$D$25,IF(U794&lt;=IF(Inputs!$C$26="",lockin,Inputs!$C$26),Inputs!$D$26,IF(U794&lt;=IF(Inputs!$C$27="",lockin,Inputs!$C$27),Inputs!$D$27,IF(U794&lt;=IF(Inputs!$C$28="",lockin,Inputs!$C$28),Inputs!$D$28,IF(U794&lt;=IF(Inputs!$C$29="",lockin,Inputs!$C$29),Inputs!$D$29,IF(U794&lt;=IF(Inputs!$C$30="",lockin,Inputs!$C$30),Inputs!$D$30,IF(U794&lt;=IF(Inputs!$C$31="",lockin,Inputs!$C$31),Inputs!$D$31,0%))))))))))</f>
        <v>1.4999999999999999E-2</v>
      </c>
      <c r="AE794" s="5">
        <f t="shared" si="228"/>
        <v>0</v>
      </c>
      <c r="AF794" s="5">
        <f>AB794*Inputs!I798</f>
        <v>0</v>
      </c>
      <c r="AG794" s="5">
        <f t="shared" si="229"/>
        <v>0</v>
      </c>
      <c r="AH794" s="5">
        <f t="shared" si="230"/>
        <v>0</v>
      </c>
      <c r="AI794" s="5">
        <f>AA794*Inputs!I798</f>
        <v>0</v>
      </c>
      <c r="AJ794" s="5">
        <f t="shared" si="231"/>
        <v>0</v>
      </c>
      <c r="AK794" s="5">
        <f t="shared" si="232"/>
        <v>0</v>
      </c>
      <c r="AL794" s="5">
        <f>AA794*Inputs!I798</f>
        <v>0</v>
      </c>
      <c r="AM794" s="5">
        <f t="shared" ca="1" si="233"/>
        <v>0</v>
      </c>
      <c r="AN794" s="5">
        <f t="shared" si="234"/>
        <v>0</v>
      </c>
      <c r="AO794" s="5">
        <f t="shared" ca="1" si="235"/>
        <v>0</v>
      </c>
      <c r="AP794" s="5"/>
      <c r="AQ794" s="5">
        <f>AA794*Inputs!I798</f>
        <v>0</v>
      </c>
      <c r="AR794" s="5">
        <f t="shared" si="236"/>
        <v>0</v>
      </c>
      <c r="AS794" s="5"/>
      <c r="AT794" s="5">
        <f t="shared" ca="1" si="237"/>
        <v>0</v>
      </c>
      <c r="BG794" s="20" t="str">
        <f>IF(Inputs!K794="","",YEAR(Inputs!K794))</f>
        <v/>
      </c>
      <c r="BH794" s="20" t="str">
        <f>IF(Inputs!K794="","",DAY(Inputs!K794))</f>
        <v/>
      </c>
      <c r="BI794" s="20" t="str">
        <f>IF(Inputs!K794="","",MONTH(Inputs!K794))</f>
        <v/>
      </c>
      <c r="BJ794" s="14" t="str">
        <f>IF(Inputs!K794="","",IF(Inputs!K794&gt;DATE(BG794,4,1),DATE(BG794,4,1),DATE(BG794-1,4,1)))</f>
        <v/>
      </c>
      <c r="BX794" s="27" t="e">
        <f t="shared" si="238"/>
        <v>#N/A</v>
      </c>
      <c r="BY794" t="e">
        <f t="shared" si="239"/>
        <v>#N/A</v>
      </c>
    </row>
    <row r="795" spans="20:77">
      <c r="T795" s="5">
        <f>IF(Inputs!F799="",0,IF(Inputs!G799="Purchase",Inputs!H799,IF(Inputs!G799="Redemption",-Inputs!H799,IF(Inputs!G799="Dividend",0,0)))/Inputs!I799)</f>
        <v>0</v>
      </c>
      <c r="U795" s="5">
        <f>IF(Inputs!F799="",0,(datecg-Inputs!F799))</f>
        <v>0</v>
      </c>
      <c r="V795" s="5">
        <f>IF(Inputs!F799="",0,SUM($T$5:T795))</f>
        <v>0</v>
      </c>
      <c r="W795" s="5">
        <f>SUM($X$5:X794)</f>
        <v>24499.276089799783</v>
      </c>
      <c r="X795" s="5">
        <f t="shared" si="222"/>
        <v>0</v>
      </c>
      <c r="Y795" s="5">
        <f t="shared" si="223"/>
        <v>0</v>
      </c>
      <c r="Z795" s="5">
        <f t="shared" si="224"/>
        <v>0</v>
      </c>
      <c r="AA795" s="5">
        <f t="shared" si="225"/>
        <v>0</v>
      </c>
      <c r="AB795" s="5">
        <f t="shared" si="226"/>
        <v>0</v>
      </c>
      <c r="AC795" s="5">
        <f t="shared" si="227"/>
        <v>0</v>
      </c>
      <c r="AD795" s="94">
        <f>IF(U795&lt;=IF(Inputs!$C$22="",lockin,Inputs!$C$22),Inputs!$D$22,IF(U795&lt;=IF(Inputs!$C$23="",lockin,Inputs!$C$23),Inputs!$D$23,IF(U795&lt;=IF(Inputs!$C$24="",lockin,Inputs!$C$24),Inputs!$D$24,IF(U795&lt;=IF(Inputs!$C$25="",lockin,Inputs!$C$25),Inputs!$D$25,IF(U795&lt;=IF(Inputs!$C$26="",lockin,Inputs!$C$26),Inputs!$D$26,IF(U795&lt;=IF(Inputs!$C$27="",lockin,Inputs!$C$27),Inputs!$D$27,IF(U795&lt;=IF(Inputs!$C$28="",lockin,Inputs!$C$28),Inputs!$D$28,IF(U795&lt;=IF(Inputs!$C$29="",lockin,Inputs!$C$29),Inputs!$D$29,IF(U795&lt;=IF(Inputs!$C$30="",lockin,Inputs!$C$30),Inputs!$D$30,IF(U795&lt;=IF(Inputs!$C$31="",lockin,Inputs!$C$31),Inputs!$D$31,0%))))))))))</f>
        <v>1.4999999999999999E-2</v>
      </c>
      <c r="AE795" s="5">
        <f t="shared" si="228"/>
        <v>0</v>
      </c>
      <c r="AF795" s="5">
        <f>AB795*Inputs!I799</f>
        <v>0</v>
      </c>
      <c r="AG795" s="5">
        <f t="shared" si="229"/>
        <v>0</v>
      </c>
      <c r="AH795" s="5">
        <f t="shared" si="230"/>
        <v>0</v>
      </c>
      <c r="AI795" s="5">
        <f>AA795*Inputs!I799</f>
        <v>0</v>
      </c>
      <c r="AJ795" s="5">
        <f t="shared" si="231"/>
        <v>0</v>
      </c>
      <c r="AK795" s="5">
        <f t="shared" si="232"/>
        <v>0</v>
      </c>
      <c r="AL795" s="5">
        <f>AA795*Inputs!I799</f>
        <v>0</v>
      </c>
      <c r="AM795" s="5">
        <f t="shared" ca="1" si="233"/>
        <v>0</v>
      </c>
      <c r="AN795" s="5">
        <f t="shared" si="234"/>
        <v>0</v>
      </c>
      <c r="AO795" s="5">
        <f t="shared" ca="1" si="235"/>
        <v>0</v>
      </c>
      <c r="AP795" s="5"/>
      <c r="AQ795" s="5">
        <f>AA795*Inputs!I799</f>
        <v>0</v>
      </c>
      <c r="AR795" s="5">
        <f t="shared" si="236"/>
        <v>0</v>
      </c>
      <c r="AS795" s="5"/>
      <c r="AT795" s="5">
        <f t="shared" ca="1" si="237"/>
        <v>0</v>
      </c>
      <c r="BG795" s="20" t="str">
        <f>IF(Inputs!K795="","",YEAR(Inputs!K795))</f>
        <v/>
      </c>
      <c r="BH795" s="20" t="str">
        <f>IF(Inputs!K795="","",DAY(Inputs!K795))</f>
        <v/>
      </c>
      <c r="BI795" s="20" t="str">
        <f>IF(Inputs!K795="","",MONTH(Inputs!K795))</f>
        <v/>
      </c>
      <c r="BJ795" s="14" t="str">
        <f>IF(Inputs!K795="","",IF(Inputs!K795&gt;DATE(BG795,4,1),DATE(BG795,4,1),DATE(BG795-1,4,1)))</f>
        <v/>
      </c>
      <c r="BX795" s="27" t="e">
        <f t="shared" si="238"/>
        <v>#N/A</v>
      </c>
      <c r="BY795" t="e">
        <f t="shared" si="239"/>
        <v>#N/A</v>
      </c>
    </row>
    <row r="796" spans="20:77">
      <c r="T796" s="5">
        <f>IF(Inputs!F800="",0,IF(Inputs!G800="Purchase",Inputs!H800,IF(Inputs!G800="Redemption",-Inputs!H800,IF(Inputs!G800="Dividend",0,0)))/Inputs!I800)</f>
        <v>0</v>
      </c>
      <c r="U796" s="5">
        <f>IF(Inputs!F800="",0,(datecg-Inputs!F800))</f>
        <v>0</v>
      </c>
      <c r="V796" s="5">
        <f>IF(Inputs!F800="",0,SUM($T$5:T796))</f>
        <v>0</v>
      </c>
      <c r="W796" s="5">
        <f>SUM($X$5:X795)</f>
        <v>24499.276089799783</v>
      </c>
      <c r="X796" s="5">
        <f t="shared" si="222"/>
        <v>0</v>
      </c>
      <c r="Y796" s="5">
        <f t="shared" si="223"/>
        <v>0</v>
      </c>
      <c r="Z796" s="5">
        <f t="shared" si="224"/>
        <v>0</v>
      </c>
      <c r="AA796" s="5">
        <f t="shared" si="225"/>
        <v>0</v>
      </c>
      <c r="AB796" s="5">
        <f t="shared" si="226"/>
        <v>0</v>
      </c>
      <c r="AC796" s="5">
        <f t="shared" si="227"/>
        <v>0</v>
      </c>
      <c r="AD796" s="94">
        <f>IF(U796&lt;=IF(Inputs!$C$22="",lockin,Inputs!$C$22),Inputs!$D$22,IF(U796&lt;=IF(Inputs!$C$23="",lockin,Inputs!$C$23),Inputs!$D$23,IF(U796&lt;=IF(Inputs!$C$24="",lockin,Inputs!$C$24),Inputs!$D$24,IF(U796&lt;=IF(Inputs!$C$25="",lockin,Inputs!$C$25),Inputs!$D$25,IF(U796&lt;=IF(Inputs!$C$26="",lockin,Inputs!$C$26),Inputs!$D$26,IF(U796&lt;=IF(Inputs!$C$27="",lockin,Inputs!$C$27),Inputs!$D$27,IF(U796&lt;=IF(Inputs!$C$28="",lockin,Inputs!$C$28),Inputs!$D$28,IF(U796&lt;=IF(Inputs!$C$29="",lockin,Inputs!$C$29),Inputs!$D$29,IF(U796&lt;=IF(Inputs!$C$30="",lockin,Inputs!$C$30),Inputs!$D$30,IF(U796&lt;=IF(Inputs!$C$31="",lockin,Inputs!$C$31),Inputs!$D$31,0%))))))))))</f>
        <v>1.4999999999999999E-2</v>
      </c>
      <c r="AE796" s="5">
        <f t="shared" si="228"/>
        <v>0</v>
      </c>
      <c r="AF796" s="5">
        <f>AB796*Inputs!I800</f>
        <v>0</v>
      </c>
      <c r="AG796" s="5">
        <f t="shared" si="229"/>
        <v>0</v>
      </c>
      <c r="AH796" s="5">
        <f t="shared" si="230"/>
        <v>0</v>
      </c>
      <c r="AI796" s="5">
        <f>AA796*Inputs!I800</f>
        <v>0</v>
      </c>
      <c r="AJ796" s="5">
        <f t="shared" si="231"/>
        <v>0</v>
      </c>
      <c r="AK796" s="5">
        <f t="shared" si="232"/>
        <v>0</v>
      </c>
      <c r="AL796" s="5">
        <f>AA796*Inputs!I800</f>
        <v>0</v>
      </c>
      <c r="AM796" s="5">
        <f t="shared" ca="1" si="233"/>
        <v>0</v>
      </c>
      <c r="AN796" s="5">
        <f t="shared" si="234"/>
        <v>0</v>
      </c>
      <c r="AO796" s="5">
        <f t="shared" ca="1" si="235"/>
        <v>0</v>
      </c>
      <c r="AP796" s="5"/>
      <c r="AQ796" s="5">
        <f>AA796*Inputs!I800</f>
        <v>0</v>
      </c>
      <c r="AR796" s="5">
        <f t="shared" si="236"/>
        <v>0</v>
      </c>
      <c r="AS796" s="5"/>
      <c r="AT796" s="5">
        <f t="shared" ca="1" si="237"/>
        <v>0</v>
      </c>
      <c r="BG796" s="20" t="str">
        <f>IF(Inputs!K796="","",YEAR(Inputs!K796))</f>
        <v/>
      </c>
      <c r="BH796" s="20" t="str">
        <f>IF(Inputs!K796="","",DAY(Inputs!K796))</f>
        <v/>
      </c>
      <c r="BI796" s="20" t="str">
        <f>IF(Inputs!K796="","",MONTH(Inputs!K796))</f>
        <v/>
      </c>
      <c r="BJ796" s="14" t="str">
        <f>IF(Inputs!K796="","",IF(Inputs!K796&gt;DATE(BG796,4,1),DATE(BG796,4,1),DATE(BG796-1,4,1)))</f>
        <v/>
      </c>
      <c r="BX796" s="27" t="e">
        <f t="shared" si="238"/>
        <v>#N/A</v>
      </c>
      <c r="BY796" t="e">
        <f t="shared" si="239"/>
        <v>#N/A</v>
      </c>
    </row>
    <row r="797" spans="20:77">
      <c r="T797" s="5">
        <f>IF(Inputs!F801="",0,IF(Inputs!G801="Purchase",Inputs!H801,IF(Inputs!G801="Redemption",-Inputs!H801,IF(Inputs!G801="Dividend",0,0)))/Inputs!I801)</f>
        <v>0</v>
      </c>
      <c r="U797" s="5">
        <f>IF(Inputs!F801="",0,(datecg-Inputs!F801))</f>
        <v>0</v>
      </c>
      <c r="V797" s="5">
        <f>IF(Inputs!F801="",0,SUM($T$5:T797))</f>
        <v>0</v>
      </c>
      <c r="W797" s="5">
        <f>SUM($X$5:X796)</f>
        <v>24499.276089799783</v>
      </c>
      <c r="X797" s="5">
        <f t="shared" si="222"/>
        <v>0</v>
      </c>
      <c r="Y797" s="5">
        <f t="shared" si="223"/>
        <v>0</v>
      </c>
      <c r="Z797" s="5">
        <f t="shared" si="224"/>
        <v>0</v>
      </c>
      <c r="AA797" s="5">
        <f t="shared" si="225"/>
        <v>0</v>
      </c>
      <c r="AB797" s="5">
        <f t="shared" si="226"/>
        <v>0</v>
      </c>
      <c r="AC797" s="5">
        <f t="shared" si="227"/>
        <v>0</v>
      </c>
      <c r="AD797" s="94">
        <f>IF(U797&lt;=IF(Inputs!$C$22="",lockin,Inputs!$C$22),Inputs!$D$22,IF(U797&lt;=IF(Inputs!$C$23="",lockin,Inputs!$C$23),Inputs!$D$23,IF(U797&lt;=IF(Inputs!$C$24="",lockin,Inputs!$C$24),Inputs!$D$24,IF(U797&lt;=IF(Inputs!$C$25="",lockin,Inputs!$C$25),Inputs!$D$25,IF(U797&lt;=IF(Inputs!$C$26="",lockin,Inputs!$C$26),Inputs!$D$26,IF(U797&lt;=IF(Inputs!$C$27="",lockin,Inputs!$C$27),Inputs!$D$27,IF(U797&lt;=IF(Inputs!$C$28="",lockin,Inputs!$C$28),Inputs!$D$28,IF(U797&lt;=IF(Inputs!$C$29="",lockin,Inputs!$C$29),Inputs!$D$29,IF(U797&lt;=IF(Inputs!$C$30="",lockin,Inputs!$C$30),Inputs!$D$30,IF(U797&lt;=IF(Inputs!$C$31="",lockin,Inputs!$C$31),Inputs!$D$31,0%))))))))))</f>
        <v>1.4999999999999999E-2</v>
      </c>
      <c r="AE797" s="5">
        <f t="shared" si="228"/>
        <v>0</v>
      </c>
      <c r="AF797" s="5">
        <f>AB797*Inputs!I801</f>
        <v>0</v>
      </c>
      <c r="AG797" s="5">
        <f t="shared" si="229"/>
        <v>0</v>
      </c>
      <c r="AH797" s="5">
        <f t="shared" si="230"/>
        <v>0</v>
      </c>
      <c r="AI797" s="5">
        <f>AA797*Inputs!I801</f>
        <v>0</v>
      </c>
      <c r="AJ797" s="5">
        <f t="shared" si="231"/>
        <v>0</v>
      </c>
      <c r="AK797" s="5">
        <f t="shared" si="232"/>
        <v>0</v>
      </c>
      <c r="AL797" s="5">
        <f>AA797*Inputs!I801</f>
        <v>0</v>
      </c>
      <c r="AM797" s="5">
        <f t="shared" ca="1" si="233"/>
        <v>0</v>
      </c>
      <c r="AN797" s="5">
        <f t="shared" si="234"/>
        <v>0</v>
      </c>
      <c r="AO797" s="5">
        <f t="shared" ca="1" si="235"/>
        <v>0</v>
      </c>
      <c r="AP797" s="5"/>
      <c r="AQ797" s="5">
        <f>AA797*Inputs!I801</f>
        <v>0</v>
      </c>
      <c r="AR797" s="5">
        <f t="shared" si="236"/>
        <v>0</v>
      </c>
      <c r="AS797" s="5"/>
      <c r="AT797" s="5">
        <f t="shared" ca="1" si="237"/>
        <v>0</v>
      </c>
      <c r="BG797" s="20" t="str">
        <f>IF(Inputs!K797="","",YEAR(Inputs!K797))</f>
        <v/>
      </c>
      <c r="BH797" s="20" t="str">
        <f>IF(Inputs!K797="","",DAY(Inputs!K797))</f>
        <v/>
      </c>
      <c r="BI797" s="20" t="str">
        <f>IF(Inputs!K797="","",MONTH(Inputs!K797))</f>
        <v/>
      </c>
      <c r="BJ797" s="14" t="str">
        <f>IF(Inputs!K797="","",IF(Inputs!K797&gt;DATE(BG797,4,1),DATE(BG797,4,1),DATE(BG797-1,4,1)))</f>
        <v/>
      </c>
      <c r="BX797" s="27" t="e">
        <f t="shared" si="238"/>
        <v>#N/A</v>
      </c>
      <c r="BY797" t="e">
        <f t="shared" si="239"/>
        <v>#N/A</v>
      </c>
    </row>
    <row r="798" spans="20:77">
      <c r="T798" s="5">
        <f>IF(Inputs!F802="",0,IF(Inputs!G802="Purchase",Inputs!H802,IF(Inputs!G802="Redemption",-Inputs!H802,IF(Inputs!G802="Dividend",0,0)))/Inputs!I802)</f>
        <v>0</v>
      </c>
      <c r="U798" s="5">
        <f>IF(Inputs!F802="",0,(datecg-Inputs!F802))</f>
        <v>0</v>
      </c>
      <c r="V798" s="5">
        <f>IF(Inputs!F802="",0,SUM($T$5:T798))</f>
        <v>0</v>
      </c>
      <c r="W798" s="5">
        <f>SUM($X$5:X797)</f>
        <v>24499.276089799783</v>
      </c>
      <c r="X798" s="5">
        <f t="shared" si="222"/>
        <v>0</v>
      </c>
      <c r="Y798" s="5">
        <f t="shared" si="223"/>
        <v>0</v>
      </c>
      <c r="Z798" s="5">
        <f t="shared" si="224"/>
        <v>0</v>
      </c>
      <c r="AA798" s="5">
        <f t="shared" si="225"/>
        <v>0</v>
      </c>
      <c r="AB798" s="5">
        <f t="shared" si="226"/>
        <v>0</v>
      </c>
      <c r="AC798" s="5">
        <f t="shared" si="227"/>
        <v>0</v>
      </c>
      <c r="AD798" s="94">
        <f>IF(U798&lt;=IF(Inputs!$C$22="",lockin,Inputs!$C$22),Inputs!$D$22,IF(U798&lt;=IF(Inputs!$C$23="",lockin,Inputs!$C$23),Inputs!$D$23,IF(U798&lt;=IF(Inputs!$C$24="",lockin,Inputs!$C$24),Inputs!$D$24,IF(U798&lt;=IF(Inputs!$C$25="",lockin,Inputs!$C$25),Inputs!$D$25,IF(U798&lt;=IF(Inputs!$C$26="",lockin,Inputs!$C$26),Inputs!$D$26,IF(U798&lt;=IF(Inputs!$C$27="",lockin,Inputs!$C$27),Inputs!$D$27,IF(U798&lt;=IF(Inputs!$C$28="",lockin,Inputs!$C$28),Inputs!$D$28,IF(U798&lt;=IF(Inputs!$C$29="",lockin,Inputs!$C$29),Inputs!$D$29,IF(U798&lt;=IF(Inputs!$C$30="",lockin,Inputs!$C$30),Inputs!$D$30,IF(U798&lt;=IF(Inputs!$C$31="",lockin,Inputs!$C$31),Inputs!$D$31,0%))))))))))</f>
        <v>1.4999999999999999E-2</v>
      </c>
      <c r="AE798" s="5">
        <f t="shared" si="228"/>
        <v>0</v>
      </c>
      <c r="AF798" s="5">
        <f>AB798*Inputs!I802</f>
        <v>0</v>
      </c>
      <c r="AG798" s="5">
        <f t="shared" si="229"/>
        <v>0</v>
      </c>
      <c r="AH798" s="5">
        <f t="shared" si="230"/>
        <v>0</v>
      </c>
      <c r="AI798" s="5">
        <f>AA798*Inputs!I802</f>
        <v>0</v>
      </c>
      <c r="AJ798" s="5">
        <f t="shared" si="231"/>
        <v>0</v>
      </c>
      <c r="AK798" s="5">
        <f t="shared" si="232"/>
        <v>0</v>
      </c>
      <c r="AL798" s="5">
        <f>AA798*Inputs!I802</f>
        <v>0</v>
      </c>
      <c r="AM798" s="5">
        <f t="shared" ca="1" si="233"/>
        <v>0</v>
      </c>
      <c r="AN798" s="5">
        <f t="shared" si="234"/>
        <v>0</v>
      </c>
      <c r="AO798" s="5">
        <f t="shared" ca="1" si="235"/>
        <v>0</v>
      </c>
      <c r="AP798" s="5"/>
      <c r="AQ798" s="5">
        <f>AA798*Inputs!I802</f>
        <v>0</v>
      </c>
      <c r="AR798" s="5">
        <f t="shared" si="236"/>
        <v>0</v>
      </c>
      <c r="AS798" s="5"/>
      <c r="AT798" s="5">
        <f t="shared" ca="1" si="237"/>
        <v>0</v>
      </c>
      <c r="BG798" s="20" t="str">
        <f>IF(Inputs!K798="","",YEAR(Inputs!K798))</f>
        <v/>
      </c>
      <c r="BH798" s="20" t="str">
        <f>IF(Inputs!K798="","",DAY(Inputs!K798))</f>
        <v/>
      </c>
      <c r="BI798" s="20" t="str">
        <f>IF(Inputs!K798="","",MONTH(Inputs!K798))</f>
        <v/>
      </c>
      <c r="BJ798" s="14" t="str">
        <f>IF(Inputs!K798="","",IF(Inputs!K798&gt;DATE(BG798,4,1),DATE(BG798,4,1),DATE(BG798-1,4,1)))</f>
        <v/>
      </c>
      <c r="BX798" s="27" t="e">
        <f t="shared" si="238"/>
        <v>#N/A</v>
      </c>
      <c r="BY798" t="e">
        <f t="shared" si="239"/>
        <v>#N/A</v>
      </c>
    </row>
    <row r="799" spans="20:77">
      <c r="T799" s="5">
        <f>IF(Inputs!F803="",0,IF(Inputs!G803="Purchase",Inputs!H803,IF(Inputs!G803="Redemption",-Inputs!H803,IF(Inputs!G803="Dividend",0,0)))/Inputs!I803)</f>
        <v>0</v>
      </c>
      <c r="U799" s="5">
        <f>IF(Inputs!F803="",0,(datecg-Inputs!F803))</f>
        <v>0</v>
      </c>
      <c r="V799" s="5">
        <f>IF(Inputs!F803="",0,SUM($T$5:T799))</f>
        <v>0</v>
      </c>
      <c r="W799" s="5">
        <f>SUM($X$5:X798)</f>
        <v>24499.276089799783</v>
      </c>
      <c r="X799" s="5">
        <f t="shared" si="222"/>
        <v>0</v>
      </c>
      <c r="Y799" s="5">
        <f t="shared" si="223"/>
        <v>0</v>
      </c>
      <c r="Z799" s="5">
        <f t="shared" si="224"/>
        <v>0</v>
      </c>
      <c r="AA799" s="5">
        <f t="shared" si="225"/>
        <v>0</v>
      </c>
      <c r="AB799" s="5">
        <f t="shared" si="226"/>
        <v>0</v>
      </c>
      <c r="AC799" s="5">
        <f t="shared" si="227"/>
        <v>0</v>
      </c>
      <c r="AD799" s="94">
        <f>IF(U799&lt;=IF(Inputs!$C$22="",lockin,Inputs!$C$22),Inputs!$D$22,IF(U799&lt;=IF(Inputs!$C$23="",lockin,Inputs!$C$23),Inputs!$D$23,IF(U799&lt;=IF(Inputs!$C$24="",lockin,Inputs!$C$24),Inputs!$D$24,IF(U799&lt;=IF(Inputs!$C$25="",lockin,Inputs!$C$25),Inputs!$D$25,IF(U799&lt;=IF(Inputs!$C$26="",lockin,Inputs!$C$26),Inputs!$D$26,IF(U799&lt;=IF(Inputs!$C$27="",lockin,Inputs!$C$27),Inputs!$D$27,IF(U799&lt;=IF(Inputs!$C$28="",lockin,Inputs!$C$28),Inputs!$D$28,IF(U799&lt;=IF(Inputs!$C$29="",lockin,Inputs!$C$29),Inputs!$D$29,IF(U799&lt;=IF(Inputs!$C$30="",lockin,Inputs!$C$30),Inputs!$D$30,IF(U799&lt;=IF(Inputs!$C$31="",lockin,Inputs!$C$31),Inputs!$D$31,0%))))))))))</f>
        <v>1.4999999999999999E-2</v>
      </c>
      <c r="AE799" s="5">
        <f t="shared" si="228"/>
        <v>0</v>
      </c>
      <c r="AF799" s="5">
        <f>AB799*Inputs!I803</f>
        <v>0</v>
      </c>
      <c r="AG799" s="5">
        <f t="shared" si="229"/>
        <v>0</v>
      </c>
      <c r="AH799" s="5">
        <f t="shared" si="230"/>
        <v>0</v>
      </c>
      <c r="AI799" s="5">
        <f>AA799*Inputs!I803</f>
        <v>0</v>
      </c>
      <c r="AJ799" s="5">
        <f t="shared" si="231"/>
        <v>0</v>
      </c>
      <c r="AK799" s="5">
        <f t="shared" si="232"/>
        <v>0</v>
      </c>
      <c r="AL799" s="5">
        <f>AA799*Inputs!I803</f>
        <v>0</v>
      </c>
      <c r="AM799" s="5">
        <f t="shared" ca="1" si="233"/>
        <v>0</v>
      </c>
      <c r="AN799" s="5">
        <f t="shared" si="234"/>
        <v>0</v>
      </c>
      <c r="AO799" s="5">
        <f t="shared" ca="1" si="235"/>
        <v>0</v>
      </c>
      <c r="AP799" s="5"/>
      <c r="AQ799" s="5">
        <f>AA799*Inputs!I803</f>
        <v>0</v>
      </c>
      <c r="AR799" s="5">
        <f t="shared" si="236"/>
        <v>0</v>
      </c>
      <c r="AS799" s="5"/>
      <c r="AT799" s="5">
        <f t="shared" ca="1" si="237"/>
        <v>0</v>
      </c>
      <c r="BG799" s="20" t="str">
        <f>IF(Inputs!K799="","",YEAR(Inputs!K799))</f>
        <v/>
      </c>
      <c r="BH799" s="20" t="str">
        <f>IF(Inputs!K799="","",DAY(Inputs!K799))</f>
        <v/>
      </c>
      <c r="BI799" s="20" t="str">
        <f>IF(Inputs!K799="","",MONTH(Inputs!K799))</f>
        <v/>
      </c>
      <c r="BJ799" s="14" t="str">
        <f>IF(Inputs!K799="","",IF(Inputs!K799&gt;DATE(BG799,4,1),DATE(BG799,4,1),DATE(BG799-1,4,1)))</f>
        <v/>
      </c>
      <c r="BX799" s="27" t="e">
        <f t="shared" si="238"/>
        <v>#N/A</v>
      </c>
      <c r="BY799" t="e">
        <f t="shared" si="239"/>
        <v>#N/A</v>
      </c>
    </row>
    <row r="800" spans="20:77">
      <c r="T800" s="5">
        <f>IF(Inputs!F804="",0,IF(Inputs!G804="Purchase",Inputs!H804,IF(Inputs!G804="Redemption",-Inputs!H804,IF(Inputs!G804="Dividend",0,0)))/Inputs!I804)</f>
        <v>0</v>
      </c>
      <c r="U800" s="5">
        <f>IF(Inputs!F804="",0,(datecg-Inputs!F804))</f>
        <v>0</v>
      </c>
      <c r="V800" s="5">
        <f>IF(Inputs!F804="",0,SUM($T$5:T800))</f>
        <v>0</v>
      </c>
      <c r="W800" s="5">
        <f>SUM($X$5:X799)</f>
        <v>24499.276089799783</v>
      </c>
      <c r="X800" s="5">
        <f t="shared" si="222"/>
        <v>0</v>
      </c>
      <c r="Y800" s="5">
        <f t="shared" si="223"/>
        <v>0</v>
      </c>
      <c r="Z800" s="5">
        <f t="shared" si="224"/>
        <v>0</v>
      </c>
      <c r="AA800" s="5">
        <f t="shared" si="225"/>
        <v>0</v>
      </c>
      <c r="AB800" s="5">
        <f t="shared" si="226"/>
        <v>0</v>
      </c>
      <c r="AC800" s="5">
        <f t="shared" si="227"/>
        <v>0</v>
      </c>
      <c r="AD800" s="94">
        <f>IF(U800&lt;=IF(Inputs!$C$22="",lockin,Inputs!$C$22),Inputs!$D$22,IF(U800&lt;=IF(Inputs!$C$23="",lockin,Inputs!$C$23),Inputs!$D$23,IF(U800&lt;=IF(Inputs!$C$24="",lockin,Inputs!$C$24),Inputs!$D$24,IF(U800&lt;=IF(Inputs!$C$25="",lockin,Inputs!$C$25),Inputs!$D$25,IF(U800&lt;=IF(Inputs!$C$26="",lockin,Inputs!$C$26),Inputs!$D$26,IF(U800&lt;=IF(Inputs!$C$27="",lockin,Inputs!$C$27),Inputs!$D$27,IF(U800&lt;=IF(Inputs!$C$28="",lockin,Inputs!$C$28),Inputs!$D$28,IF(U800&lt;=IF(Inputs!$C$29="",lockin,Inputs!$C$29),Inputs!$D$29,IF(U800&lt;=IF(Inputs!$C$30="",lockin,Inputs!$C$30),Inputs!$D$30,IF(U800&lt;=IF(Inputs!$C$31="",lockin,Inputs!$C$31),Inputs!$D$31,0%))))))))))</f>
        <v>1.4999999999999999E-2</v>
      </c>
      <c r="AE800" s="5">
        <f t="shared" si="228"/>
        <v>0</v>
      </c>
      <c r="AF800" s="5">
        <f>AB800*Inputs!I804</f>
        <v>0</v>
      </c>
      <c r="AG800" s="5">
        <f t="shared" si="229"/>
        <v>0</v>
      </c>
      <c r="AH800" s="5">
        <f t="shared" si="230"/>
        <v>0</v>
      </c>
      <c r="AI800" s="5">
        <f>AA800*Inputs!I804</f>
        <v>0</v>
      </c>
      <c r="AJ800" s="5">
        <f t="shared" si="231"/>
        <v>0</v>
      </c>
      <c r="AK800" s="5">
        <f t="shared" si="232"/>
        <v>0</v>
      </c>
      <c r="AL800" s="5">
        <f>AA800*Inputs!I804</f>
        <v>0</v>
      </c>
      <c r="AM800" s="5">
        <f t="shared" ca="1" si="233"/>
        <v>0</v>
      </c>
      <c r="AN800" s="5">
        <f t="shared" si="234"/>
        <v>0</v>
      </c>
      <c r="AO800" s="5">
        <f t="shared" ca="1" si="235"/>
        <v>0</v>
      </c>
      <c r="AP800" s="5"/>
      <c r="AQ800" s="5">
        <f>AA800*Inputs!I804</f>
        <v>0</v>
      </c>
      <c r="AR800" s="5">
        <f t="shared" si="236"/>
        <v>0</v>
      </c>
      <c r="AS800" s="5"/>
      <c r="AT800" s="5">
        <f t="shared" ca="1" si="237"/>
        <v>0</v>
      </c>
      <c r="BG800" s="20" t="str">
        <f>IF(Inputs!K800="","",YEAR(Inputs!K800))</f>
        <v/>
      </c>
      <c r="BH800" s="20" t="str">
        <f>IF(Inputs!K800="","",DAY(Inputs!K800))</f>
        <v/>
      </c>
      <c r="BI800" s="20" t="str">
        <f>IF(Inputs!K800="","",MONTH(Inputs!K800))</f>
        <v/>
      </c>
      <c r="BJ800" s="14" t="str">
        <f>IF(Inputs!K800="","",IF(Inputs!K800&gt;DATE(BG800,4,1),DATE(BG800,4,1),DATE(BG800-1,4,1)))</f>
        <v/>
      </c>
      <c r="BX800" s="27" t="e">
        <f t="shared" si="238"/>
        <v>#N/A</v>
      </c>
      <c r="BY800" t="e">
        <f t="shared" si="239"/>
        <v>#N/A</v>
      </c>
    </row>
    <row r="801" spans="20:77">
      <c r="T801" s="5">
        <f>IF(Inputs!F805="",0,IF(Inputs!G805="Purchase",Inputs!H805,IF(Inputs!G805="Redemption",-Inputs!H805,IF(Inputs!G805="Dividend",0,0)))/Inputs!I805)</f>
        <v>0</v>
      </c>
      <c r="U801" s="5">
        <f>IF(Inputs!F805="",0,(datecg-Inputs!F805))</f>
        <v>0</v>
      </c>
      <c r="V801" s="5">
        <f>IF(Inputs!F805="",0,SUM($T$5:T801))</f>
        <v>0</v>
      </c>
      <c r="W801" s="5">
        <f>SUM($X$5:X800)</f>
        <v>24499.276089799783</v>
      </c>
      <c r="X801" s="5">
        <f t="shared" si="222"/>
        <v>0</v>
      </c>
      <c r="Y801" s="5">
        <f t="shared" si="223"/>
        <v>0</v>
      </c>
      <c r="Z801" s="5">
        <f t="shared" si="224"/>
        <v>0</v>
      </c>
      <c r="AA801" s="5">
        <f t="shared" si="225"/>
        <v>0</v>
      </c>
      <c r="AB801" s="5">
        <f t="shared" si="226"/>
        <v>0</v>
      </c>
      <c r="AC801" s="5">
        <f t="shared" si="227"/>
        <v>0</v>
      </c>
      <c r="AD801" s="94">
        <f>IF(U801&lt;=IF(Inputs!$C$22="",lockin,Inputs!$C$22),Inputs!$D$22,IF(U801&lt;=IF(Inputs!$C$23="",lockin,Inputs!$C$23),Inputs!$D$23,IF(U801&lt;=IF(Inputs!$C$24="",lockin,Inputs!$C$24),Inputs!$D$24,IF(U801&lt;=IF(Inputs!$C$25="",lockin,Inputs!$C$25),Inputs!$D$25,IF(U801&lt;=IF(Inputs!$C$26="",lockin,Inputs!$C$26),Inputs!$D$26,IF(U801&lt;=IF(Inputs!$C$27="",lockin,Inputs!$C$27),Inputs!$D$27,IF(U801&lt;=IF(Inputs!$C$28="",lockin,Inputs!$C$28),Inputs!$D$28,IF(U801&lt;=IF(Inputs!$C$29="",lockin,Inputs!$C$29),Inputs!$D$29,IF(U801&lt;=IF(Inputs!$C$30="",lockin,Inputs!$C$30),Inputs!$D$30,IF(U801&lt;=IF(Inputs!$C$31="",lockin,Inputs!$C$31),Inputs!$D$31,0%))))))))))</f>
        <v>1.4999999999999999E-2</v>
      </c>
      <c r="AE801" s="5">
        <f t="shared" si="228"/>
        <v>0</v>
      </c>
      <c r="AF801" s="5">
        <f>AB801*Inputs!I805</f>
        <v>0</v>
      </c>
      <c r="AG801" s="5">
        <f t="shared" si="229"/>
        <v>0</v>
      </c>
      <c r="AH801" s="5">
        <f t="shared" si="230"/>
        <v>0</v>
      </c>
      <c r="AI801" s="5">
        <f>AA801*Inputs!I805</f>
        <v>0</v>
      </c>
      <c r="AJ801" s="5">
        <f t="shared" si="231"/>
        <v>0</v>
      </c>
      <c r="AK801" s="5">
        <f t="shared" si="232"/>
        <v>0</v>
      </c>
      <c r="AL801" s="5">
        <f>AA801*Inputs!I805</f>
        <v>0</v>
      </c>
      <c r="AM801" s="5">
        <f t="shared" ca="1" si="233"/>
        <v>0</v>
      </c>
      <c r="AN801" s="5">
        <f t="shared" si="234"/>
        <v>0</v>
      </c>
      <c r="AO801" s="5">
        <f t="shared" ca="1" si="235"/>
        <v>0</v>
      </c>
      <c r="AP801" s="5"/>
      <c r="AQ801" s="5">
        <f>AA801*Inputs!I805</f>
        <v>0</v>
      </c>
      <c r="AR801" s="5">
        <f t="shared" si="236"/>
        <v>0</v>
      </c>
      <c r="AS801" s="5"/>
      <c r="AT801" s="5">
        <f t="shared" ca="1" si="237"/>
        <v>0</v>
      </c>
      <c r="BG801" s="20" t="str">
        <f>IF(Inputs!K801="","",YEAR(Inputs!K801))</f>
        <v/>
      </c>
      <c r="BH801" s="20" t="str">
        <f>IF(Inputs!K801="","",DAY(Inputs!K801))</f>
        <v/>
      </c>
      <c r="BI801" s="20" t="str">
        <f>IF(Inputs!K801="","",MONTH(Inputs!K801))</f>
        <v/>
      </c>
      <c r="BJ801" s="14" t="str">
        <f>IF(Inputs!K801="","",IF(Inputs!K801&gt;DATE(BG801,4,1),DATE(BG801,4,1),DATE(BG801-1,4,1)))</f>
        <v/>
      </c>
      <c r="BX801" s="27" t="e">
        <f t="shared" si="238"/>
        <v>#N/A</v>
      </c>
      <c r="BY801" t="e">
        <f t="shared" si="239"/>
        <v>#N/A</v>
      </c>
    </row>
    <row r="802" spans="20:77">
      <c r="T802" s="5">
        <f>IF(Inputs!F806="",0,IF(Inputs!G806="Purchase",Inputs!H806,IF(Inputs!G806="Redemption",-Inputs!H806,IF(Inputs!G806="Dividend",0,0)))/Inputs!I806)</f>
        <v>0</v>
      </c>
      <c r="U802" s="5">
        <f>IF(Inputs!F806="",0,(datecg-Inputs!F806))</f>
        <v>0</v>
      </c>
      <c r="V802" s="5">
        <f>IF(Inputs!F806="",0,SUM($T$5:T802))</f>
        <v>0</v>
      </c>
      <c r="W802" s="5">
        <f>SUM($X$5:X801)</f>
        <v>24499.276089799783</v>
      </c>
      <c r="X802" s="5">
        <f t="shared" si="222"/>
        <v>0</v>
      </c>
      <c r="Y802" s="5">
        <f t="shared" si="223"/>
        <v>0</v>
      </c>
      <c r="Z802" s="5">
        <f t="shared" si="224"/>
        <v>0</v>
      </c>
      <c r="AA802" s="5">
        <f t="shared" si="225"/>
        <v>0</v>
      </c>
      <c r="AB802" s="5">
        <f t="shared" si="226"/>
        <v>0</v>
      </c>
      <c r="AC802" s="5">
        <f t="shared" si="227"/>
        <v>0</v>
      </c>
      <c r="AD802" s="94">
        <f>IF(U802&lt;=IF(Inputs!$C$22="",lockin,Inputs!$C$22),Inputs!$D$22,IF(U802&lt;=IF(Inputs!$C$23="",lockin,Inputs!$C$23),Inputs!$D$23,IF(U802&lt;=IF(Inputs!$C$24="",lockin,Inputs!$C$24),Inputs!$D$24,IF(U802&lt;=IF(Inputs!$C$25="",lockin,Inputs!$C$25),Inputs!$D$25,IF(U802&lt;=IF(Inputs!$C$26="",lockin,Inputs!$C$26),Inputs!$D$26,IF(U802&lt;=IF(Inputs!$C$27="",lockin,Inputs!$C$27),Inputs!$D$27,IF(U802&lt;=IF(Inputs!$C$28="",lockin,Inputs!$C$28),Inputs!$D$28,IF(U802&lt;=IF(Inputs!$C$29="",lockin,Inputs!$C$29),Inputs!$D$29,IF(U802&lt;=IF(Inputs!$C$30="",lockin,Inputs!$C$30),Inputs!$D$30,IF(U802&lt;=IF(Inputs!$C$31="",lockin,Inputs!$C$31),Inputs!$D$31,0%))))))))))</f>
        <v>1.4999999999999999E-2</v>
      </c>
      <c r="AE802" s="5">
        <f t="shared" si="228"/>
        <v>0</v>
      </c>
      <c r="AF802" s="5">
        <f>AB802*Inputs!I806</f>
        <v>0</v>
      </c>
      <c r="AG802" s="5">
        <f t="shared" si="229"/>
        <v>0</v>
      </c>
      <c r="AH802" s="5">
        <f t="shared" si="230"/>
        <v>0</v>
      </c>
      <c r="AI802" s="5">
        <f>AA802*Inputs!I806</f>
        <v>0</v>
      </c>
      <c r="AJ802" s="5">
        <f t="shared" si="231"/>
        <v>0</v>
      </c>
      <c r="AK802" s="5">
        <f t="shared" si="232"/>
        <v>0</v>
      </c>
      <c r="AL802" s="5">
        <f>AA802*Inputs!I806</f>
        <v>0</v>
      </c>
      <c r="AM802" s="5">
        <f t="shared" ca="1" si="233"/>
        <v>0</v>
      </c>
      <c r="AN802" s="5">
        <f t="shared" si="234"/>
        <v>0</v>
      </c>
      <c r="AO802" s="5">
        <f t="shared" ca="1" si="235"/>
        <v>0</v>
      </c>
      <c r="AP802" s="5"/>
      <c r="AQ802" s="5">
        <f>AA802*Inputs!I806</f>
        <v>0</v>
      </c>
      <c r="AR802" s="5">
        <f t="shared" si="236"/>
        <v>0</v>
      </c>
      <c r="AS802" s="5"/>
      <c r="AT802" s="5">
        <f t="shared" ca="1" si="237"/>
        <v>0</v>
      </c>
      <c r="BG802" s="20" t="str">
        <f>IF(Inputs!K802="","",YEAR(Inputs!K802))</f>
        <v/>
      </c>
      <c r="BH802" s="20" t="str">
        <f>IF(Inputs!K802="","",DAY(Inputs!K802))</f>
        <v/>
      </c>
      <c r="BI802" s="20" t="str">
        <f>IF(Inputs!K802="","",MONTH(Inputs!K802))</f>
        <v/>
      </c>
      <c r="BJ802" s="14" t="str">
        <f>IF(Inputs!K802="","",IF(Inputs!K802&gt;DATE(BG802,4,1),DATE(BG802,4,1),DATE(BG802-1,4,1)))</f>
        <v/>
      </c>
      <c r="BX802" s="27" t="e">
        <f t="shared" si="238"/>
        <v>#N/A</v>
      </c>
      <c r="BY802" t="e">
        <f t="shared" si="239"/>
        <v>#N/A</v>
      </c>
    </row>
    <row r="803" spans="20:77">
      <c r="T803" s="5">
        <f>IF(Inputs!F807="",0,IF(Inputs!G807="Purchase",Inputs!H807,IF(Inputs!G807="Redemption",-Inputs!H807,IF(Inputs!G807="Dividend",0,0)))/Inputs!I807)</f>
        <v>0</v>
      </c>
      <c r="U803" s="5">
        <f>IF(Inputs!F807="",0,(datecg-Inputs!F807))</f>
        <v>0</v>
      </c>
      <c r="V803" s="5">
        <f>IF(Inputs!F807="",0,SUM($T$5:T803))</f>
        <v>0</v>
      </c>
      <c r="W803" s="5">
        <f>SUM($X$5:X802)</f>
        <v>24499.276089799783</v>
      </c>
      <c r="X803" s="5">
        <f t="shared" si="222"/>
        <v>0</v>
      </c>
      <c r="Y803" s="5">
        <f t="shared" si="223"/>
        <v>0</v>
      </c>
      <c r="Z803" s="5">
        <f t="shared" si="224"/>
        <v>0</v>
      </c>
      <c r="AA803" s="5">
        <f t="shared" si="225"/>
        <v>0</v>
      </c>
      <c r="AB803" s="5">
        <f t="shared" si="226"/>
        <v>0</v>
      </c>
      <c r="AC803" s="5">
        <f t="shared" si="227"/>
        <v>0</v>
      </c>
      <c r="AD803" s="94">
        <f>IF(U803&lt;=IF(Inputs!$C$22="",lockin,Inputs!$C$22),Inputs!$D$22,IF(U803&lt;=IF(Inputs!$C$23="",lockin,Inputs!$C$23),Inputs!$D$23,IF(U803&lt;=IF(Inputs!$C$24="",lockin,Inputs!$C$24),Inputs!$D$24,IF(U803&lt;=IF(Inputs!$C$25="",lockin,Inputs!$C$25),Inputs!$D$25,IF(U803&lt;=IF(Inputs!$C$26="",lockin,Inputs!$C$26),Inputs!$D$26,IF(U803&lt;=IF(Inputs!$C$27="",lockin,Inputs!$C$27),Inputs!$D$27,IF(U803&lt;=IF(Inputs!$C$28="",lockin,Inputs!$C$28),Inputs!$D$28,IF(U803&lt;=IF(Inputs!$C$29="",lockin,Inputs!$C$29),Inputs!$D$29,IF(U803&lt;=IF(Inputs!$C$30="",lockin,Inputs!$C$30),Inputs!$D$30,IF(U803&lt;=IF(Inputs!$C$31="",lockin,Inputs!$C$31),Inputs!$D$31,0%))))))))))</f>
        <v>1.4999999999999999E-2</v>
      </c>
      <c r="AE803" s="5">
        <f t="shared" si="228"/>
        <v>0</v>
      </c>
      <c r="AF803" s="5">
        <f>AB803*Inputs!I807</f>
        <v>0</v>
      </c>
      <c r="AG803" s="5">
        <f t="shared" si="229"/>
        <v>0</v>
      </c>
      <c r="AH803" s="5">
        <f t="shared" si="230"/>
        <v>0</v>
      </c>
      <c r="AI803" s="5">
        <f>AA803*Inputs!I807</f>
        <v>0</v>
      </c>
      <c r="AJ803" s="5">
        <f t="shared" si="231"/>
        <v>0</v>
      </c>
      <c r="AK803" s="5">
        <f t="shared" si="232"/>
        <v>0</v>
      </c>
      <c r="AL803" s="5">
        <f>AA803*Inputs!I807</f>
        <v>0</v>
      </c>
      <c r="AM803" s="5">
        <f t="shared" ca="1" si="233"/>
        <v>0</v>
      </c>
      <c r="AN803" s="5">
        <f t="shared" si="234"/>
        <v>0</v>
      </c>
      <c r="AO803" s="5">
        <f t="shared" ca="1" si="235"/>
        <v>0</v>
      </c>
      <c r="AP803" s="5"/>
      <c r="AQ803" s="5">
        <f>AA803*Inputs!I807</f>
        <v>0</v>
      </c>
      <c r="AR803" s="5">
        <f t="shared" si="236"/>
        <v>0</v>
      </c>
      <c r="AS803" s="5"/>
      <c r="AT803" s="5">
        <f t="shared" ca="1" si="237"/>
        <v>0</v>
      </c>
      <c r="BG803" s="20" t="str">
        <f>IF(Inputs!K803="","",YEAR(Inputs!K803))</f>
        <v/>
      </c>
      <c r="BH803" s="20" t="str">
        <f>IF(Inputs!K803="","",DAY(Inputs!K803))</f>
        <v/>
      </c>
      <c r="BI803" s="20" t="str">
        <f>IF(Inputs!K803="","",MONTH(Inputs!K803))</f>
        <v/>
      </c>
      <c r="BJ803" s="14" t="str">
        <f>IF(Inputs!K803="","",IF(Inputs!K803&gt;DATE(BG803,4,1),DATE(BG803,4,1),DATE(BG803-1,4,1)))</f>
        <v/>
      </c>
      <c r="BX803" s="27" t="e">
        <f t="shared" si="238"/>
        <v>#N/A</v>
      </c>
      <c r="BY803" t="e">
        <f t="shared" si="239"/>
        <v>#N/A</v>
      </c>
    </row>
    <row r="804" spans="20:77">
      <c r="T804" s="5">
        <f>IF(Inputs!F808="",0,IF(Inputs!G808="Purchase",Inputs!H808,IF(Inputs!G808="Redemption",-Inputs!H808,IF(Inputs!G808="Dividend",0,0)))/Inputs!I808)</f>
        <v>0</v>
      </c>
      <c r="U804" s="5">
        <f>IF(Inputs!F808="",0,(datecg-Inputs!F808))</f>
        <v>0</v>
      </c>
      <c r="V804" s="5">
        <f>IF(Inputs!F808="",0,SUM($T$5:T804))</f>
        <v>0</v>
      </c>
      <c r="W804" s="5">
        <f>SUM($X$5:X803)</f>
        <v>24499.276089799783</v>
      </c>
      <c r="X804" s="5">
        <f t="shared" si="222"/>
        <v>0</v>
      </c>
      <c r="Y804" s="5">
        <f t="shared" si="223"/>
        <v>0</v>
      </c>
      <c r="Z804" s="5">
        <f t="shared" si="224"/>
        <v>0</v>
      </c>
      <c r="AA804" s="5">
        <f t="shared" si="225"/>
        <v>0</v>
      </c>
      <c r="AB804" s="5">
        <f t="shared" si="226"/>
        <v>0</v>
      </c>
      <c r="AC804" s="5">
        <f t="shared" si="227"/>
        <v>0</v>
      </c>
      <c r="AD804" s="94">
        <f>IF(U804&lt;=IF(Inputs!$C$22="",lockin,Inputs!$C$22),Inputs!$D$22,IF(U804&lt;=IF(Inputs!$C$23="",lockin,Inputs!$C$23),Inputs!$D$23,IF(U804&lt;=IF(Inputs!$C$24="",lockin,Inputs!$C$24),Inputs!$D$24,IF(U804&lt;=IF(Inputs!$C$25="",lockin,Inputs!$C$25),Inputs!$D$25,IF(U804&lt;=IF(Inputs!$C$26="",lockin,Inputs!$C$26),Inputs!$D$26,IF(U804&lt;=IF(Inputs!$C$27="",lockin,Inputs!$C$27),Inputs!$D$27,IF(U804&lt;=IF(Inputs!$C$28="",lockin,Inputs!$C$28),Inputs!$D$28,IF(U804&lt;=IF(Inputs!$C$29="",lockin,Inputs!$C$29),Inputs!$D$29,IF(U804&lt;=IF(Inputs!$C$30="",lockin,Inputs!$C$30),Inputs!$D$30,IF(U804&lt;=IF(Inputs!$C$31="",lockin,Inputs!$C$31),Inputs!$D$31,0%))))))))))</f>
        <v>1.4999999999999999E-2</v>
      </c>
      <c r="AE804" s="5">
        <f t="shared" si="228"/>
        <v>0</v>
      </c>
      <c r="AF804" s="5">
        <f>AB804*Inputs!I808</f>
        <v>0</v>
      </c>
      <c r="AG804" s="5">
        <f t="shared" si="229"/>
        <v>0</v>
      </c>
      <c r="AH804" s="5">
        <f t="shared" si="230"/>
        <v>0</v>
      </c>
      <c r="AI804" s="5">
        <f>AA804*Inputs!I808</f>
        <v>0</v>
      </c>
      <c r="AJ804" s="5">
        <f t="shared" si="231"/>
        <v>0</v>
      </c>
      <c r="AK804" s="5">
        <f t="shared" si="232"/>
        <v>0</v>
      </c>
      <c r="AL804" s="5">
        <f>AA804*Inputs!I808</f>
        <v>0</v>
      </c>
      <c r="AM804" s="5">
        <f t="shared" ca="1" si="233"/>
        <v>0</v>
      </c>
      <c r="AN804" s="5">
        <f t="shared" si="234"/>
        <v>0</v>
      </c>
      <c r="AO804" s="5">
        <f t="shared" ca="1" si="235"/>
        <v>0</v>
      </c>
      <c r="AP804" s="5"/>
      <c r="AQ804" s="5">
        <f>AA804*Inputs!I808</f>
        <v>0</v>
      </c>
      <c r="AR804" s="5">
        <f t="shared" si="236"/>
        <v>0</v>
      </c>
      <c r="AS804" s="5"/>
      <c r="AT804" s="5">
        <f t="shared" ca="1" si="237"/>
        <v>0</v>
      </c>
      <c r="BG804" s="20" t="str">
        <f>IF(Inputs!K804="","",YEAR(Inputs!K804))</f>
        <v/>
      </c>
      <c r="BH804" s="20" t="str">
        <f>IF(Inputs!K804="","",DAY(Inputs!K804))</f>
        <v/>
      </c>
      <c r="BI804" s="20" t="str">
        <f>IF(Inputs!K804="","",MONTH(Inputs!K804))</f>
        <v/>
      </c>
      <c r="BJ804" s="14" t="str">
        <f>IF(Inputs!K804="","",IF(Inputs!K804&gt;DATE(BG804,4,1),DATE(BG804,4,1),DATE(BG804-1,4,1)))</f>
        <v/>
      </c>
      <c r="BX804" s="27" t="e">
        <f t="shared" si="238"/>
        <v>#N/A</v>
      </c>
      <c r="BY804" t="e">
        <f t="shared" si="239"/>
        <v>#N/A</v>
      </c>
    </row>
    <row r="805" spans="20:77">
      <c r="T805" s="5">
        <f>IF(Inputs!F809="",0,IF(Inputs!G809="Purchase",Inputs!H809,IF(Inputs!G809="Redemption",-Inputs!H809,IF(Inputs!G809="Dividend",0,0)))/Inputs!I809)</f>
        <v>0</v>
      </c>
      <c r="U805" s="5">
        <f>IF(Inputs!F809="",0,(datecg-Inputs!F809))</f>
        <v>0</v>
      </c>
      <c r="V805" s="5">
        <f>IF(Inputs!F809="",0,SUM($T$5:T805))</f>
        <v>0</v>
      </c>
      <c r="W805" s="5">
        <f>SUM($X$5:X804)</f>
        <v>24499.276089799783</v>
      </c>
      <c r="X805" s="5">
        <f t="shared" si="222"/>
        <v>0</v>
      </c>
      <c r="Y805" s="5">
        <f t="shared" si="223"/>
        <v>0</v>
      </c>
      <c r="Z805" s="5">
        <f t="shared" si="224"/>
        <v>0</v>
      </c>
      <c r="AA805" s="5">
        <f t="shared" si="225"/>
        <v>0</v>
      </c>
      <c r="AB805" s="5">
        <f t="shared" si="226"/>
        <v>0</v>
      </c>
      <c r="AC805" s="5">
        <f t="shared" si="227"/>
        <v>0</v>
      </c>
      <c r="AD805" s="94">
        <f>IF(U805&lt;=IF(Inputs!$C$22="",lockin,Inputs!$C$22),Inputs!$D$22,IF(U805&lt;=IF(Inputs!$C$23="",lockin,Inputs!$C$23),Inputs!$D$23,IF(U805&lt;=IF(Inputs!$C$24="",lockin,Inputs!$C$24),Inputs!$D$24,IF(U805&lt;=IF(Inputs!$C$25="",lockin,Inputs!$C$25),Inputs!$D$25,IF(U805&lt;=IF(Inputs!$C$26="",lockin,Inputs!$C$26),Inputs!$D$26,IF(U805&lt;=IF(Inputs!$C$27="",lockin,Inputs!$C$27),Inputs!$D$27,IF(U805&lt;=IF(Inputs!$C$28="",lockin,Inputs!$C$28),Inputs!$D$28,IF(U805&lt;=IF(Inputs!$C$29="",lockin,Inputs!$C$29),Inputs!$D$29,IF(U805&lt;=IF(Inputs!$C$30="",lockin,Inputs!$C$30),Inputs!$D$30,IF(U805&lt;=IF(Inputs!$C$31="",lockin,Inputs!$C$31),Inputs!$D$31,0%))))))))))</f>
        <v>1.4999999999999999E-2</v>
      </c>
      <c r="AE805" s="5">
        <f t="shared" si="228"/>
        <v>0</v>
      </c>
      <c r="AF805" s="5">
        <f>AB805*Inputs!I809</f>
        <v>0</v>
      </c>
      <c r="AG805" s="5">
        <f t="shared" si="229"/>
        <v>0</v>
      </c>
      <c r="AH805" s="5">
        <f t="shared" si="230"/>
        <v>0</v>
      </c>
      <c r="AI805" s="5">
        <f>AA805*Inputs!I809</f>
        <v>0</v>
      </c>
      <c r="AJ805" s="5">
        <f t="shared" si="231"/>
        <v>0</v>
      </c>
      <c r="AK805" s="5">
        <f t="shared" si="232"/>
        <v>0</v>
      </c>
      <c r="AL805" s="5">
        <f>AA805*Inputs!I809</f>
        <v>0</v>
      </c>
      <c r="AM805" s="5">
        <f t="shared" ca="1" si="233"/>
        <v>0</v>
      </c>
      <c r="AN805" s="5">
        <f t="shared" si="234"/>
        <v>0</v>
      </c>
      <c r="AO805" s="5">
        <f t="shared" ca="1" si="235"/>
        <v>0</v>
      </c>
      <c r="AP805" s="5"/>
      <c r="AQ805" s="5">
        <f>AA805*Inputs!I809</f>
        <v>0</v>
      </c>
      <c r="AR805" s="5">
        <f t="shared" si="236"/>
        <v>0</v>
      </c>
      <c r="AS805" s="5"/>
      <c r="AT805" s="5">
        <f t="shared" ca="1" si="237"/>
        <v>0</v>
      </c>
      <c r="BG805" s="20" t="str">
        <f>IF(Inputs!K805="","",YEAR(Inputs!K805))</f>
        <v/>
      </c>
      <c r="BH805" s="20" t="str">
        <f>IF(Inputs!K805="","",DAY(Inputs!K805))</f>
        <v/>
      </c>
      <c r="BI805" s="20" t="str">
        <f>IF(Inputs!K805="","",MONTH(Inputs!K805))</f>
        <v/>
      </c>
      <c r="BJ805" s="14" t="str">
        <f>IF(Inputs!K805="","",IF(Inputs!K805&gt;DATE(BG805,4,1),DATE(BG805,4,1),DATE(BG805-1,4,1)))</f>
        <v/>
      </c>
      <c r="BX805" s="27" t="e">
        <f t="shared" si="238"/>
        <v>#N/A</v>
      </c>
      <c r="BY805" t="e">
        <f t="shared" si="239"/>
        <v>#N/A</v>
      </c>
    </row>
    <row r="806" spans="20:77">
      <c r="T806" s="5">
        <f>IF(Inputs!F810="",0,IF(Inputs!G810="Purchase",Inputs!H810,IF(Inputs!G810="Redemption",-Inputs!H810,IF(Inputs!G810="Dividend",0,0)))/Inputs!I810)</f>
        <v>0</v>
      </c>
      <c r="U806" s="5">
        <f>IF(Inputs!F810="",0,(datecg-Inputs!F810))</f>
        <v>0</v>
      </c>
      <c r="V806" s="5">
        <f>IF(Inputs!F810="",0,SUM($T$5:T806))</f>
        <v>0</v>
      </c>
      <c r="W806" s="5">
        <f>SUM($X$5:X805)</f>
        <v>24499.276089799783</v>
      </c>
      <c r="X806" s="5">
        <f t="shared" si="222"/>
        <v>0</v>
      </c>
      <c r="Y806" s="5">
        <f t="shared" si="223"/>
        <v>0</v>
      </c>
      <c r="Z806" s="5">
        <f t="shared" si="224"/>
        <v>0</v>
      </c>
      <c r="AA806" s="5">
        <f t="shared" si="225"/>
        <v>0</v>
      </c>
      <c r="AB806" s="5">
        <f t="shared" si="226"/>
        <v>0</v>
      </c>
      <c r="AC806" s="5">
        <f t="shared" si="227"/>
        <v>0</v>
      </c>
      <c r="AD806" s="94">
        <f>IF(U806&lt;=IF(Inputs!$C$22="",lockin,Inputs!$C$22),Inputs!$D$22,IF(U806&lt;=IF(Inputs!$C$23="",lockin,Inputs!$C$23),Inputs!$D$23,IF(U806&lt;=IF(Inputs!$C$24="",lockin,Inputs!$C$24),Inputs!$D$24,IF(U806&lt;=IF(Inputs!$C$25="",lockin,Inputs!$C$25),Inputs!$D$25,IF(U806&lt;=IF(Inputs!$C$26="",lockin,Inputs!$C$26),Inputs!$D$26,IF(U806&lt;=IF(Inputs!$C$27="",lockin,Inputs!$C$27),Inputs!$D$27,IF(U806&lt;=IF(Inputs!$C$28="",lockin,Inputs!$C$28),Inputs!$D$28,IF(U806&lt;=IF(Inputs!$C$29="",lockin,Inputs!$C$29),Inputs!$D$29,IF(U806&lt;=IF(Inputs!$C$30="",lockin,Inputs!$C$30),Inputs!$D$30,IF(U806&lt;=IF(Inputs!$C$31="",lockin,Inputs!$C$31),Inputs!$D$31,0%))))))))))</f>
        <v>1.4999999999999999E-2</v>
      </c>
      <c r="AE806" s="5">
        <f t="shared" si="228"/>
        <v>0</v>
      </c>
      <c r="AF806" s="5">
        <f>AB806*Inputs!I810</f>
        <v>0</v>
      </c>
      <c r="AG806" s="5">
        <f t="shared" si="229"/>
        <v>0</v>
      </c>
      <c r="AH806" s="5">
        <f t="shared" si="230"/>
        <v>0</v>
      </c>
      <c r="AI806" s="5">
        <f>AA806*Inputs!I810</f>
        <v>0</v>
      </c>
      <c r="AJ806" s="5">
        <f t="shared" si="231"/>
        <v>0</v>
      </c>
      <c r="AK806" s="5">
        <f t="shared" si="232"/>
        <v>0</v>
      </c>
      <c r="AL806" s="5">
        <f>AA806*Inputs!I810</f>
        <v>0</v>
      </c>
      <c r="AM806" s="5">
        <f t="shared" ca="1" si="233"/>
        <v>0</v>
      </c>
      <c r="AN806" s="5">
        <f t="shared" si="234"/>
        <v>0</v>
      </c>
      <c r="AO806" s="5">
        <f t="shared" ca="1" si="235"/>
        <v>0</v>
      </c>
      <c r="AP806" s="5"/>
      <c r="AQ806" s="5">
        <f>AA806*Inputs!I810</f>
        <v>0</v>
      </c>
      <c r="AR806" s="5">
        <f t="shared" si="236"/>
        <v>0</v>
      </c>
      <c r="AS806" s="5"/>
      <c r="AT806" s="5">
        <f t="shared" ca="1" si="237"/>
        <v>0</v>
      </c>
      <c r="BG806" s="20" t="str">
        <f>IF(Inputs!K806="","",YEAR(Inputs!K806))</f>
        <v/>
      </c>
      <c r="BH806" s="20" t="str">
        <f>IF(Inputs!K806="","",DAY(Inputs!K806))</f>
        <v/>
      </c>
      <c r="BI806" s="20" t="str">
        <f>IF(Inputs!K806="","",MONTH(Inputs!K806))</f>
        <v/>
      </c>
      <c r="BJ806" s="14" t="str">
        <f>IF(Inputs!K806="","",IF(Inputs!K806&gt;DATE(BG806,4,1),DATE(BG806,4,1),DATE(BG806-1,4,1)))</f>
        <v/>
      </c>
      <c r="BX806" s="27" t="e">
        <f t="shared" si="238"/>
        <v>#N/A</v>
      </c>
      <c r="BY806" t="e">
        <f t="shared" si="239"/>
        <v>#N/A</v>
      </c>
    </row>
    <row r="807" spans="20:77">
      <c r="T807" s="5">
        <f>IF(Inputs!F811="",0,IF(Inputs!G811="Purchase",Inputs!H811,IF(Inputs!G811="Redemption",-Inputs!H811,IF(Inputs!G811="Dividend",0,0)))/Inputs!I811)</f>
        <v>0</v>
      </c>
      <c r="U807" s="5">
        <f>IF(Inputs!F811="",0,(datecg-Inputs!F811))</f>
        <v>0</v>
      </c>
      <c r="V807" s="5">
        <f>IF(Inputs!F811="",0,SUM($T$5:T807))</f>
        <v>0</v>
      </c>
      <c r="W807" s="5">
        <f>SUM($X$5:X806)</f>
        <v>24499.276089799783</v>
      </c>
      <c r="X807" s="5">
        <f t="shared" si="222"/>
        <v>0</v>
      </c>
      <c r="Y807" s="5">
        <f t="shared" si="223"/>
        <v>0</v>
      </c>
      <c r="Z807" s="5">
        <f t="shared" si="224"/>
        <v>0</v>
      </c>
      <c r="AA807" s="5">
        <f t="shared" si="225"/>
        <v>0</v>
      </c>
      <c r="AB807" s="5">
        <f t="shared" si="226"/>
        <v>0</v>
      </c>
      <c r="AC807" s="5">
        <f t="shared" si="227"/>
        <v>0</v>
      </c>
      <c r="AD807" s="94">
        <f>IF(U807&lt;=IF(Inputs!$C$22="",lockin,Inputs!$C$22),Inputs!$D$22,IF(U807&lt;=IF(Inputs!$C$23="",lockin,Inputs!$C$23),Inputs!$D$23,IF(U807&lt;=IF(Inputs!$C$24="",lockin,Inputs!$C$24),Inputs!$D$24,IF(U807&lt;=IF(Inputs!$C$25="",lockin,Inputs!$C$25),Inputs!$D$25,IF(U807&lt;=IF(Inputs!$C$26="",lockin,Inputs!$C$26),Inputs!$D$26,IF(U807&lt;=IF(Inputs!$C$27="",lockin,Inputs!$C$27),Inputs!$D$27,IF(U807&lt;=IF(Inputs!$C$28="",lockin,Inputs!$C$28),Inputs!$D$28,IF(U807&lt;=IF(Inputs!$C$29="",lockin,Inputs!$C$29),Inputs!$D$29,IF(U807&lt;=IF(Inputs!$C$30="",lockin,Inputs!$C$30),Inputs!$D$30,IF(U807&lt;=IF(Inputs!$C$31="",lockin,Inputs!$C$31),Inputs!$D$31,0%))))))))))</f>
        <v>1.4999999999999999E-2</v>
      </c>
      <c r="AE807" s="5">
        <f t="shared" si="228"/>
        <v>0</v>
      </c>
      <c r="AF807" s="5">
        <f>AB807*Inputs!I811</f>
        <v>0</v>
      </c>
      <c r="AG807" s="5">
        <f t="shared" si="229"/>
        <v>0</v>
      </c>
      <c r="AH807" s="5">
        <f t="shared" si="230"/>
        <v>0</v>
      </c>
      <c r="AI807" s="5">
        <f>AA807*Inputs!I811</f>
        <v>0</v>
      </c>
      <c r="AJ807" s="5">
        <f t="shared" si="231"/>
        <v>0</v>
      </c>
      <c r="AK807" s="5">
        <f t="shared" si="232"/>
        <v>0</v>
      </c>
      <c r="AL807" s="5">
        <f>AA807*Inputs!I811</f>
        <v>0</v>
      </c>
      <c r="AM807" s="5">
        <f t="shared" ca="1" si="233"/>
        <v>0</v>
      </c>
      <c r="AN807" s="5">
        <f t="shared" si="234"/>
        <v>0</v>
      </c>
      <c r="AO807" s="5">
        <f t="shared" ca="1" si="235"/>
        <v>0</v>
      </c>
      <c r="AP807" s="5"/>
      <c r="AQ807" s="5">
        <f>AA807*Inputs!I811</f>
        <v>0</v>
      </c>
      <c r="AR807" s="5">
        <f t="shared" si="236"/>
        <v>0</v>
      </c>
      <c r="AS807" s="5"/>
      <c r="AT807" s="5">
        <f t="shared" ca="1" si="237"/>
        <v>0</v>
      </c>
      <c r="BG807" s="20" t="str">
        <f>IF(Inputs!K807="","",YEAR(Inputs!K807))</f>
        <v/>
      </c>
      <c r="BH807" s="20" t="str">
        <f>IF(Inputs!K807="","",DAY(Inputs!K807))</f>
        <v/>
      </c>
      <c r="BI807" s="20" t="str">
        <f>IF(Inputs!K807="","",MONTH(Inputs!K807))</f>
        <v/>
      </c>
      <c r="BJ807" s="14" t="str">
        <f>IF(Inputs!K807="","",IF(Inputs!K807&gt;DATE(BG807,4,1),DATE(BG807,4,1),DATE(BG807-1,4,1)))</f>
        <v/>
      </c>
      <c r="BX807" s="27" t="e">
        <f t="shared" si="238"/>
        <v>#N/A</v>
      </c>
      <c r="BY807" t="e">
        <f t="shared" si="239"/>
        <v>#N/A</v>
      </c>
    </row>
    <row r="808" spans="20:77">
      <c r="T808" s="5">
        <f>IF(Inputs!F812="",0,IF(Inputs!G812="Purchase",Inputs!H812,IF(Inputs!G812="Redemption",-Inputs!H812,IF(Inputs!G812="Dividend",0,0)))/Inputs!I812)</f>
        <v>0</v>
      </c>
      <c r="U808" s="5">
        <f>IF(Inputs!F812="",0,(datecg-Inputs!F812))</f>
        <v>0</v>
      </c>
      <c r="V808" s="5">
        <f>IF(Inputs!F812="",0,SUM($T$5:T808))</f>
        <v>0</v>
      </c>
      <c r="W808" s="5">
        <f>SUM($X$5:X807)</f>
        <v>24499.276089799783</v>
      </c>
      <c r="X808" s="5">
        <f t="shared" si="222"/>
        <v>0</v>
      </c>
      <c r="Y808" s="5">
        <f t="shared" si="223"/>
        <v>0</v>
      </c>
      <c r="Z808" s="5">
        <f t="shared" si="224"/>
        <v>0</v>
      </c>
      <c r="AA808" s="5">
        <f t="shared" si="225"/>
        <v>0</v>
      </c>
      <c r="AB808" s="5">
        <f t="shared" si="226"/>
        <v>0</v>
      </c>
      <c r="AC808" s="5">
        <f t="shared" si="227"/>
        <v>0</v>
      </c>
      <c r="AD808" s="94">
        <f>IF(U808&lt;=IF(Inputs!$C$22="",lockin,Inputs!$C$22),Inputs!$D$22,IF(U808&lt;=IF(Inputs!$C$23="",lockin,Inputs!$C$23),Inputs!$D$23,IF(U808&lt;=IF(Inputs!$C$24="",lockin,Inputs!$C$24),Inputs!$D$24,IF(U808&lt;=IF(Inputs!$C$25="",lockin,Inputs!$C$25),Inputs!$D$25,IF(U808&lt;=IF(Inputs!$C$26="",lockin,Inputs!$C$26),Inputs!$D$26,IF(U808&lt;=IF(Inputs!$C$27="",lockin,Inputs!$C$27),Inputs!$D$27,IF(U808&lt;=IF(Inputs!$C$28="",lockin,Inputs!$C$28),Inputs!$D$28,IF(U808&lt;=IF(Inputs!$C$29="",lockin,Inputs!$C$29),Inputs!$D$29,IF(U808&lt;=IF(Inputs!$C$30="",lockin,Inputs!$C$30),Inputs!$D$30,IF(U808&lt;=IF(Inputs!$C$31="",lockin,Inputs!$C$31),Inputs!$D$31,0%))))))))))</f>
        <v>1.4999999999999999E-2</v>
      </c>
      <c r="AE808" s="5">
        <f t="shared" si="228"/>
        <v>0</v>
      </c>
      <c r="AF808" s="5">
        <f>AB808*Inputs!I812</f>
        <v>0</v>
      </c>
      <c r="AG808" s="5">
        <f t="shared" si="229"/>
        <v>0</v>
      </c>
      <c r="AH808" s="5">
        <f t="shared" si="230"/>
        <v>0</v>
      </c>
      <c r="AI808" s="5">
        <f>AA808*Inputs!I812</f>
        <v>0</v>
      </c>
      <c r="AJ808" s="5">
        <f t="shared" si="231"/>
        <v>0</v>
      </c>
      <c r="AK808" s="5">
        <f t="shared" si="232"/>
        <v>0</v>
      </c>
      <c r="AL808" s="5">
        <f>AA808*Inputs!I812</f>
        <v>0</v>
      </c>
      <c r="AM808" s="5">
        <f t="shared" ca="1" si="233"/>
        <v>0</v>
      </c>
      <c r="AN808" s="5">
        <f t="shared" si="234"/>
        <v>0</v>
      </c>
      <c r="AO808" s="5">
        <f t="shared" ca="1" si="235"/>
        <v>0</v>
      </c>
      <c r="AP808" s="5"/>
      <c r="AQ808" s="5">
        <f>AA808*Inputs!I812</f>
        <v>0</v>
      </c>
      <c r="AR808" s="5">
        <f t="shared" si="236"/>
        <v>0</v>
      </c>
      <c r="AS808" s="5"/>
      <c r="AT808" s="5">
        <f t="shared" ca="1" si="237"/>
        <v>0</v>
      </c>
      <c r="BG808" s="20" t="str">
        <f>IF(Inputs!K808="","",YEAR(Inputs!K808))</f>
        <v/>
      </c>
      <c r="BH808" s="20" t="str">
        <f>IF(Inputs!K808="","",DAY(Inputs!K808))</f>
        <v/>
      </c>
      <c r="BI808" s="20" t="str">
        <f>IF(Inputs!K808="","",MONTH(Inputs!K808))</f>
        <v/>
      </c>
      <c r="BJ808" s="14" t="str">
        <f>IF(Inputs!K808="","",IF(Inputs!K808&gt;DATE(BG808,4,1),DATE(BG808,4,1),DATE(BG808-1,4,1)))</f>
        <v/>
      </c>
      <c r="BX808" s="27" t="e">
        <f t="shared" si="238"/>
        <v>#N/A</v>
      </c>
      <c r="BY808" t="e">
        <f t="shared" si="239"/>
        <v>#N/A</v>
      </c>
    </row>
    <row r="809" spans="20:77">
      <c r="T809" s="5">
        <f>IF(Inputs!F813="",0,IF(Inputs!G813="Purchase",Inputs!H813,IF(Inputs!G813="Redemption",-Inputs!H813,IF(Inputs!G813="Dividend",0,0)))/Inputs!I813)</f>
        <v>0</v>
      </c>
      <c r="U809" s="5">
        <f>IF(Inputs!F813="",0,(datecg-Inputs!F813))</f>
        <v>0</v>
      </c>
      <c r="V809" s="5">
        <f>IF(Inputs!F813="",0,SUM($T$5:T809))</f>
        <v>0</v>
      </c>
      <c r="W809" s="5">
        <f>SUM($X$5:X808)</f>
        <v>24499.276089799783</v>
      </c>
      <c r="X809" s="5">
        <f t="shared" si="222"/>
        <v>0</v>
      </c>
      <c r="Y809" s="5">
        <f t="shared" si="223"/>
        <v>0</v>
      </c>
      <c r="Z809" s="5">
        <f t="shared" si="224"/>
        <v>0</v>
      </c>
      <c r="AA809" s="5">
        <f t="shared" si="225"/>
        <v>0</v>
      </c>
      <c r="AB809" s="5">
        <f t="shared" si="226"/>
        <v>0</v>
      </c>
      <c r="AC809" s="5">
        <f t="shared" si="227"/>
        <v>0</v>
      </c>
      <c r="AD809" s="94">
        <f>IF(U809&lt;=IF(Inputs!$C$22="",lockin,Inputs!$C$22),Inputs!$D$22,IF(U809&lt;=IF(Inputs!$C$23="",lockin,Inputs!$C$23),Inputs!$D$23,IF(U809&lt;=IF(Inputs!$C$24="",lockin,Inputs!$C$24),Inputs!$D$24,IF(U809&lt;=IF(Inputs!$C$25="",lockin,Inputs!$C$25),Inputs!$D$25,IF(U809&lt;=IF(Inputs!$C$26="",lockin,Inputs!$C$26),Inputs!$D$26,IF(U809&lt;=IF(Inputs!$C$27="",lockin,Inputs!$C$27),Inputs!$D$27,IF(U809&lt;=IF(Inputs!$C$28="",lockin,Inputs!$C$28),Inputs!$D$28,IF(U809&lt;=IF(Inputs!$C$29="",lockin,Inputs!$C$29),Inputs!$D$29,IF(U809&lt;=IF(Inputs!$C$30="",lockin,Inputs!$C$30),Inputs!$D$30,IF(U809&lt;=IF(Inputs!$C$31="",lockin,Inputs!$C$31),Inputs!$D$31,0%))))))))))</f>
        <v>1.4999999999999999E-2</v>
      </c>
      <c r="AE809" s="5">
        <f t="shared" si="228"/>
        <v>0</v>
      </c>
      <c r="AF809" s="5">
        <f>AB809*Inputs!I813</f>
        <v>0</v>
      </c>
      <c r="AG809" s="5">
        <f t="shared" si="229"/>
        <v>0</v>
      </c>
      <c r="AH809" s="5">
        <f t="shared" si="230"/>
        <v>0</v>
      </c>
      <c r="AI809" s="5">
        <f>AA809*Inputs!I813</f>
        <v>0</v>
      </c>
      <c r="AJ809" s="5">
        <f t="shared" si="231"/>
        <v>0</v>
      </c>
      <c r="AK809" s="5">
        <f t="shared" si="232"/>
        <v>0</v>
      </c>
      <c r="AL809" s="5">
        <f>AA809*Inputs!I813</f>
        <v>0</v>
      </c>
      <c r="AM809" s="5">
        <f t="shared" ca="1" si="233"/>
        <v>0</v>
      </c>
      <c r="AN809" s="5">
        <f t="shared" si="234"/>
        <v>0</v>
      </c>
      <c r="AO809" s="5">
        <f t="shared" ca="1" si="235"/>
        <v>0</v>
      </c>
      <c r="AP809" s="5"/>
      <c r="AQ809" s="5">
        <f>AA809*Inputs!I813</f>
        <v>0</v>
      </c>
      <c r="AR809" s="5">
        <f t="shared" si="236"/>
        <v>0</v>
      </c>
      <c r="AS809" s="5"/>
      <c r="AT809" s="5">
        <f t="shared" ca="1" si="237"/>
        <v>0</v>
      </c>
      <c r="BG809" s="20" t="str">
        <f>IF(Inputs!K809="","",YEAR(Inputs!K809))</f>
        <v/>
      </c>
      <c r="BH809" s="20" t="str">
        <f>IF(Inputs!K809="","",DAY(Inputs!K809))</f>
        <v/>
      </c>
      <c r="BI809" s="20" t="str">
        <f>IF(Inputs!K809="","",MONTH(Inputs!K809))</f>
        <v/>
      </c>
      <c r="BJ809" s="14" t="str">
        <f>IF(Inputs!K809="","",IF(Inputs!K809&gt;DATE(BG809,4,1),DATE(BG809,4,1),DATE(BG809-1,4,1)))</f>
        <v/>
      </c>
      <c r="BX809" s="27" t="e">
        <f t="shared" si="238"/>
        <v>#N/A</v>
      </c>
      <c r="BY809" t="e">
        <f t="shared" si="239"/>
        <v>#N/A</v>
      </c>
    </row>
    <row r="810" spans="20:77">
      <c r="T810" s="5">
        <f>IF(Inputs!F814="",0,IF(Inputs!G814="Purchase",Inputs!H814,IF(Inputs!G814="Redemption",-Inputs!H814,IF(Inputs!G814="Dividend",0,0)))/Inputs!I814)</f>
        <v>0</v>
      </c>
      <c r="U810" s="5">
        <f>IF(Inputs!F814="",0,(datecg-Inputs!F814))</f>
        <v>0</v>
      </c>
      <c r="V810" s="5">
        <f>IF(Inputs!F814="",0,SUM($T$5:T810))</f>
        <v>0</v>
      </c>
      <c r="W810" s="5">
        <f>SUM($X$5:X809)</f>
        <v>24499.276089799783</v>
      </c>
      <c r="X810" s="5">
        <f t="shared" si="222"/>
        <v>0</v>
      </c>
      <c r="Y810" s="5">
        <f t="shared" si="223"/>
        <v>0</v>
      </c>
      <c r="Z810" s="5">
        <f t="shared" si="224"/>
        <v>0</v>
      </c>
      <c r="AA810" s="5">
        <f t="shared" si="225"/>
        <v>0</v>
      </c>
      <c r="AB810" s="5">
        <f t="shared" si="226"/>
        <v>0</v>
      </c>
      <c r="AC810" s="5">
        <f t="shared" si="227"/>
        <v>0</v>
      </c>
      <c r="AD810" s="94">
        <f>IF(U810&lt;=IF(Inputs!$C$22="",lockin,Inputs!$C$22),Inputs!$D$22,IF(U810&lt;=IF(Inputs!$C$23="",lockin,Inputs!$C$23),Inputs!$D$23,IF(U810&lt;=IF(Inputs!$C$24="",lockin,Inputs!$C$24),Inputs!$D$24,IF(U810&lt;=IF(Inputs!$C$25="",lockin,Inputs!$C$25),Inputs!$D$25,IF(U810&lt;=IF(Inputs!$C$26="",lockin,Inputs!$C$26),Inputs!$D$26,IF(U810&lt;=IF(Inputs!$C$27="",lockin,Inputs!$C$27),Inputs!$D$27,IF(U810&lt;=IF(Inputs!$C$28="",lockin,Inputs!$C$28),Inputs!$D$28,IF(U810&lt;=IF(Inputs!$C$29="",lockin,Inputs!$C$29),Inputs!$D$29,IF(U810&lt;=IF(Inputs!$C$30="",lockin,Inputs!$C$30),Inputs!$D$30,IF(U810&lt;=IF(Inputs!$C$31="",lockin,Inputs!$C$31),Inputs!$D$31,0%))))))))))</f>
        <v>1.4999999999999999E-2</v>
      </c>
      <c r="AE810" s="5">
        <f t="shared" si="228"/>
        <v>0</v>
      </c>
      <c r="AF810" s="5">
        <f>AB810*Inputs!I814</f>
        <v>0</v>
      </c>
      <c r="AG810" s="5">
        <f t="shared" si="229"/>
        <v>0</v>
      </c>
      <c r="AH810" s="5">
        <f t="shared" si="230"/>
        <v>0</v>
      </c>
      <c r="AI810" s="5">
        <f>AA810*Inputs!I814</f>
        <v>0</v>
      </c>
      <c r="AJ810" s="5">
        <f t="shared" si="231"/>
        <v>0</v>
      </c>
      <c r="AK810" s="5">
        <f t="shared" si="232"/>
        <v>0</v>
      </c>
      <c r="AL810" s="5">
        <f>AA810*Inputs!I814</f>
        <v>0</v>
      </c>
      <c r="AM810" s="5">
        <f t="shared" ca="1" si="233"/>
        <v>0</v>
      </c>
      <c r="AN810" s="5">
        <f t="shared" si="234"/>
        <v>0</v>
      </c>
      <c r="AO810" s="5">
        <f t="shared" ca="1" si="235"/>
        <v>0</v>
      </c>
      <c r="AP810" s="5"/>
      <c r="AQ810" s="5">
        <f>AA810*Inputs!I814</f>
        <v>0</v>
      </c>
      <c r="AR810" s="5">
        <f t="shared" si="236"/>
        <v>0</v>
      </c>
      <c r="AS810" s="5"/>
      <c r="AT810" s="5">
        <f t="shared" ca="1" si="237"/>
        <v>0</v>
      </c>
      <c r="BG810" s="20" t="str">
        <f>IF(Inputs!K810="","",YEAR(Inputs!K810))</f>
        <v/>
      </c>
      <c r="BH810" s="20" t="str">
        <f>IF(Inputs!K810="","",DAY(Inputs!K810))</f>
        <v/>
      </c>
      <c r="BI810" s="20" t="str">
        <f>IF(Inputs!K810="","",MONTH(Inputs!K810))</f>
        <v/>
      </c>
      <c r="BJ810" s="14" t="str">
        <f>IF(Inputs!K810="","",IF(Inputs!K810&gt;DATE(BG810,4,1),DATE(BG810,4,1),DATE(BG810-1,4,1)))</f>
        <v/>
      </c>
      <c r="BX810" s="27" t="e">
        <f t="shared" si="238"/>
        <v>#N/A</v>
      </c>
      <c r="BY810" t="e">
        <f t="shared" si="239"/>
        <v>#N/A</v>
      </c>
    </row>
    <row r="811" spans="20:77">
      <c r="T811" s="5">
        <f>IF(Inputs!F815="",0,IF(Inputs!G815="Purchase",Inputs!H815,IF(Inputs!G815="Redemption",-Inputs!H815,IF(Inputs!G815="Dividend",0,0)))/Inputs!I815)</f>
        <v>0</v>
      </c>
      <c r="U811" s="5">
        <f>IF(Inputs!F815="",0,(datecg-Inputs!F815))</f>
        <v>0</v>
      </c>
      <c r="V811" s="5">
        <f>IF(Inputs!F815="",0,SUM($T$5:T811))</f>
        <v>0</v>
      </c>
      <c r="W811" s="5">
        <f>SUM($X$5:X810)</f>
        <v>24499.276089799783</v>
      </c>
      <c r="X811" s="5">
        <f t="shared" si="222"/>
        <v>0</v>
      </c>
      <c r="Y811" s="5">
        <f t="shared" si="223"/>
        <v>0</v>
      </c>
      <c r="Z811" s="5">
        <f t="shared" si="224"/>
        <v>0</v>
      </c>
      <c r="AA811" s="5">
        <f t="shared" si="225"/>
        <v>0</v>
      </c>
      <c r="AB811" s="5">
        <f t="shared" si="226"/>
        <v>0</v>
      </c>
      <c r="AC811" s="5">
        <f t="shared" si="227"/>
        <v>0</v>
      </c>
      <c r="AD811" s="94">
        <f>IF(U811&lt;=IF(Inputs!$C$22="",lockin,Inputs!$C$22),Inputs!$D$22,IF(U811&lt;=IF(Inputs!$C$23="",lockin,Inputs!$C$23),Inputs!$D$23,IF(U811&lt;=IF(Inputs!$C$24="",lockin,Inputs!$C$24),Inputs!$D$24,IF(U811&lt;=IF(Inputs!$C$25="",lockin,Inputs!$C$25),Inputs!$D$25,IF(U811&lt;=IF(Inputs!$C$26="",lockin,Inputs!$C$26),Inputs!$D$26,IF(U811&lt;=IF(Inputs!$C$27="",lockin,Inputs!$C$27),Inputs!$D$27,IF(U811&lt;=IF(Inputs!$C$28="",lockin,Inputs!$C$28),Inputs!$D$28,IF(U811&lt;=IF(Inputs!$C$29="",lockin,Inputs!$C$29),Inputs!$D$29,IF(U811&lt;=IF(Inputs!$C$30="",lockin,Inputs!$C$30),Inputs!$D$30,IF(U811&lt;=IF(Inputs!$C$31="",lockin,Inputs!$C$31),Inputs!$D$31,0%))))))))))</f>
        <v>1.4999999999999999E-2</v>
      </c>
      <c r="AE811" s="5">
        <f t="shared" si="228"/>
        <v>0</v>
      </c>
      <c r="AF811" s="5">
        <f>AB811*Inputs!I815</f>
        <v>0</v>
      </c>
      <c r="AG811" s="5">
        <f t="shared" si="229"/>
        <v>0</v>
      </c>
      <c r="AH811" s="5">
        <f t="shared" si="230"/>
        <v>0</v>
      </c>
      <c r="AI811" s="5">
        <f>AA811*Inputs!I815</f>
        <v>0</v>
      </c>
      <c r="AJ811" s="5">
        <f t="shared" si="231"/>
        <v>0</v>
      </c>
      <c r="AK811" s="5">
        <f t="shared" si="232"/>
        <v>0</v>
      </c>
      <c r="AL811" s="5">
        <f>AA811*Inputs!I815</f>
        <v>0</v>
      </c>
      <c r="AM811" s="5">
        <f t="shared" ca="1" si="233"/>
        <v>0</v>
      </c>
      <c r="AN811" s="5">
        <f t="shared" si="234"/>
        <v>0</v>
      </c>
      <c r="AO811" s="5">
        <f t="shared" ca="1" si="235"/>
        <v>0</v>
      </c>
      <c r="AP811" s="5"/>
      <c r="AQ811" s="5">
        <f>AA811*Inputs!I815</f>
        <v>0</v>
      </c>
      <c r="AR811" s="5">
        <f t="shared" si="236"/>
        <v>0</v>
      </c>
      <c r="AS811" s="5"/>
      <c r="AT811" s="5">
        <f t="shared" ca="1" si="237"/>
        <v>0</v>
      </c>
      <c r="BG811" s="20" t="str">
        <f>IF(Inputs!K811="","",YEAR(Inputs!K811))</f>
        <v/>
      </c>
      <c r="BH811" s="20" t="str">
        <f>IF(Inputs!K811="","",DAY(Inputs!K811))</f>
        <v/>
      </c>
      <c r="BI811" s="20" t="str">
        <f>IF(Inputs!K811="","",MONTH(Inputs!K811))</f>
        <v/>
      </c>
      <c r="BJ811" s="14" t="str">
        <f>IF(Inputs!K811="","",IF(Inputs!K811&gt;DATE(BG811,4,1),DATE(BG811,4,1),DATE(BG811-1,4,1)))</f>
        <v/>
      </c>
      <c r="BX811" s="27" t="e">
        <f t="shared" si="238"/>
        <v>#N/A</v>
      </c>
      <c r="BY811" t="e">
        <f t="shared" si="239"/>
        <v>#N/A</v>
      </c>
    </row>
    <row r="812" spans="20:77">
      <c r="T812" s="5">
        <f>IF(Inputs!F816="",0,IF(Inputs!G816="Purchase",Inputs!H816,IF(Inputs!G816="Redemption",-Inputs!H816,IF(Inputs!G816="Dividend",0,0)))/Inputs!I816)</f>
        <v>0</v>
      </c>
      <c r="U812" s="5">
        <f>IF(Inputs!F816="",0,(datecg-Inputs!F816))</f>
        <v>0</v>
      </c>
      <c r="V812" s="5">
        <f>IF(Inputs!F816="",0,SUM($T$5:T812))</f>
        <v>0</v>
      </c>
      <c r="W812" s="5">
        <f>SUM($X$5:X811)</f>
        <v>24499.276089799783</v>
      </c>
      <c r="X812" s="5">
        <f t="shared" si="222"/>
        <v>0</v>
      </c>
      <c r="Y812" s="5">
        <f t="shared" si="223"/>
        <v>0</v>
      </c>
      <c r="Z812" s="5">
        <f t="shared" si="224"/>
        <v>0</v>
      </c>
      <c r="AA812" s="5">
        <f t="shared" si="225"/>
        <v>0</v>
      </c>
      <c r="AB812" s="5">
        <f t="shared" si="226"/>
        <v>0</v>
      </c>
      <c r="AC812" s="5">
        <f t="shared" si="227"/>
        <v>0</v>
      </c>
      <c r="AD812" s="94">
        <f>IF(U812&lt;=IF(Inputs!$C$22="",lockin,Inputs!$C$22),Inputs!$D$22,IF(U812&lt;=IF(Inputs!$C$23="",lockin,Inputs!$C$23),Inputs!$D$23,IF(U812&lt;=IF(Inputs!$C$24="",lockin,Inputs!$C$24),Inputs!$D$24,IF(U812&lt;=IF(Inputs!$C$25="",lockin,Inputs!$C$25),Inputs!$D$25,IF(U812&lt;=IF(Inputs!$C$26="",lockin,Inputs!$C$26),Inputs!$D$26,IF(U812&lt;=IF(Inputs!$C$27="",lockin,Inputs!$C$27),Inputs!$D$27,IF(U812&lt;=IF(Inputs!$C$28="",lockin,Inputs!$C$28),Inputs!$D$28,IF(U812&lt;=IF(Inputs!$C$29="",lockin,Inputs!$C$29),Inputs!$D$29,IF(U812&lt;=IF(Inputs!$C$30="",lockin,Inputs!$C$30),Inputs!$D$30,IF(U812&lt;=IF(Inputs!$C$31="",lockin,Inputs!$C$31),Inputs!$D$31,0%))))))))))</f>
        <v>1.4999999999999999E-2</v>
      </c>
      <c r="AE812" s="5">
        <f t="shared" si="228"/>
        <v>0</v>
      </c>
      <c r="AF812" s="5">
        <f>AB812*Inputs!I816</f>
        <v>0</v>
      </c>
      <c r="AG812" s="5">
        <f t="shared" si="229"/>
        <v>0</v>
      </c>
      <c r="AH812" s="5">
        <f t="shared" si="230"/>
        <v>0</v>
      </c>
      <c r="AI812" s="5">
        <f>AA812*Inputs!I816</f>
        <v>0</v>
      </c>
      <c r="AJ812" s="5">
        <f t="shared" si="231"/>
        <v>0</v>
      </c>
      <c r="AK812" s="5">
        <f t="shared" si="232"/>
        <v>0</v>
      </c>
      <c r="AL812" s="5">
        <f>AA812*Inputs!I816</f>
        <v>0</v>
      </c>
      <c r="AM812" s="5">
        <f t="shared" ca="1" si="233"/>
        <v>0</v>
      </c>
      <c r="AN812" s="5">
        <f t="shared" si="234"/>
        <v>0</v>
      </c>
      <c r="AO812" s="5">
        <f t="shared" ca="1" si="235"/>
        <v>0</v>
      </c>
      <c r="AP812" s="5"/>
      <c r="AQ812" s="5">
        <f>AA812*Inputs!I816</f>
        <v>0</v>
      </c>
      <c r="AR812" s="5">
        <f t="shared" si="236"/>
        <v>0</v>
      </c>
      <c r="AS812" s="5"/>
      <c r="AT812" s="5">
        <f t="shared" ca="1" si="237"/>
        <v>0</v>
      </c>
      <c r="BG812" s="20" t="str">
        <f>IF(Inputs!K812="","",YEAR(Inputs!K812))</f>
        <v/>
      </c>
      <c r="BH812" s="20" t="str">
        <f>IF(Inputs!K812="","",DAY(Inputs!K812))</f>
        <v/>
      </c>
      <c r="BI812" s="20" t="str">
        <f>IF(Inputs!K812="","",MONTH(Inputs!K812))</f>
        <v/>
      </c>
      <c r="BJ812" s="14" t="str">
        <f>IF(Inputs!K812="","",IF(Inputs!K812&gt;DATE(BG812,4,1),DATE(BG812,4,1),DATE(BG812-1,4,1)))</f>
        <v/>
      </c>
      <c r="BX812" s="27" t="e">
        <f t="shared" si="238"/>
        <v>#N/A</v>
      </c>
      <c r="BY812" t="e">
        <f t="shared" si="239"/>
        <v>#N/A</v>
      </c>
    </row>
    <row r="813" spans="20:77">
      <c r="T813" s="5">
        <f>IF(Inputs!F817="",0,IF(Inputs!G817="Purchase",Inputs!H817,IF(Inputs!G817="Redemption",-Inputs!H817,IF(Inputs!G817="Dividend",0,0)))/Inputs!I817)</f>
        <v>0</v>
      </c>
      <c r="U813" s="5">
        <f>IF(Inputs!F817="",0,(datecg-Inputs!F817))</f>
        <v>0</v>
      </c>
      <c r="V813" s="5">
        <f>IF(Inputs!F817="",0,SUM($T$5:T813))</f>
        <v>0</v>
      </c>
      <c r="W813" s="5">
        <f>SUM($X$5:X812)</f>
        <v>24499.276089799783</v>
      </c>
      <c r="X813" s="5">
        <f t="shared" si="222"/>
        <v>0</v>
      </c>
      <c r="Y813" s="5">
        <f t="shared" si="223"/>
        <v>0</v>
      </c>
      <c r="Z813" s="5">
        <f t="shared" si="224"/>
        <v>0</v>
      </c>
      <c r="AA813" s="5">
        <f t="shared" si="225"/>
        <v>0</v>
      </c>
      <c r="AB813" s="5">
        <f t="shared" si="226"/>
        <v>0</v>
      </c>
      <c r="AC813" s="5">
        <f t="shared" si="227"/>
        <v>0</v>
      </c>
      <c r="AD813" s="94">
        <f>IF(U813&lt;=IF(Inputs!$C$22="",lockin,Inputs!$C$22),Inputs!$D$22,IF(U813&lt;=IF(Inputs!$C$23="",lockin,Inputs!$C$23),Inputs!$D$23,IF(U813&lt;=IF(Inputs!$C$24="",lockin,Inputs!$C$24),Inputs!$D$24,IF(U813&lt;=IF(Inputs!$C$25="",lockin,Inputs!$C$25),Inputs!$D$25,IF(U813&lt;=IF(Inputs!$C$26="",lockin,Inputs!$C$26),Inputs!$D$26,IF(U813&lt;=IF(Inputs!$C$27="",lockin,Inputs!$C$27),Inputs!$D$27,IF(U813&lt;=IF(Inputs!$C$28="",lockin,Inputs!$C$28),Inputs!$D$28,IF(U813&lt;=IF(Inputs!$C$29="",lockin,Inputs!$C$29),Inputs!$D$29,IF(U813&lt;=IF(Inputs!$C$30="",lockin,Inputs!$C$30),Inputs!$D$30,IF(U813&lt;=IF(Inputs!$C$31="",lockin,Inputs!$C$31),Inputs!$D$31,0%))))))))))</f>
        <v>1.4999999999999999E-2</v>
      </c>
      <c r="AE813" s="5">
        <f t="shared" si="228"/>
        <v>0</v>
      </c>
      <c r="AF813" s="5">
        <f>AB813*Inputs!I817</f>
        <v>0</v>
      </c>
      <c r="AG813" s="5">
        <f t="shared" si="229"/>
        <v>0</v>
      </c>
      <c r="AH813" s="5">
        <f t="shared" si="230"/>
        <v>0</v>
      </c>
      <c r="AI813" s="5">
        <f>AA813*Inputs!I817</f>
        <v>0</v>
      </c>
      <c r="AJ813" s="5">
        <f t="shared" si="231"/>
        <v>0</v>
      </c>
      <c r="AK813" s="5">
        <f t="shared" si="232"/>
        <v>0</v>
      </c>
      <c r="AL813" s="5">
        <f>AA813*Inputs!I817</f>
        <v>0</v>
      </c>
      <c r="AM813" s="5">
        <f t="shared" ca="1" si="233"/>
        <v>0</v>
      </c>
      <c r="AN813" s="5">
        <f t="shared" si="234"/>
        <v>0</v>
      </c>
      <c r="AO813" s="5">
        <f t="shared" ca="1" si="235"/>
        <v>0</v>
      </c>
      <c r="AP813" s="5"/>
      <c r="AQ813" s="5">
        <f>AA813*Inputs!I817</f>
        <v>0</v>
      </c>
      <c r="AR813" s="5">
        <f t="shared" si="236"/>
        <v>0</v>
      </c>
      <c r="AS813" s="5"/>
      <c r="AT813" s="5">
        <f t="shared" ca="1" si="237"/>
        <v>0</v>
      </c>
      <c r="BG813" s="20" t="str">
        <f>IF(Inputs!K813="","",YEAR(Inputs!K813))</f>
        <v/>
      </c>
      <c r="BH813" s="20" t="str">
        <f>IF(Inputs!K813="","",DAY(Inputs!K813))</f>
        <v/>
      </c>
      <c r="BI813" s="20" t="str">
        <f>IF(Inputs!K813="","",MONTH(Inputs!K813))</f>
        <v/>
      </c>
      <c r="BJ813" s="14" t="str">
        <f>IF(Inputs!K813="","",IF(Inputs!K813&gt;DATE(BG813,4,1),DATE(BG813,4,1),DATE(BG813-1,4,1)))</f>
        <v/>
      </c>
      <c r="BX813" s="27" t="e">
        <f t="shared" si="238"/>
        <v>#N/A</v>
      </c>
      <c r="BY813" t="e">
        <f t="shared" si="239"/>
        <v>#N/A</v>
      </c>
    </row>
    <row r="814" spans="20:77">
      <c r="T814" s="5">
        <f>IF(Inputs!F818="",0,IF(Inputs!G818="Purchase",Inputs!H818,IF(Inputs!G818="Redemption",-Inputs!H818,IF(Inputs!G818="Dividend",0,0)))/Inputs!I818)</f>
        <v>0</v>
      </c>
      <c r="U814" s="5">
        <f>IF(Inputs!F818="",0,(datecg-Inputs!F818))</f>
        <v>0</v>
      </c>
      <c r="V814" s="5">
        <f>IF(Inputs!F818="",0,SUM($T$5:T814))</f>
        <v>0</v>
      </c>
      <c r="W814" s="5">
        <f>SUM($X$5:X813)</f>
        <v>24499.276089799783</v>
      </c>
      <c r="X814" s="5">
        <f t="shared" si="222"/>
        <v>0</v>
      </c>
      <c r="Y814" s="5">
        <f t="shared" si="223"/>
        <v>0</v>
      </c>
      <c r="Z814" s="5">
        <f t="shared" si="224"/>
        <v>0</v>
      </c>
      <c r="AA814" s="5">
        <f t="shared" si="225"/>
        <v>0</v>
      </c>
      <c r="AB814" s="5">
        <f t="shared" si="226"/>
        <v>0</v>
      </c>
      <c r="AC814" s="5">
        <f t="shared" si="227"/>
        <v>0</v>
      </c>
      <c r="AD814" s="94">
        <f>IF(U814&lt;=IF(Inputs!$C$22="",lockin,Inputs!$C$22),Inputs!$D$22,IF(U814&lt;=IF(Inputs!$C$23="",lockin,Inputs!$C$23),Inputs!$D$23,IF(U814&lt;=IF(Inputs!$C$24="",lockin,Inputs!$C$24),Inputs!$D$24,IF(U814&lt;=IF(Inputs!$C$25="",lockin,Inputs!$C$25),Inputs!$D$25,IF(U814&lt;=IF(Inputs!$C$26="",lockin,Inputs!$C$26),Inputs!$D$26,IF(U814&lt;=IF(Inputs!$C$27="",lockin,Inputs!$C$27),Inputs!$D$27,IF(U814&lt;=IF(Inputs!$C$28="",lockin,Inputs!$C$28),Inputs!$D$28,IF(U814&lt;=IF(Inputs!$C$29="",lockin,Inputs!$C$29),Inputs!$D$29,IF(U814&lt;=IF(Inputs!$C$30="",lockin,Inputs!$C$30),Inputs!$D$30,IF(U814&lt;=IF(Inputs!$C$31="",lockin,Inputs!$C$31),Inputs!$D$31,0%))))))))))</f>
        <v>1.4999999999999999E-2</v>
      </c>
      <c r="AE814" s="5">
        <f t="shared" si="228"/>
        <v>0</v>
      </c>
      <c r="AF814" s="5">
        <f>AB814*Inputs!I818</f>
        <v>0</v>
      </c>
      <c r="AG814" s="5">
        <f t="shared" si="229"/>
        <v>0</v>
      </c>
      <c r="AH814" s="5">
        <f t="shared" si="230"/>
        <v>0</v>
      </c>
      <c r="AI814" s="5">
        <f>AA814*Inputs!I818</f>
        <v>0</v>
      </c>
      <c r="AJ814" s="5">
        <f t="shared" si="231"/>
        <v>0</v>
      </c>
      <c r="AK814" s="5">
        <f t="shared" si="232"/>
        <v>0</v>
      </c>
      <c r="AL814" s="5">
        <f>AA814*Inputs!I818</f>
        <v>0</v>
      </c>
      <c r="AM814" s="5">
        <f t="shared" ca="1" si="233"/>
        <v>0</v>
      </c>
      <c r="AN814" s="5">
        <f t="shared" si="234"/>
        <v>0</v>
      </c>
      <c r="AO814" s="5">
        <f t="shared" ca="1" si="235"/>
        <v>0</v>
      </c>
      <c r="AP814" s="5"/>
      <c r="AQ814" s="5">
        <f>AA814*Inputs!I818</f>
        <v>0</v>
      </c>
      <c r="AR814" s="5">
        <f t="shared" si="236"/>
        <v>0</v>
      </c>
      <c r="AS814" s="5"/>
      <c r="AT814" s="5">
        <f t="shared" ca="1" si="237"/>
        <v>0</v>
      </c>
      <c r="BG814" s="20" t="str">
        <f>IF(Inputs!K814="","",YEAR(Inputs!K814))</f>
        <v/>
      </c>
      <c r="BH814" s="20" t="str">
        <f>IF(Inputs!K814="","",DAY(Inputs!K814))</f>
        <v/>
      </c>
      <c r="BI814" s="20" t="str">
        <f>IF(Inputs!K814="","",MONTH(Inputs!K814))</f>
        <v/>
      </c>
      <c r="BJ814" s="14" t="str">
        <f>IF(Inputs!K814="","",IF(Inputs!K814&gt;DATE(BG814,4,1),DATE(BG814,4,1),DATE(BG814-1,4,1)))</f>
        <v/>
      </c>
      <c r="BX814" s="27" t="e">
        <f t="shared" si="238"/>
        <v>#N/A</v>
      </c>
      <c r="BY814" t="e">
        <f t="shared" si="239"/>
        <v>#N/A</v>
      </c>
    </row>
    <row r="815" spans="20:77">
      <c r="T815" s="5">
        <f>IF(Inputs!F819="",0,IF(Inputs!G819="Purchase",Inputs!H819,IF(Inputs!G819="Redemption",-Inputs!H819,IF(Inputs!G819="Dividend",0,0)))/Inputs!I819)</f>
        <v>0</v>
      </c>
      <c r="U815" s="5">
        <f>IF(Inputs!F819="",0,(datecg-Inputs!F819))</f>
        <v>0</v>
      </c>
      <c r="V815" s="5">
        <f>IF(Inputs!F819="",0,SUM($T$5:T815))</f>
        <v>0</v>
      </c>
      <c r="W815" s="5">
        <f>SUM($X$5:X814)</f>
        <v>24499.276089799783</v>
      </c>
      <c r="X815" s="5">
        <f t="shared" si="222"/>
        <v>0</v>
      </c>
      <c r="Y815" s="5">
        <f t="shared" si="223"/>
        <v>0</v>
      </c>
      <c r="Z815" s="5">
        <f t="shared" si="224"/>
        <v>0</v>
      </c>
      <c r="AA815" s="5">
        <f t="shared" si="225"/>
        <v>0</v>
      </c>
      <c r="AB815" s="5">
        <f t="shared" si="226"/>
        <v>0</v>
      </c>
      <c r="AC815" s="5">
        <f t="shared" si="227"/>
        <v>0</v>
      </c>
      <c r="AD815" s="94">
        <f>IF(U815&lt;=IF(Inputs!$C$22="",lockin,Inputs!$C$22),Inputs!$D$22,IF(U815&lt;=IF(Inputs!$C$23="",lockin,Inputs!$C$23),Inputs!$D$23,IF(U815&lt;=IF(Inputs!$C$24="",lockin,Inputs!$C$24),Inputs!$D$24,IF(U815&lt;=IF(Inputs!$C$25="",lockin,Inputs!$C$25),Inputs!$D$25,IF(U815&lt;=IF(Inputs!$C$26="",lockin,Inputs!$C$26),Inputs!$D$26,IF(U815&lt;=IF(Inputs!$C$27="",lockin,Inputs!$C$27),Inputs!$D$27,IF(U815&lt;=IF(Inputs!$C$28="",lockin,Inputs!$C$28),Inputs!$D$28,IF(U815&lt;=IF(Inputs!$C$29="",lockin,Inputs!$C$29),Inputs!$D$29,IF(U815&lt;=IF(Inputs!$C$30="",lockin,Inputs!$C$30),Inputs!$D$30,IF(U815&lt;=IF(Inputs!$C$31="",lockin,Inputs!$C$31),Inputs!$D$31,0%))))))))))</f>
        <v>1.4999999999999999E-2</v>
      </c>
      <c r="AE815" s="5">
        <f t="shared" si="228"/>
        <v>0</v>
      </c>
      <c r="AF815" s="5">
        <f>AB815*Inputs!I819</f>
        <v>0</v>
      </c>
      <c r="AG815" s="5">
        <f t="shared" si="229"/>
        <v>0</v>
      </c>
      <c r="AH815" s="5">
        <f t="shared" si="230"/>
        <v>0</v>
      </c>
      <c r="AI815" s="5">
        <f>AA815*Inputs!I819</f>
        <v>0</v>
      </c>
      <c r="AJ815" s="5">
        <f t="shared" si="231"/>
        <v>0</v>
      </c>
      <c r="AK815" s="5">
        <f t="shared" si="232"/>
        <v>0</v>
      </c>
      <c r="AL815" s="5">
        <f>AA815*Inputs!I819</f>
        <v>0</v>
      </c>
      <c r="AM815" s="5">
        <f t="shared" ca="1" si="233"/>
        <v>0</v>
      </c>
      <c r="AN815" s="5">
        <f t="shared" si="234"/>
        <v>0</v>
      </c>
      <c r="AO815" s="5">
        <f t="shared" ca="1" si="235"/>
        <v>0</v>
      </c>
      <c r="AP815" s="5"/>
      <c r="AQ815" s="5">
        <f>AA815*Inputs!I819</f>
        <v>0</v>
      </c>
      <c r="AR815" s="5">
        <f t="shared" si="236"/>
        <v>0</v>
      </c>
      <c r="AS815" s="5"/>
      <c r="AT815" s="5">
        <f t="shared" ca="1" si="237"/>
        <v>0</v>
      </c>
      <c r="BG815" s="20" t="str">
        <f>IF(Inputs!K815="","",YEAR(Inputs!K815))</f>
        <v/>
      </c>
      <c r="BH815" s="20" t="str">
        <f>IF(Inputs!K815="","",DAY(Inputs!K815))</f>
        <v/>
      </c>
      <c r="BI815" s="20" t="str">
        <f>IF(Inputs!K815="","",MONTH(Inputs!K815))</f>
        <v/>
      </c>
      <c r="BJ815" s="14" t="str">
        <f>IF(Inputs!K815="","",IF(Inputs!K815&gt;DATE(BG815,4,1),DATE(BG815,4,1),DATE(BG815-1,4,1)))</f>
        <v/>
      </c>
      <c r="BX815" s="27" t="e">
        <f t="shared" si="238"/>
        <v>#N/A</v>
      </c>
      <c r="BY815" t="e">
        <f t="shared" si="239"/>
        <v>#N/A</v>
      </c>
    </row>
    <row r="816" spans="20:77">
      <c r="T816" s="5">
        <f>IF(Inputs!F820="",0,IF(Inputs!G820="Purchase",Inputs!H820,IF(Inputs!G820="Redemption",-Inputs!H820,IF(Inputs!G820="Dividend",0,0)))/Inputs!I820)</f>
        <v>0</v>
      </c>
      <c r="U816" s="5">
        <f>IF(Inputs!F820="",0,(datecg-Inputs!F820))</f>
        <v>0</v>
      </c>
      <c r="V816" s="5">
        <f>IF(Inputs!F820="",0,SUM($T$5:T816))</f>
        <v>0</v>
      </c>
      <c r="W816" s="5">
        <f>SUM($X$5:X815)</f>
        <v>24499.276089799783</v>
      </c>
      <c r="X816" s="5">
        <f t="shared" si="222"/>
        <v>0</v>
      </c>
      <c r="Y816" s="5">
        <f t="shared" si="223"/>
        <v>0</v>
      </c>
      <c r="Z816" s="5">
        <f t="shared" si="224"/>
        <v>0</v>
      </c>
      <c r="AA816" s="5">
        <f t="shared" si="225"/>
        <v>0</v>
      </c>
      <c r="AB816" s="5">
        <f t="shared" si="226"/>
        <v>0</v>
      </c>
      <c r="AC816" s="5">
        <f t="shared" si="227"/>
        <v>0</v>
      </c>
      <c r="AD816" s="94">
        <f>IF(U816&lt;=IF(Inputs!$C$22="",lockin,Inputs!$C$22),Inputs!$D$22,IF(U816&lt;=IF(Inputs!$C$23="",lockin,Inputs!$C$23),Inputs!$D$23,IF(U816&lt;=IF(Inputs!$C$24="",lockin,Inputs!$C$24),Inputs!$D$24,IF(U816&lt;=IF(Inputs!$C$25="",lockin,Inputs!$C$25),Inputs!$D$25,IF(U816&lt;=IF(Inputs!$C$26="",lockin,Inputs!$C$26),Inputs!$D$26,IF(U816&lt;=IF(Inputs!$C$27="",lockin,Inputs!$C$27),Inputs!$D$27,IF(U816&lt;=IF(Inputs!$C$28="",lockin,Inputs!$C$28),Inputs!$D$28,IF(U816&lt;=IF(Inputs!$C$29="",lockin,Inputs!$C$29),Inputs!$D$29,IF(U816&lt;=IF(Inputs!$C$30="",lockin,Inputs!$C$30),Inputs!$D$30,IF(U816&lt;=IF(Inputs!$C$31="",lockin,Inputs!$C$31),Inputs!$D$31,0%))))))))))</f>
        <v>1.4999999999999999E-2</v>
      </c>
      <c r="AE816" s="5">
        <f t="shared" si="228"/>
        <v>0</v>
      </c>
      <c r="AF816" s="5">
        <f>AB816*Inputs!I820</f>
        <v>0</v>
      </c>
      <c r="AG816" s="5">
        <f t="shared" si="229"/>
        <v>0</v>
      </c>
      <c r="AH816" s="5">
        <f t="shared" si="230"/>
        <v>0</v>
      </c>
      <c r="AI816" s="5">
        <f>AA816*Inputs!I820</f>
        <v>0</v>
      </c>
      <c r="AJ816" s="5">
        <f t="shared" si="231"/>
        <v>0</v>
      </c>
      <c r="AK816" s="5">
        <f t="shared" si="232"/>
        <v>0</v>
      </c>
      <c r="AL816" s="5">
        <f>AA816*Inputs!I820</f>
        <v>0</v>
      </c>
      <c r="AM816" s="5">
        <f t="shared" ca="1" si="233"/>
        <v>0</v>
      </c>
      <c r="AN816" s="5">
        <f t="shared" si="234"/>
        <v>0</v>
      </c>
      <c r="AO816" s="5">
        <f t="shared" ca="1" si="235"/>
        <v>0</v>
      </c>
      <c r="AP816" s="5"/>
      <c r="AQ816" s="5">
        <f>AA816*Inputs!I820</f>
        <v>0</v>
      </c>
      <c r="AR816" s="5">
        <f t="shared" si="236"/>
        <v>0</v>
      </c>
      <c r="AS816" s="5"/>
      <c r="AT816" s="5">
        <f t="shared" ca="1" si="237"/>
        <v>0</v>
      </c>
      <c r="BG816" s="20" t="str">
        <f>IF(Inputs!K816="","",YEAR(Inputs!K816))</f>
        <v/>
      </c>
      <c r="BH816" s="20" t="str">
        <f>IF(Inputs!K816="","",DAY(Inputs!K816))</f>
        <v/>
      </c>
      <c r="BI816" s="20" t="str">
        <f>IF(Inputs!K816="","",MONTH(Inputs!K816))</f>
        <v/>
      </c>
      <c r="BJ816" s="14" t="str">
        <f>IF(Inputs!K816="","",IF(Inputs!K816&gt;DATE(BG816,4,1),DATE(BG816,4,1),DATE(BG816-1,4,1)))</f>
        <v/>
      </c>
      <c r="BX816" s="27" t="e">
        <f t="shared" si="238"/>
        <v>#N/A</v>
      </c>
      <c r="BY816" t="e">
        <f t="shared" si="239"/>
        <v>#N/A</v>
      </c>
    </row>
    <row r="817" spans="20:77">
      <c r="T817" s="5">
        <f>IF(Inputs!F821="",0,IF(Inputs!G821="Purchase",Inputs!H821,IF(Inputs!G821="Redemption",-Inputs!H821,IF(Inputs!G821="Dividend",0,0)))/Inputs!I821)</f>
        <v>0</v>
      </c>
      <c r="U817" s="5">
        <f>IF(Inputs!F821="",0,(datecg-Inputs!F821))</f>
        <v>0</v>
      </c>
      <c r="V817" s="5">
        <f>IF(Inputs!F821="",0,SUM($T$5:T817))</f>
        <v>0</v>
      </c>
      <c r="W817" s="5">
        <f>SUM($X$5:X816)</f>
        <v>24499.276089799783</v>
      </c>
      <c r="X817" s="5">
        <f t="shared" si="222"/>
        <v>0</v>
      </c>
      <c r="Y817" s="5">
        <f t="shared" si="223"/>
        <v>0</v>
      </c>
      <c r="Z817" s="5">
        <f t="shared" si="224"/>
        <v>0</v>
      </c>
      <c r="AA817" s="5">
        <f t="shared" si="225"/>
        <v>0</v>
      </c>
      <c r="AB817" s="5">
        <f t="shared" si="226"/>
        <v>0</v>
      </c>
      <c r="AC817" s="5">
        <f t="shared" si="227"/>
        <v>0</v>
      </c>
      <c r="AD817" s="94">
        <f>IF(U817&lt;=IF(Inputs!$C$22="",lockin,Inputs!$C$22),Inputs!$D$22,IF(U817&lt;=IF(Inputs!$C$23="",lockin,Inputs!$C$23),Inputs!$D$23,IF(U817&lt;=IF(Inputs!$C$24="",lockin,Inputs!$C$24),Inputs!$D$24,IF(U817&lt;=IF(Inputs!$C$25="",lockin,Inputs!$C$25),Inputs!$D$25,IF(U817&lt;=IF(Inputs!$C$26="",lockin,Inputs!$C$26),Inputs!$D$26,IF(U817&lt;=IF(Inputs!$C$27="",lockin,Inputs!$C$27),Inputs!$D$27,IF(U817&lt;=IF(Inputs!$C$28="",lockin,Inputs!$C$28),Inputs!$D$28,IF(U817&lt;=IF(Inputs!$C$29="",lockin,Inputs!$C$29),Inputs!$D$29,IF(U817&lt;=IF(Inputs!$C$30="",lockin,Inputs!$C$30),Inputs!$D$30,IF(U817&lt;=IF(Inputs!$C$31="",lockin,Inputs!$C$31),Inputs!$D$31,0%))))))))))</f>
        <v>1.4999999999999999E-2</v>
      </c>
      <c r="AE817" s="5">
        <f t="shared" si="228"/>
        <v>0</v>
      </c>
      <c r="AF817" s="5">
        <f>AB817*Inputs!I821</f>
        <v>0</v>
      </c>
      <c r="AG817" s="5">
        <f t="shared" si="229"/>
        <v>0</v>
      </c>
      <c r="AH817" s="5">
        <f t="shared" si="230"/>
        <v>0</v>
      </c>
      <c r="AI817" s="5">
        <f>AA817*Inputs!I821</f>
        <v>0</v>
      </c>
      <c r="AJ817" s="5">
        <f t="shared" si="231"/>
        <v>0</v>
      </c>
      <c r="AK817" s="5">
        <f t="shared" si="232"/>
        <v>0</v>
      </c>
      <c r="AL817" s="5">
        <f>AA817*Inputs!I821</f>
        <v>0</v>
      </c>
      <c r="AM817" s="5">
        <f t="shared" ca="1" si="233"/>
        <v>0</v>
      </c>
      <c r="AN817" s="5">
        <f t="shared" si="234"/>
        <v>0</v>
      </c>
      <c r="AO817" s="5">
        <f t="shared" ca="1" si="235"/>
        <v>0</v>
      </c>
      <c r="AP817" s="5"/>
      <c r="AQ817" s="5">
        <f>AA817*Inputs!I821</f>
        <v>0</v>
      </c>
      <c r="AR817" s="5">
        <f t="shared" si="236"/>
        <v>0</v>
      </c>
      <c r="AS817" s="5"/>
      <c r="AT817" s="5">
        <f t="shared" ca="1" si="237"/>
        <v>0</v>
      </c>
      <c r="BG817" s="20" t="str">
        <f>IF(Inputs!K817="","",YEAR(Inputs!K817))</f>
        <v/>
      </c>
      <c r="BH817" s="20" t="str">
        <f>IF(Inputs!K817="","",DAY(Inputs!K817))</f>
        <v/>
      </c>
      <c r="BI817" s="20" t="str">
        <f>IF(Inputs!K817="","",MONTH(Inputs!K817))</f>
        <v/>
      </c>
      <c r="BJ817" s="14" t="str">
        <f>IF(Inputs!K817="","",IF(Inputs!K817&gt;DATE(BG817,4,1),DATE(BG817,4,1),DATE(BG817-1,4,1)))</f>
        <v/>
      </c>
      <c r="BX817" s="27" t="e">
        <f t="shared" si="238"/>
        <v>#N/A</v>
      </c>
      <c r="BY817" t="e">
        <f t="shared" si="239"/>
        <v>#N/A</v>
      </c>
    </row>
    <row r="818" spans="20:77">
      <c r="T818" s="5">
        <f>IF(Inputs!F822="",0,IF(Inputs!G822="Purchase",Inputs!H822,IF(Inputs!G822="Redemption",-Inputs!H822,IF(Inputs!G822="Dividend",0,0)))/Inputs!I822)</f>
        <v>0</v>
      </c>
      <c r="U818" s="5">
        <f>IF(Inputs!F822="",0,(datecg-Inputs!F822))</f>
        <v>0</v>
      </c>
      <c r="V818" s="5">
        <f>IF(Inputs!F822="",0,SUM($T$5:T818))</f>
        <v>0</v>
      </c>
      <c r="W818" s="5">
        <f>SUM($X$5:X817)</f>
        <v>24499.276089799783</v>
      </c>
      <c r="X818" s="5">
        <f t="shared" si="222"/>
        <v>0</v>
      </c>
      <c r="Y818" s="5">
        <f t="shared" si="223"/>
        <v>0</v>
      </c>
      <c r="Z818" s="5">
        <f t="shared" si="224"/>
        <v>0</v>
      </c>
      <c r="AA818" s="5">
        <f t="shared" si="225"/>
        <v>0</v>
      </c>
      <c r="AB818" s="5">
        <f t="shared" si="226"/>
        <v>0</v>
      </c>
      <c r="AC818" s="5">
        <f t="shared" si="227"/>
        <v>0</v>
      </c>
      <c r="AD818" s="94">
        <f>IF(U818&lt;=IF(Inputs!$C$22="",lockin,Inputs!$C$22),Inputs!$D$22,IF(U818&lt;=IF(Inputs!$C$23="",lockin,Inputs!$C$23),Inputs!$D$23,IF(U818&lt;=IF(Inputs!$C$24="",lockin,Inputs!$C$24),Inputs!$D$24,IF(U818&lt;=IF(Inputs!$C$25="",lockin,Inputs!$C$25),Inputs!$D$25,IF(U818&lt;=IF(Inputs!$C$26="",lockin,Inputs!$C$26),Inputs!$D$26,IF(U818&lt;=IF(Inputs!$C$27="",lockin,Inputs!$C$27),Inputs!$D$27,IF(U818&lt;=IF(Inputs!$C$28="",lockin,Inputs!$C$28),Inputs!$D$28,IF(U818&lt;=IF(Inputs!$C$29="",lockin,Inputs!$C$29),Inputs!$D$29,IF(U818&lt;=IF(Inputs!$C$30="",lockin,Inputs!$C$30),Inputs!$D$30,IF(U818&lt;=IF(Inputs!$C$31="",lockin,Inputs!$C$31),Inputs!$D$31,0%))))))))))</f>
        <v>1.4999999999999999E-2</v>
      </c>
      <c r="AE818" s="5">
        <f t="shared" si="228"/>
        <v>0</v>
      </c>
      <c r="AF818" s="5">
        <f>AB818*Inputs!I822</f>
        <v>0</v>
      </c>
      <c r="AG818" s="5">
        <f t="shared" si="229"/>
        <v>0</v>
      </c>
      <c r="AH818" s="5">
        <f t="shared" si="230"/>
        <v>0</v>
      </c>
      <c r="AI818" s="5">
        <f>AA818*Inputs!I822</f>
        <v>0</v>
      </c>
      <c r="AJ818" s="5">
        <f t="shared" si="231"/>
        <v>0</v>
      </c>
      <c r="AK818" s="5">
        <f t="shared" si="232"/>
        <v>0</v>
      </c>
      <c r="AL818" s="5">
        <f>AA818*Inputs!I822</f>
        <v>0</v>
      </c>
      <c r="AM818" s="5">
        <f t="shared" ca="1" si="233"/>
        <v>0</v>
      </c>
      <c r="AN818" s="5">
        <f t="shared" si="234"/>
        <v>0</v>
      </c>
      <c r="AO818" s="5">
        <f t="shared" ca="1" si="235"/>
        <v>0</v>
      </c>
      <c r="AP818" s="5"/>
      <c r="AQ818" s="5">
        <f>AA818*Inputs!I822</f>
        <v>0</v>
      </c>
      <c r="AR818" s="5">
        <f t="shared" si="236"/>
        <v>0</v>
      </c>
      <c r="AS818" s="5"/>
      <c r="AT818" s="5">
        <f t="shared" ca="1" si="237"/>
        <v>0</v>
      </c>
      <c r="BG818" s="20" t="str">
        <f>IF(Inputs!K818="","",YEAR(Inputs!K818))</f>
        <v/>
      </c>
      <c r="BH818" s="20" t="str">
        <f>IF(Inputs!K818="","",DAY(Inputs!K818))</f>
        <v/>
      </c>
      <c r="BI818" s="20" t="str">
        <f>IF(Inputs!K818="","",MONTH(Inputs!K818))</f>
        <v/>
      </c>
      <c r="BJ818" s="14" t="str">
        <f>IF(Inputs!K818="","",IF(Inputs!K818&gt;DATE(BG818,4,1),DATE(BG818,4,1),DATE(BG818-1,4,1)))</f>
        <v/>
      </c>
      <c r="BX818" s="27" t="e">
        <f t="shared" si="238"/>
        <v>#N/A</v>
      </c>
      <c r="BY818" t="e">
        <f t="shared" si="239"/>
        <v>#N/A</v>
      </c>
    </row>
    <row r="819" spans="20:77">
      <c r="T819" s="5">
        <f>IF(Inputs!F823="",0,IF(Inputs!G823="Purchase",Inputs!H823,IF(Inputs!G823="Redemption",-Inputs!H823,IF(Inputs!G823="Dividend",0,0)))/Inputs!I823)</f>
        <v>0</v>
      </c>
      <c r="U819" s="5">
        <f>IF(Inputs!F823="",0,(datecg-Inputs!F823))</f>
        <v>0</v>
      </c>
      <c r="V819" s="5">
        <f>IF(Inputs!F823="",0,SUM($T$5:T819))</f>
        <v>0</v>
      </c>
      <c r="W819" s="5">
        <f>SUM($X$5:X818)</f>
        <v>24499.276089799783</v>
      </c>
      <c r="X819" s="5">
        <f t="shared" si="222"/>
        <v>0</v>
      </c>
      <c r="Y819" s="5">
        <f t="shared" si="223"/>
        <v>0</v>
      </c>
      <c r="Z819" s="5">
        <f t="shared" si="224"/>
        <v>0</v>
      </c>
      <c r="AA819" s="5">
        <f t="shared" si="225"/>
        <v>0</v>
      </c>
      <c r="AB819" s="5">
        <f t="shared" si="226"/>
        <v>0</v>
      </c>
      <c r="AC819" s="5">
        <f t="shared" si="227"/>
        <v>0</v>
      </c>
      <c r="AD819" s="94">
        <f>IF(U819&lt;=IF(Inputs!$C$22="",lockin,Inputs!$C$22),Inputs!$D$22,IF(U819&lt;=IF(Inputs!$C$23="",lockin,Inputs!$C$23),Inputs!$D$23,IF(U819&lt;=IF(Inputs!$C$24="",lockin,Inputs!$C$24),Inputs!$D$24,IF(U819&lt;=IF(Inputs!$C$25="",lockin,Inputs!$C$25),Inputs!$D$25,IF(U819&lt;=IF(Inputs!$C$26="",lockin,Inputs!$C$26),Inputs!$D$26,IF(U819&lt;=IF(Inputs!$C$27="",lockin,Inputs!$C$27),Inputs!$D$27,IF(U819&lt;=IF(Inputs!$C$28="",lockin,Inputs!$C$28),Inputs!$D$28,IF(U819&lt;=IF(Inputs!$C$29="",lockin,Inputs!$C$29),Inputs!$D$29,IF(U819&lt;=IF(Inputs!$C$30="",lockin,Inputs!$C$30),Inputs!$D$30,IF(U819&lt;=IF(Inputs!$C$31="",lockin,Inputs!$C$31),Inputs!$D$31,0%))))))))))</f>
        <v>1.4999999999999999E-2</v>
      </c>
      <c r="AE819" s="5">
        <f t="shared" si="228"/>
        <v>0</v>
      </c>
      <c r="AF819" s="5">
        <f>AB819*Inputs!I823</f>
        <v>0</v>
      </c>
      <c r="AG819" s="5">
        <f t="shared" si="229"/>
        <v>0</v>
      </c>
      <c r="AH819" s="5">
        <f t="shared" si="230"/>
        <v>0</v>
      </c>
      <c r="AI819" s="5">
        <f>AA819*Inputs!I823</f>
        <v>0</v>
      </c>
      <c r="AJ819" s="5">
        <f t="shared" si="231"/>
        <v>0</v>
      </c>
      <c r="AK819" s="5">
        <f t="shared" si="232"/>
        <v>0</v>
      </c>
      <c r="AL819" s="5">
        <f>AA819*Inputs!I823</f>
        <v>0</v>
      </c>
      <c r="AM819" s="5">
        <f t="shared" ca="1" si="233"/>
        <v>0</v>
      </c>
      <c r="AN819" s="5">
        <f t="shared" si="234"/>
        <v>0</v>
      </c>
      <c r="AO819" s="5">
        <f t="shared" ca="1" si="235"/>
        <v>0</v>
      </c>
      <c r="AP819" s="5"/>
      <c r="AQ819" s="5">
        <f>AA819*Inputs!I823</f>
        <v>0</v>
      </c>
      <c r="AR819" s="5">
        <f t="shared" si="236"/>
        <v>0</v>
      </c>
      <c r="AS819" s="5"/>
      <c r="AT819" s="5">
        <f t="shared" ca="1" si="237"/>
        <v>0</v>
      </c>
      <c r="BG819" s="20" t="str">
        <f>IF(Inputs!K819="","",YEAR(Inputs!K819))</f>
        <v/>
      </c>
      <c r="BH819" s="20" t="str">
        <f>IF(Inputs!K819="","",DAY(Inputs!K819))</f>
        <v/>
      </c>
      <c r="BI819" s="20" t="str">
        <f>IF(Inputs!K819="","",MONTH(Inputs!K819))</f>
        <v/>
      </c>
      <c r="BJ819" s="14" t="str">
        <f>IF(Inputs!K819="","",IF(Inputs!K819&gt;DATE(BG819,4,1),DATE(BG819,4,1),DATE(BG819-1,4,1)))</f>
        <v/>
      </c>
      <c r="BX819" s="27" t="e">
        <f t="shared" si="238"/>
        <v>#N/A</v>
      </c>
      <c r="BY819" t="e">
        <f t="shared" si="239"/>
        <v>#N/A</v>
      </c>
    </row>
    <row r="820" spans="20:77">
      <c r="T820" s="5">
        <f>IF(Inputs!F824="",0,IF(Inputs!G824="Purchase",Inputs!H824,IF(Inputs!G824="Redemption",-Inputs!H824,IF(Inputs!G824="Dividend",0,0)))/Inputs!I824)</f>
        <v>0</v>
      </c>
      <c r="U820" s="5">
        <f>IF(Inputs!F824="",0,(datecg-Inputs!F824))</f>
        <v>0</v>
      </c>
      <c r="V820" s="5">
        <f>IF(Inputs!F824="",0,SUM($T$5:T820))</f>
        <v>0</v>
      </c>
      <c r="W820" s="5">
        <f>SUM($X$5:X819)</f>
        <v>24499.276089799783</v>
      </c>
      <c r="X820" s="5">
        <f t="shared" si="222"/>
        <v>0</v>
      </c>
      <c r="Y820" s="5">
        <f t="shared" si="223"/>
        <v>0</v>
      </c>
      <c r="Z820" s="5">
        <f t="shared" si="224"/>
        <v>0</v>
      </c>
      <c r="AA820" s="5">
        <f t="shared" si="225"/>
        <v>0</v>
      </c>
      <c r="AB820" s="5">
        <f t="shared" si="226"/>
        <v>0</v>
      </c>
      <c r="AC820" s="5">
        <f t="shared" si="227"/>
        <v>0</v>
      </c>
      <c r="AD820" s="94">
        <f>IF(U820&lt;=IF(Inputs!$C$22="",lockin,Inputs!$C$22),Inputs!$D$22,IF(U820&lt;=IF(Inputs!$C$23="",lockin,Inputs!$C$23),Inputs!$D$23,IF(U820&lt;=IF(Inputs!$C$24="",lockin,Inputs!$C$24),Inputs!$D$24,IF(U820&lt;=IF(Inputs!$C$25="",lockin,Inputs!$C$25),Inputs!$D$25,IF(U820&lt;=IF(Inputs!$C$26="",lockin,Inputs!$C$26),Inputs!$D$26,IF(U820&lt;=IF(Inputs!$C$27="",lockin,Inputs!$C$27),Inputs!$D$27,IF(U820&lt;=IF(Inputs!$C$28="",lockin,Inputs!$C$28),Inputs!$D$28,IF(U820&lt;=IF(Inputs!$C$29="",lockin,Inputs!$C$29),Inputs!$D$29,IF(U820&lt;=IF(Inputs!$C$30="",lockin,Inputs!$C$30),Inputs!$D$30,IF(U820&lt;=IF(Inputs!$C$31="",lockin,Inputs!$C$31),Inputs!$D$31,0%))))))))))</f>
        <v>1.4999999999999999E-2</v>
      </c>
      <c r="AE820" s="5">
        <f t="shared" si="228"/>
        <v>0</v>
      </c>
      <c r="AF820" s="5">
        <f>AB820*Inputs!I824</f>
        <v>0</v>
      </c>
      <c r="AG820" s="5">
        <f t="shared" si="229"/>
        <v>0</v>
      </c>
      <c r="AH820" s="5">
        <f t="shared" si="230"/>
        <v>0</v>
      </c>
      <c r="AI820" s="5">
        <f>AA820*Inputs!I824</f>
        <v>0</v>
      </c>
      <c r="AJ820" s="5">
        <f t="shared" si="231"/>
        <v>0</v>
      </c>
      <c r="AK820" s="5">
        <f t="shared" si="232"/>
        <v>0</v>
      </c>
      <c r="AL820" s="5">
        <f>AA820*Inputs!I824</f>
        <v>0</v>
      </c>
      <c r="AM820" s="5">
        <f t="shared" ca="1" si="233"/>
        <v>0</v>
      </c>
      <c r="AN820" s="5">
        <f t="shared" si="234"/>
        <v>0</v>
      </c>
      <c r="AO820" s="5">
        <f t="shared" ca="1" si="235"/>
        <v>0</v>
      </c>
      <c r="AP820" s="5"/>
      <c r="AQ820" s="5">
        <f>AA820*Inputs!I824</f>
        <v>0</v>
      </c>
      <c r="AR820" s="5">
        <f t="shared" si="236"/>
        <v>0</v>
      </c>
      <c r="AS820" s="5"/>
      <c r="AT820" s="5">
        <f t="shared" ca="1" si="237"/>
        <v>0</v>
      </c>
      <c r="BG820" s="20" t="str">
        <f>IF(Inputs!K820="","",YEAR(Inputs!K820))</f>
        <v/>
      </c>
      <c r="BH820" s="20" t="str">
        <f>IF(Inputs!K820="","",DAY(Inputs!K820))</f>
        <v/>
      </c>
      <c r="BI820" s="20" t="str">
        <f>IF(Inputs!K820="","",MONTH(Inputs!K820))</f>
        <v/>
      </c>
      <c r="BJ820" s="14" t="str">
        <f>IF(Inputs!K820="","",IF(Inputs!K820&gt;DATE(BG820,4,1),DATE(BG820,4,1),DATE(BG820-1,4,1)))</f>
        <v/>
      </c>
      <c r="BX820" s="27" t="e">
        <f t="shared" si="238"/>
        <v>#N/A</v>
      </c>
      <c r="BY820" t="e">
        <f t="shared" si="239"/>
        <v>#N/A</v>
      </c>
    </row>
    <row r="821" spans="20:77">
      <c r="T821" s="5">
        <f>IF(Inputs!F825="",0,IF(Inputs!G825="Purchase",Inputs!H825,IF(Inputs!G825="Redemption",-Inputs!H825,IF(Inputs!G825="Dividend",0,0)))/Inputs!I825)</f>
        <v>0</v>
      </c>
      <c r="U821" s="5">
        <f>IF(Inputs!F825="",0,(datecg-Inputs!F825))</f>
        <v>0</v>
      </c>
      <c r="V821" s="5">
        <f>IF(Inputs!F825="",0,SUM($T$5:T821))</f>
        <v>0</v>
      </c>
      <c r="W821" s="5">
        <f>SUM($X$5:X820)</f>
        <v>24499.276089799783</v>
      </c>
      <c r="X821" s="5">
        <f t="shared" si="222"/>
        <v>0</v>
      </c>
      <c r="Y821" s="5">
        <f t="shared" si="223"/>
        <v>0</v>
      </c>
      <c r="Z821" s="5">
        <f t="shared" si="224"/>
        <v>0</v>
      </c>
      <c r="AA821" s="5">
        <f t="shared" si="225"/>
        <v>0</v>
      </c>
      <c r="AB821" s="5">
        <f t="shared" si="226"/>
        <v>0</v>
      </c>
      <c r="AC821" s="5">
        <f t="shared" si="227"/>
        <v>0</v>
      </c>
      <c r="AD821" s="94">
        <f>IF(U821&lt;=IF(Inputs!$C$22="",lockin,Inputs!$C$22),Inputs!$D$22,IF(U821&lt;=IF(Inputs!$C$23="",lockin,Inputs!$C$23),Inputs!$D$23,IF(U821&lt;=IF(Inputs!$C$24="",lockin,Inputs!$C$24),Inputs!$D$24,IF(U821&lt;=IF(Inputs!$C$25="",lockin,Inputs!$C$25),Inputs!$D$25,IF(U821&lt;=IF(Inputs!$C$26="",lockin,Inputs!$C$26),Inputs!$D$26,IF(U821&lt;=IF(Inputs!$C$27="",lockin,Inputs!$C$27),Inputs!$D$27,IF(U821&lt;=IF(Inputs!$C$28="",lockin,Inputs!$C$28),Inputs!$D$28,IF(U821&lt;=IF(Inputs!$C$29="",lockin,Inputs!$C$29),Inputs!$D$29,IF(U821&lt;=IF(Inputs!$C$30="",lockin,Inputs!$C$30),Inputs!$D$30,IF(U821&lt;=IF(Inputs!$C$31="",lockin,Inputs!$C$31),Inputs!$D$31,0%))))))))))</f>
        <v>1.4999999999999999E-2</v>
      </c>
      <c r="AE821" s="5">
        <f t="shared" si="228"/>
        <v>0</v>
      </c>
      <c r="AF821" s="5">
        <f>AB821*Inputs!I825</f>
        <v>0</v>
      </c>
      <c r="AG821" s="5">
        <f t="shared" si="229"/>
        <v>0</v>
      </c>
      <c r="AH821" s="5">
        <f t="shared" si="230"/>
        <v>0</v>
      </c>
      <c r="AI821" s="5">
        <f>AA821*Inputs!I825</f>
        <v>0</v>
      </c>
      <c r="AJ821" s="5">
        <f t="shared" si="231"/>
        <v>0</v>
      </c>
      <c r="AK821" s="5">
        <f t="shared" si="232"/>
        <v>0</v>
      </c>
      <c r="AL821" s="5">
        <f>AA821*Inputs!I825</f>
        <v>0</v>
      </c>
      <c r="AM821" s="5">
        <f t="shared" ca="1" si="233"/>
        <v>0</v>
      </c>
      <c r="AN821" s="5">
        <f t="shared" si="234"/>
        <v>0</v>
      </c>
      <c r="AO821" s="5">
        <f t="shared" ca="1" si="235"/>
        <v>0</v>
      </c>
      <c r="AP821" s="5"/>
      <c r="AQ821" s="5">
        <f>AA821*Inputs!I825</f>
        <v>0</v>
      </c>
      <c r="AR821" s="5">
        <f t="shared" si="236"/>
        <v>0</v>
      </c>
      <c r="AS821" s="5"/>
      <c r="AT821" s="5">
        <f t="shared" ca="1" si="237"/>
        <v>0</v>
      </c>
      <c r="BG821" s="20" t="str">
        <f>IF(Inputs!K821="","",YEAR(Inputs!K821))</f>
        <v/>
      </c>
      <c r="BH821" s="20" t="str">
        <f>IF(Inputs!K821="","",DAY(Inputs!K821))</f>
        <v/>
      </c>
      <c r="BI821" s="20" t="str">
        <f>IF(Inputs!K821="","",MONTH(Inputs!K821))</f>
        <v/>
      </c>
      <c r="BJ821" s="14" t="str">
        <f>IF(Inputs!K821="","",IF(Inputs!K821&gt;DATE(BG821,4,1),DATE(BG821,4,1),DATE(BG821-1,4,1)))</f>
        <v/>
      </c>
      <c r="BX821" s="27" t="e">
        <f t="shared" si="238"/>
        <v>#N/A</v>
      </c>
      <c r="BY821" t="e">
        <f t="shared" si="239"/>
        <v>#N/A</v>
      </c>
    </row>
    <row r="822" spans="20:77">
      <c r="T822" s="5">
        <f>IF(Inputs!F826="",0,IF(Inputs!G826="Purchase",Inputs!H826,IF(Inputs!G826="Redemption",-Inputs!H826,IF(Inputs!G826="Dividend",0,0)))/Inputs!I826)</f>
        <v>0</v>
      </c>
      <c r="U822" s="5">
        <f>IF(Inputs!F826="",0,(datecg-Inputs!F826))</f>
        <v>0</v>
      </c>
      <c r="V822" s="5">
        <f>IF(Inputs!F826="",0,SUM($T$5:T822))</f>
        <v>0</v>
      </c>
      <c r="W822" s="5">
        <f>SUM($X$5:X821)</f>
        <v>24499.276089799783</v>
      </c>
      <c r="X822" s="5">
        <f t="shared" si="222"/>
        <v>0</v>
      </c>
      <c r="Y822" s="5">
        <f t="shared" si="223"/>
        <v>0</v>
      </c>
      <c r="Z822" s="5">
        <f t="shared" si="224"/>
        <v>0</v>
      </c>
      <c r="AA822" s="5">
        <f t="shared" si="225"/>
        <v>0</v>
      </c>
      <c r="AB822" s="5">
        <f t="shared" si="226"/>
        <v>0</v>
      </c>
      <c r="AC822" s="5">
        <f t="shared" si="227"/>
        <v>0</v>
      </c>
      <c r="AD822" s="94">
        <f>IF(U822&lt;=IF(Inputs!$C$22="",lockin,Inputs!$C$22),Inputs!$D$22,IF(U822&lt;=IF(Inputs!$C$23="",lockin,Inputs!$C$23),Inputs!$D$23,IF(U822&lt;=IF(Inputs!$C$24="",lockin,Inputs!$C$24),Inputs!$D$24,IF(U822&lt;=IF(Inputs!$C$25="",lockin,Inputs!$C$25),Inputs!$D$25,IF(U822&lt;=IF(Inputs!$C$26="",lockin,Inputs!$C$26),Inputs!$D$26,IF(U822&lt;=IF(Inputs!$C$27="",lockin,Inputs!$C$27),Inputs!$D$27,IF(U822&lt;=IF(Inputs!$C$28="",lockin,Inputs!$C$28),Inputs!$D$28,IF(U822&lt;=IF(Inputs!$C$29="",lockin,Inputs!$C$29),Inputs!$D$29,IF(U822&lt;=IF(Inputs!$C$30="",lockin,Inputs!$C$30),Inputs!$D$30,IF(U822&lt;=IF(Inputs!$C$31="",lockin,Inputs!$C$31),Inputs!$D$31,0%))))))))))</f>
        <v>1.4999999999999999E-2</v>
      </c>
      <c r="AE822" s="5">
        <f t="shared" si="228"/>
        <v>0</v>
      </c>
      <c r="AF822" s="5">
        <f>AB822*Inputs!I826</f>
        <v>0</v>
      </c>
      <c r="AG822" s="5">
        <f t="shared" si="229"/>
        <v>0</v>
      </c>
      <c r="AH822" s="5">
        <f t="shared" si="230"/>
        <v>0</v>
      </c>
      <c r="AI822" s="5">
        <f>AA822*Inputs!I826</f>
        <v>0</v>
      </c>
      <c r="AJ822" s="5">
        <f t="shared" si="231"/>
        <v>0</v>
      </c>
      <c r="AK822" s="5">
        <f t="shared" si="232"/>
        <v>0</v>
      </c>
      <c r="AL822" s="5">
        <f>AA822*Inputs!I826</f>
        <v>0</v>
      </c>
      <c r="AM822" s="5">
        <f t="shared" ca="1" si="233"/>
        <v>0</v>
      </c>
      <c r="AN822" s="5">
        <f t="shared" si="234"/>
        <v>0</v>
      </c>
      <c r="AO822" s="5">
        <f t="shared" ca="1" si="235"/>
        <v>0</v>
      </c>
      <c r="AP822" s="5"/>
      <c r="AQ822" s="5">
        <f>AA822*Inputs!I826</f>
        <v>0</v>
      </c>
      <c r="AR822" s="5">
        <f t="shared" si="236"/>
        <v>0</v>
      </c>
      <c r="AS822" s="5"/>
      <c r="AT822" s="5">
        <f t="shared" ca="1" si="237"/>
        <v>0</v>
      </c>
      <c r="BG822" s="20" t="str">
        <f>IF(Inputs!K822="","",YEAR(Inputs!K822))</f>
        <v/>
      </c>
      <c r="BH822" s="20" t="str">
        <f>IF(Inputs!K822="","",DAY(Inputs!K822))</f>
        <v/>
      </c>
      <c r="BI822" s="20" t="str">
        <f>IF(Inputs!K822="","",MONTH(Inputs!K822))</f>
        <v/>
      </c>
      <c r="BJ822" s="14" t="str">
        <f>IF(Inputs!K822="","",IF(Inputs!K822&gt;DATE(BG822,4,1),DATE(BG822,4,1),DATE(BG822-1,4,1)))</f>
        <v/>
      </c>
      <c r="BX822" s="27" t="e">
        <f t="shared" si="238"/>
        <v>#N/A</v>
      </c>
      <c r="BY822" t="e">
        <f t="shared" si="239"/>
        <v>#N/A</v>
      </c>
    </row>
    <row r="823" spans="20:77">
      <c r="T823" s="5">
        <f>IF(Inputs!F827="",0,IF(Inputs!G827="Purchase",Inputs!H827,IF(Inputs!G827="Redemption",-Inputs!H827,IF(Inputs!G827="Dividend",0,0)))/Inputs!I827)</f>
        <v>0</v>
      </c>
      <c r="U823" s="5">
        <f>IF(Inputs!F827="",0,(datecg-Inputs!F827))</f>
        <v>0</v>
      </c>
      <c r="V823" s="5">
        <f>IF(Inputs!F827="",0,SUM($T$5:T823))</f>
        <v>0</v>
      </c>
      <c r="W823" s="5">
        <f>SUM($X$5:X822)</f>
        <v>24499.276089799783</v>
      </c>
      <c r="X823" s="5">
        <f t="shared" si="222"/>
        <v>0</v>
      </c>
      <c r="Y823" s="5">
        <f t="shared" si="223"/>
        <v>0</v>
      </c>
      <c r="Z823" s="5">
        <f t="shared" si="224"/>
        <v>0</v>
      </c>
      <c r="AA823" s="5">
        <f t="shared" si="225"/>
        <v>0</v>
      </c>
      <c r="AB823" s="5">
        <f t="shared" si="226"/>
        <v>0</v>
      </c>
      <c r="AC823" s="5">
        <f t="shared" si="227"/>
        <v>0</v>
      </c>
      <c r="AD823" s="94">
        <f>IF(U823&lt;=IF(Inputs!$C$22="",lockin,Inputs!$C$22),Inputs!$D$22,IF(U823&lt;=IF(Inputs!$C$23="",lockin,Inputs!$C$23),Inputs!$D$23,IF(U823&lt;=IF(Inputs!$C$24="",lockin,Inputs!$C$24),Inputs!$D$24,IF(U823&lt;=IF(Inputs!$C$25="",lockin,Inputs!$C$25),Inputs!$D$25,IF(U823&lt;=IF(Inputs!$C$26="",lockin,Inputs!$C$26),Inputs!$D$26,IF(U823&lt;=IF(Inputs!$C$27="",lockin,Inputs!$C$27),Inputs!$D$27,IF(U823&lt;=IF(Inputs!$C$28="",lockin,Inputs!$C$28),Inputs!$D$28,IF(U823&lt;=IF(Inputs!$C$29="",lockin,Inputs!$C$29),Inputs!$D$29,IF(U823&lt;=IF(Inputs!$C$30="",lockin,Inputs!$C$30),Inputs!$D$30,IF(U823&lt;=IF(Inputs!$C$31="",lockin,Inputs!$C$31),Inputs!$D$31,0%))))))))))</f>
        <v>1.4999999999999999E-2</v>
      </c>
      <c r="AE823" s="5">
        <f t="shared" si="228"/>
        <v>0</v>
      </c>
      <c r="AF823" s="5">
        <f>AB823*Inputs!I827</f>
        <v>0</v>
      </c>
      <c r="AG823" s="5">
        <f t="shared" si="229"/>
        <v>0</v>
      </c>
      <c r="AH823" s="5">
        <f t="shared" si="230"/>
        <v>0</v>
      </c>
      <c r="AI823" s="5">
        <f>AA823*Inputs!I827</f>
        <v>0</v>
      </c>
      <c r="AJ823" s="5">
        <f t="shared" si="231"/>
        <v>0</v>
      </c>
      <c r="AK823" s="5">
        <f t="shared" si="232"/>
        <v>0</v>
      </c>
      <c r="AL823" s="5">
        <f>AA823*Inputs!I827</f>
        <v>0</v>
      </c>
      <c r="AM823" s="5">
        <f t="shared" ca="1" si="233"/>
        <v>0</v>
      </c>
      <c r="AN823" s="5">
        <f t="shared" si="234"/>
        <v>0</v>
      </c>
      <c r="AO823" s="5">
        <f t="shared" ca="1" si="235"/>
        <v>0</v>
      </c>
      <c r="AP823" s="5"/>
      <c r="AQ823" s="5">
        <f>AA823*Inputs!I827</f>
        <v>0</v>
      </c>
      <c r="AR823" s="5">
        <f t="shared" si="236"/>
        <v>0</v>
      </c>
      <c r="AS823" s="5"/>
      <c r="AT823" s="5">
        <f t="shared" ca="1" si="237"/>
        <v>0</v>
      </c>
      <c r="BG823" s="20" t="str">
        <f>IF(Inputs!K823="","",YEAR(Inputs!K823))</f>
        <v/>
      </c>
      <c r="BH823" s="20" t="str">
        <f>IF(Inputs!K823="","",DAY(Inputs!K823))</f>
        <v/>
      </c>
      <c r="BI823" s="20" t="str">
        <f>IF(Inputs!K823="","",MONTH(Inputs!K823))</f>
        <v/>
      </c>
      <c r="BJ823" s="14" t="str">
        <f>IF(Inputs!K823="","",IF(Inputs!K823&gt;DATE(BG823,4,1),DATE(BG823,4,1),DATE(BG823-1,4,1)))</f>
        <v/>
      </c>
      <c r="BX823" s="27" t="e">
        <f t="shared" si="238"/>
        <v>#N/A</v>
      </c>
      <c r="BY823" t="e">
        <f t="shared" si="239"/>
        <v>#N/A</v>
      </c>
    </row>
    <row r="824" spans="20:77">
      <c r="T824" s="5">
        <f>IF(Inputs!F828="",0,IF(Inputs!G828="Purchase",Inputs!H828,IF(Inputs!G828="Redemption",-Inputs!H828,IF(Inputs!G828="Dividend",0,0)))/Inputs!I828)</f>
        <v>0</v>
      </c>
      <c r="U824" s="5">
        <f>IF(Inputs!F828="",0,(datecg-Inputs!F828))</f>
        <v>0</v>
      </c>
      <c r="V824" s="5">
        <f>IF(Inputs!F828="",0,SUM($T$5:T824))</f>
        <v>0</v>
      </c>
      <c r="W824" s="5">
        <f>SUM($X$5:X823)</f>
        <v>24499.276089799783</v>
      </c>
      <c r="X824" s="5">
        <f t="shared" si="222"/>
        <v>0</v>
      </c>
      <c r="Y824" s="5">
        <f t="shared" si="223"/>
        <v>0</v>
      </c>
      <c r="Z824" s="5">
        <f t="shared" si="224"/>
        <v>0</v>
      </c>
      <c r="AA824" s="5">
        <f t="shared" si="225"/>
        <v>0</v>
      </c>
      <c r="AB824" s="5">
        <f t="shared" si="226"/>
        <v>0</v>
      </c>
      <c r="AC824" s="5">
        <f t="shared" si="227"/>
        <v>0</v>
      </c>
      <c r="AD824" s="94">
        <f>IF(U824&lt;=IF(Inputs!$C$22="",lockin,Inputs!$C$22),Inputs!$D$22,IF(U824&lt;=IF(Inputs!$C$23="",lockin,Inputs!$C$23),Inputs!$D$23,IF(U824&lt;=IF(Inputs!$C$24="",lockin,Inputs!$C$24),Inputs!$D$24,IF(U824&lt;=IF(Inputs!$C$25="",lockin,Inputs!$C$25),Inputs!$D$25,IF(U824&lt;=IF(Inputs!$C$26="",lockin,Inputs!$C$26),Inputs!$D$26,IF(U824&lt;=IF(Inputs!$C$27="",lockin,Inputs!$C$27),Inputs!$D$27,IF(U824&lt;=IF(Inputs!$C$28="",lockin,Inputs!$C$28),Inputs!$D$28,IF(U824&lt;=IF(Inputs!$C$29="",lockin,Inputs!$C$29),Inputs!$D$29,IF(U824&lt;=IF(Inputs!$C$30="",lockin,Inputs!$C$30),Inputs!$D$30,IF(U824&lt;=IF(Inputs!$C$31="",lockin,Inputs!$C$31),Inputs!$D$31,0%))))))))))</f>
        <v>1.4999999999999999E-2</v>
      </c>
      <c r="AE824" s="5">
        <f t="shared" si="228"/>
        <v>0</v>
      </c>
      <c r="AF824" s="5">
        <f>AB824*Inputs!I828</f>
        <v>0</v>
      </c>
      <c r="AG824" s="5">
        <f t="shared" si="229"/>
        <v>0</v>
      </c>
      <c r="AH824" s="5">
        <f t="shared" si="230"/>
        <v>0</v>
      </c>
      <c r="AI824" s="5">
        <f>AA824*Inputs!I828</f>
        <v>0</v>
      </c>
      <c r="AJ824" s="5">
        <f t="shared" si="231"/>
        <v>0</v>
      </c>
      <c r="AK824" s="5">
        <f t="shared" si="232"/>
        <v>0</v>
      </c>
      <c r="AL824" s="5">
        <f>AA824*Inputs!I828</f>
        <v>0</v>
      </c>
      <c r="AM824" s="5">
        <f t="shared" ca="1" si="233"/>
        <v>0</v>
      </c>
      <c r="AN824" s="5">
        <f t="shared" si="234"/>
        <v>0</v>
      </c>
      <c r="AO824" s="5">
        <f t="shared" ca="1" si="235"/>
        <v>0</v>
      </c>
      <c r="AP824" s="5"/>
      <c r="AQ824" s="5">
        <f>AA824*Inputs!I828</f>
        <v>0</v>
      </c>
      <c r="AR824" s="5">
        <f t="shared" si="236"/>
        <v>0</v>
      </c>
      <c r="AS824" s="5"/>
      <c r="AT824" s="5">
        <f t="shared" ca="1" si="237"/>
        <v>0</v>
      </c>
      <c r="BG824" s="20" t="str">
        <f>IF(Inputs!K824="","",YEAR(Inputs!K824))</f>
        <v/>
      </c>
      <c r="BH824" s="20" t="str">
        <f>IF(Inputs!K824="","",DAY(Inputs!K824))</f>
        <v/>
      </c>
      <c r="BI824" s="20" t="str">
        <f>IF(Inputs!K824="","",MONTH(Inputs!K824))</f>
        <v/>
      </c>
      <c r="BJ824" s="14" t="str">
        <f>IF(Inputs!K824="","",IF(Inputs!K824&gt;DATE(BG824,4,1),DATE(BG824,4,1),DATE(BG824-1,4,1)))</f>
        <v/>
      </c>
      <c r="BX824" s="27" t="e">
        <f t="shared" si="238"/>
        <v>#N/A</v>
      </c>
      <c r="BY824" t="e">
        <f t="shared" si="239"/>
        <v>#N/A</v>
      </c>
    </row>
    <row r="825" spans="20:77">
      <c r="T825" s="5">
        <f>IF(Inputs!F829="",0,IF(Inputs!G829="Purchase",Inputs!H829,IF(Inputs!G829="Redemption",-Inputs!H829,IF(Inputs!G829="Dividend",0,0)))/Inputs!I829)</f>
        <v>0</v>
      </c>
      <c r="U825" s="5">
        <f>IF(Inputs!F829="",0,(datecg-Inputs!F829))</f>
        <v>0</v>
      </c>
      <c r="V825" s="5">
        <f>IF(Inputs!F829="",0,SUM($T$5:T825))</f>
        <v>0</v>
      </c>
      <c r="W825" s="5">
        <f>SUM($X$5:X824)</f>
        <v>24499.276089799783</v>
      </c>
      <c r="X825" s="5">
        <f t="shared" si="222"/>
        <v>0</v>
      </c>
      <c r="Y825" s="5">
        <f t="shared" si="223"/>
        <v>0</v>
      </c>
      <c r="Z825" s="5">
        <f t="shared" si="224"/>
        <v>0</v>
      </c>
      <c r="AA825" s="5">
        <f t="shared" si="225"/>
        <v>0</v>
      </c>
      <c r="AB825" s="5">
        <f t="shared" si="226"/>
        <v>0</v>
      </c>
      <c r="AC825" s="5">
        <f t="shared" si="227"/>
        <v>0</v>
      </c>
      <c r="AD825" s="94">
        <f>IF(U825&lt;=IF(Inputs!$C$22="",lockin,Inputs!$C$22),Inputs!$D$22,IF(U825&lt;=IF(Inputs!$C$23="",lockin,Inputs!$C$23),Inputs!$D$23,IF(U825&lt;=IF(Inputs!$C$24="",lockin,Inputs!$C$24),Inputs!$D$24,IF(U825&lt;=IF(Inputs!$C$25="",lockin,Inputs!$C$25),Inputs!$D$25,IF(U825&lt;=IF(Inputs!$C$26="",lockin,Inputs!$C$26),Inputs!$D$26,IF(U825&lt;=IF(Inputs!$C$27="",lockin,Inputs!$C$27),Inputs!$D$27,IF(U825&lt;=IF(Inputs!$C$28="",lockin,Inputs!$C$28),Inputs!$D$28,IF(U825&lt;=IF(Inputs!$C$29="",lockin,Inputs!$C$29),Inputs!$D$29,IF(U825&lt;=IF(Inputs!$C$30="",lockin,Inputs!$C$30),Inputs!$D$30,IF(U825&lt;=IF(Inputs!$C$31="",lockin,Inputs!$C$31),Inputs!$D$31,0%))))))))))</f>
        <v>1.4999999999999999E-2</v>
      </c>
      <c r="AE825" s="5">
        <f t="shared" si="228"/>
        <v>0</v>
      </c>
      <c r="AF825" s="5">
        <f>AB825*Inputs!I829</f>
        <v>0</v>
      </c>
      <c r="AG825" s="5">
        <f t="shared" si="229"/>
        <v>0</v>
      </c>
      <c r="AH825" s="5">
        <f t="shared" si="230"/>
        <v>0</v>
      </c>
      <c r="AI825" s="5">
        <f>AA825*Inputs!I829</f>
        <v>0</v>
      </c>
      <c r="AJ825" s="5">
        <f t="shared" si="231"/>
        <v>0</v>
      </c>
      <c r="AK825" s="5">
        <f t="shared" si="232"/>
        <v>0</v>
      </c>
      <c r="AL825" s="5">
        <f>AA825*Inputs!I829</f>
        <v>0</v>
      </c>
      <c r="AM825" s="5">
        <f t="shared" ca="1" si="233"/>
        <v>0</v>
      </c>
      <c r="AN825" s="5">
        <f t="shared" si="234"/>
        <v>0</v>
      </c>
      <c r="AO825" s="5">
        <f t="shared" ca="1" si="235"/>
        <v>0</v>
      </c>
      <c r="AP825" s="5"/>
      <c r="AQ825" s="5">
        <f>AA825*Inputs!I829</f>
        <v>0</v>
      </c>
      <c r="AR825" s="5">
        <f t="shared" si="236"/>
        <v>0</v>
      </c>
      <c r="AS825" s="5"/>
      <c r="AT825" s="5">
        <f t="shared" ca="1" si="237"/>
        <v>0</v>
      </c>
      <c r="BG825" s="20" t="str">
        <f>IF(Inputs!K825="","",YEAR(Inputs!K825))</f>
        <v/>
      </c>
      <c r="BH825" s="20" t="str">
        <f>IF(Inputs!K825="","",DAY(Inputs!K825))</f>
        <v/>
      </c>
      <c r="BI825" s="20" t="str">
        <f>IF(Inputs!K825="","",MONTH(Inputs!K825))</f>
        <v/>
      </c>
      <c r="BJ825" s="14" t="str">
        <f>IF(Inputs!K825="","",IF(Inputs!K825&gt;DATE(BG825,4,1),DATE(BG825,4,1),DATE(BG825-1,4,1)))</f>
        <v/>
      </c>
      <c r="BX825" s="27" t="e">
        <f t="shared" si="238"/>
        <v>#N/A</v>
      </c>
      <c r="BY825" t="e">
        <f t="shared" si="239"/>
        <v>#N/A</v>
      </c>
    </row>
    <row r="826" spans="20:77">
      <c r="T826" s="5">
        <f>IF(Inputs!F830="",0,IF(Inputs!G830="Purchase",Inputs!H830,IF(Inputs!G830="Redemption",-Inputs!H830,IF(Inputs!G830="Dividend",0,0)))/Inputs!I830)</f>
        <v>0</v>
      </c>
      <c r="U826" s="5">
        <f>IF(Inputs!F830="",0,(datecg-Inputs!F830))</f>
        <v>0</v>
      </c>
      <c r="V826" s="5">
        <f>IF(Inputs!F830="",0,SUM($T$5:T826))</f>
        <v>0</v>
      </c>
      <c r="W826" s="5">
        <f>SUM($X$5:X825)</f>
        <v>24499.276089799783</v>
      </c>
      <c r="X826" s="5">
        <f t="shared" si="222"/>
        <v>0</v>
      </c>
      <c r="Y826" s="5">
        <f t="shared" si="223"/>
        <v>0</v>
      </c>
      <c r="Z826" s="5">
        <f t="shared" si="224"/>
        <v>0</v>
      </c>
      <c r="AA826" s="5">
        <f t="shared" si="225"/>
        <v>0</v>
      </c>
      <c r="AB826" s="5">
        <f t="shared" si="226"/>
        <v>0</v>
      </c>
      <c r="AC826" s="5">
        <f t="shared" si="227"/>
        <v>0</v>
      </c>
      <c r="AD826" s="94">
        <f>IF(U826&lt;=IF(Inputs!$C$22="",lockin,Inputs!$C$22),Inputs!$D$22,IF(U826&lt;=IF(Inputs!$C$23="",lockin,Inputs!$C$23),Inputs!$D$23,IF(U826&lt;=IF(Inputs!$C$24="",lockin,Inputs!$C$24),Inputs!$D$24,IF(U826&lt;=IF(Inputs!$C$25="",lockin,Inputs!$C$25),Inputs!$D$25,IF(U826&lt;=IF(Inputs!$C$26="",lockin,Inputs!$C$26),Inputs!$D$26,IF(U826&lt;=IF(Inputs!$C$27="",lockin,Inputs!$C$27),Inputs!$D$27,IF(U826&lt;=IF(Inputs!$C$28="",lockin,Inputs!$C$28),Inputs!$D$28,IF(U826&lt;=IF(Inputs!$C$29="",lockin,Inputs!$C$29),Inputs!$D$29,IF(U826&lt;=IF(Inputs!$C$30="",lockin,Inputs!$C$30),Inputs!$D$30,IF(U826&lt;=IF(Inputs!$C$31="",lockin,Inputs!$C$31),Inputs!$D$31,0%))))))))))</f>
        <v>1.4999999999999999E-2</v>
      </c>
      <c r="AE826" s="5">
        <f t="shared" si="228"/>
        <v>0</v>
      </c>
      <c r="AF826" s="5">
        <f>AB826*Inputs!I830</f>
        <v>0</v>
      </c>
      <c r="AG826" s="5">
        <f t="shared" si="229"/>
        <v>0</v>
      </c>
      <c r="AH826" s="5">
        <f t="shared" si="230"/>
        <v>0</v>
      </c>
      <c r="AI826" s="5">
        <f>AA826*Inputs!I830</f>
        <v>0</v>
      </c>
      <c r="AJ826" s="5">
        <f t="shared" si="231"/>
        <v>0</v>
      </c>
      <c r="AK826" s="5">
        <f t="shared" si="232"/>
        <v>0</v>
      </c>
      <c r="AL826" s="5">
        <f>AA826*Inputs!I830</f>
        <v>0</v>
      </c>
      <c r="AM826" s="5">
        <f t="shared" ca="1" si="233"/>
        <v>0</v>
      </c>
      <c r="AN826" s="5">
        <f t="shared" si="234"/>
        <v>0</v>
      </c>
      <c r="AO826" s="5">
        <f t="shared" ca="1" si="235"/>
        <v>0</v>
      </c>
      <c r="AP826" s="5"/>
      <c r="AQ826" s="5">
        <f>AA826*Inputs!I830</f>
        <v>0</v>
      </c>
      <c r="AR826" s="5">
        <f t="shared" si="236"/>
        <v>0</v>
      </c>
      <c r="AS826" s="5"/>
      <c r="AT826" s="5">
        <f t="shared" ca="1" si="237"/>
        <v>0</v>
      </c>
      <c r="BG826" s="20" t="str">
        <f>IF(Inputs!K826="","",YEAR(Inputs!K826))</f>
        <v/>
      </c>
      <c r="BH826" s="20" t="str">
        <f>IF(Inputs!K826="","",DAY(Inputs!K826))</f>
        <v/>
      </c>
      <c r="BI826" s="20" t="str">
        <f>IF(Inputs!K826="","",MONTH(Inputs!K826))</f>
        <v/>
      </c>
      <c r="BJ826" s="14" t="str">
        <f>IF(Inputs!K826="","",IF(Inputs!K826&gt;DATE(BG826,4,1),DATE(BG826,4,1),DATE(BG826-1,4,1)))</f>
        <v/>
      </c>
      <c r="BX826" s="27" t="e">
        <f t="shared" si="238"/>
        <v>#N/A</v>
      </c>
      <c r="BY826" t="e">
        <f t="shared" si="239"/>
        <v>#N/A</v>
      </c>
    </row>
    <row r="827" spans="20:77">
      <c r="T827" s="5">
        <f>IF(Inputs!F831="",0,IF(Inputs!G831="Purchase",Inputs!H831,IF(Inputs!G831="Redemption",-Inputs!H831,IF(Inputs!G831="Dividend",0,0)))/Inputs!I831)</f>
        <v>0</v>
      </c>
      <c r="U827" s="5">
        <f>IF(Inputs!F831="",0,(datecg-Inputs!F831))</f>
        <v>0</v>
      </c>
      <c r="V827" s="5">
        <f>IF(Inputs!F831="",0,SUM($T$5:T827))</f>
        <v>0</v>
      </c>
      <c r="W827" s="5">
        <f>SUM($X$5:X826)</f>
        <v>24499.276089799783</v>
      </c>
      <c r="X827" s="5">
        <f t="shared" si="222"/>
        <v>0</v>
      </c>
      <c r="Y827" s="5">
        <f t="shared" si="223"/>
        <v>0</v>
      </c>
      <c r="Z827" s="5">
        <f t="shared" si="224"/>
        <v>0</v>
      </c>
      <c r="AA827" s="5">
        <f t="shared" si="225"/>
        <v>0</v>
      </c>
      <c r="AB827" s="5">
        <f t="shared" si="226"/>
        <v>0</v>
      </c>
      <c r="AC827" s="5">
        <f t="shared" si="227"/>
        <v>0</v>
      </c>
      <c r="AD827" s="94">
        <f>IF(U827&lt;=IF(Inputs!$C$22="",lockin,Inputs!$C$22),Inputs!$D$22,IF(U827&lt;=IF(Inputs!$C$23="",lockin,Inputs!$C$23),Inputs!$D$23,IF(U827&lt;=IF(Inputs!$C$24="",lockin,Inputs!$C$24),Inputs!$D$24,IF(U827&lt;=IF(Inputs!$C$25="",lockin,Inputs!$C$25),Inputs!$D$25,IF(U827&lt;=IF(Inputs!$C$26="",lockin,Inputs!$C$26),Inputs!$D$26,IF(U827&lt;=IF(Inputs!$C$27="",lockin,Inputs!$C$27),Inputs!$D$27,IF(U827&lt;=IF(Inputs!$C$28="",lockin,Inputs!$C$28),Inputs!$D$28,IF(U827&lt;=IF(Inputs!$C$29="",lockin,Inputs!$C$29),Inputs!$D$29,IF(U827&lt;=IF(Inputs!$C$30="",lockin,Inputs!$C$30),Inputs!$D$30,IF(U827&lt;=IF(Inputs!$C$31="",lockin,Inputs!$C$31),Inputs!$D$31,0%))))))))))</f>
        <v>1.4999999999999999E-2</v>
      </c>
      <c r="AE827" s="5">
        <f t="shared" si="228"/>
        <v>0</v>
      </c>
      <c r="AF827" s="5">
        <f>AB827*Inputs!I831</f>
        <v>0</v>
      </c>
      <c r="AG827" s="5">
        <f t="shared" si="229"/>
        <v>0</v>
      </c>
      <c r="AH827" s="5">
        <f t="shared" si="230"/>
        <v>0</v>
      </c>
      <c r="AI827" s="5">
        <f>AA827*Inputs!I831</f>
        <v>0</v>
      </c>
      <c r="AJ827" s="5">
        <f t="shared" si="231"/>
        <v>0</v>
      </c>
      <c r="AK827" s="5">
        <f t="shared" si="232"/>
        <v>0</v>
      </c>
      <c r="AL827" s="5">
        <f>AA827*Inputs!I831</f>
        <v>0</v>
      </c>
      <c r="AM827" s="5">
        <f t="shared" ca="1" si="233"/>
        <v>0</v>
      </c>
      <c r="AN827" s="5">
        <f t="shared" si="234"/>
        <v>0</v>
      </c>
      <c r="AO827" s="5">
        <f t="shared" ca="1" si="235"/>
        <v>0</v>
      </c>
      <c r="AP827" s="5"/>
      <c r="AQ827" s="5">
        <f>AA827*Inputs!I831</f>
        <v>0</v>
      </c>
      <c r="AR827" s="5">
        <f t="shared" si="236"/>
        <v>0</v>
      </c>
      <c r="AS827" s="5"/>
      <c r="AT827" s="5">
        <f t="shared" ca="1" si="237"/>
        <v>0</v>
      </c>
      <c r="BG827" s="20" t="str">
        <f>IF(Inputs!K827="","",YEAR(Inputs!K827))</f>
        <v/>
      </c>
      <c r="BH827" s="20" t="str">
        <f>IF(Inputs!K827="","",DAY(Inputs!K827))</f>
        <v/>
      </c>
      <c r="BI827" s="20" t="str">
        <f>IF(Inputs!K827="","",MONTH(Inputs!K827))</f>
        <v/>
      </c>
      <c r="BJ827" s="14" t="str">
        <f>IF(Inputs!K827="","",IF(Inputs!K827&gt;DATE(BG827,4,1),DATE(BG827,4,1),DATE(BG827-1,4,1)))</f>
        <v/>
      </c>
      <c r="BX827" s="27" t="e">
        <f t="shared" si="238"/>
        <v>#N/A</v>
      </c>
      <c r="BY827" t="e">
        <f t="shared" si="239"/>
        <v>#N/A</v>
      </c>
    </row>
    <row r="828" spans="20:77">
      <c r="T828" s="5">
        <f>IF(Inputs!F832="",0,IF(Inputs!G832="Purchase",Inputs!H832,IF(Inputs!G832="Redemption",-Inputs!H832,IF(Inputs!G832="Dividend",0,0)))/Inputs!I832)</f>
        <v>0</v>
      </c>
      <c r="U828" s="5">
        <f>IF(Inputs!F832="",0,(datecg-Inputs!F832))</f>
        <v>0</v>
      </c>
      <c r="V828" s="5">
        <f>IF(Inputs!F832="",0,SUM($T$5:T828))</f>
        <v>0</v>
      </c>
      <c r="W828" s="5">
        <f>SUM($X$5:X827)</f>
        <v>24499.276089799783</v>
      </c>
      <c r="X828" s="5">
        <f t="shared" si="222"/>
        <v>0</v>
      </c>
      <c r="Y828" s="5">
        <f t="shared" si="223"/>
        <v>0</v>
      </c>
      <c r="Z828" s="5">
        <f t="shared" si="224"/>
        <v>0</v>
      </c>
      <c r="AA828" s="5">
        <f t="shared" si="225"/>
        <v>0</v>
      </c>
      <c r="AB828" s="5">
        <f t="shared" si="226"/>
        <v>0</v>
      </c>
      <c r="AC828" s="5">
        <f t="shared" si="227"/>
        <v>0</v>
      </c>
      <c r="AD828" s="94">
        <f>IF(U828&lt;=IF(Inputs!$C$22="",lockin,Inputs!$C$22),Inputs!$D$22,IF(U828&lt;=IF(Inputs!$C$23="",lockin,Inputs!$C$23),Inputs!$D$23,IF(U828&lt;=IF(Inputs!$C$24="",lockin,Inputs!$C$24),Inputs!$D$24,IF(U828&lt;=IF(Inputs!$C$25="",lockin,Inputs!$C$25),Inputs!$D$25,IF(U828&lt;=IF(Inputs!$C$26="",lockin,Inputs!$C$26),Inputs!$D$26,IF(U828&lt;=IF(Inputs!$C$27="",lockin,Inputs!$C$27),Inputs!$D$27,IF(U828&lt;=IF(Inputs!$C$28="",lockin,Inputs!$C$28),Inputs!$D$28,IF(U828&lt;=IF(Inputs!$C$29="",lockin,Inputs!$C$29),Inputs!$D$29,IF(U828&lt;=IF(Inputs!$C$30="",lockin,Inputs!$C$30),Inputs!$D$30,IF(U828&lt;=IF(Inputs!$C$31="",lockin,Inputs!$C$31),Inputs!$D$31,0%))))))))))</f>
        <v>1.4999999999999999E-2</v>
      </c>
      <c r="AE828" s="5">
        <f t="shared" si="228"/>
        <v>0</v>
      </c>
      <c r="AF828" s="5">
        <f>AB828*Inputs!I832</f>
        <v>0</v>
      </c>
      <c r="AG828" s="5">
        <f t="shared" si="229"/>
        <v>0</v>
      </c>
      <c r="AH828" s="5">
        <f t="shared" si="230"/>
        <v>0</v>
      </c>
      <c r="AI828" s="5">
        <f>AA828*Inputs!I832</f>
        <v>0</v>
      </c>
      <c r="AJ828" s="5">
        <f t="shared" si="231"/>
        <v>0</v>
      </c>
      <c r="AK828" s="5">
        <f t="shared" si="232"/>
        <v>0</v>
      </c>
      <c r="AL828" s="5">
        <f>AA828*Inputs!I832</f>
        <v>0</v>
      </c>
      <c r="AM828" s="5">
        <f t="shared" ca="1" si="233"/>
        <v>0</v>
      </c>
      <c r="AN828" s="5">
        <f t="shared" si="234"/>
        <v>0</v>
      </c>
      <c r="AO828" s="5">
        <f t="shared" ca="1" si="235"/>
        <v>0</v>
      </c>
      <c r="AP828" s="5"/>
      <c r="AQ828" s="5">
        <f>AA828*Inputs!I832</f>
        <v>0</v>
      </c>
      <c r="AR828" s="5">
        <f t="shared" si="236"/>
        <v>0</v>
      </c>
      <c r="AS828" s="5"/>
      <c r="AT828" s="5">
        <f t="shared" ca="1" si="237"/>
        <v>0</v>
      </c>
      <c r="BG828" s="20" t="str">
        <f>IF(Inputs!K828="","",YEAR(Inputs!K828))</f>
        <v/>
      </c>
      <c r="BH828" s="20" t="str">
        <f>IF(Inputs!K828="","",DAY(Inputs!K828))</f>
        <v/>
      </c>
      <c r="BI828" s="20" t="str">
        <f>IF(Inputs!K828="","",MONTH(Inputs!K828))</f>
        <v/>
      </c>
      <c r="BJ828" s="14" t="str">
        <f>IF(Inputs!K828="","",IF(Inputs!K828&gt;DATE(BG828,4,1),DATE(BG828,4,1),DATE(BG828-1,4,1)))</f>
        <v/>
      </c>
      <c r="BX828" s="27" t="e">
        <f t="shared" si="238"/>
        <v>#N/A</v>
      </c>
      <c r="BY828" t="e">
        <f t="shared" si="239"/>
        <v>#N/A</v>
      </c>
    </row>
    <row r="829" spans="20:77">
      <c r="T829" s="5">
        <f>IF(Inputs!F833="",0,IF(Inputs!G833="Purchase",Inputs!H833,IF(Inputs!G833="Redemption",-Inputs!H833,IF(Inputs!G833="Dividend",0,0)))/Inputs!I833)</f>
        <v>0</v>
      </c>
      <c r="U829" s="5">
        <f>IF(Inputs!F833="",0,(datecg-Inputs!F833))</f>
        <v>0</v>
      </c>
      <c r="V829" s="5">
        <f>IF(Inputs!F833="",0,SUM($T$5:T829))</f>
        <v>0</v>
      </c>
      <c r="W829" s="5">
        <f>SUM($X$5:X828)</f>
        <v>24499.276089799783</v>
      </c>
      <c r="X829" s="5">
        <f t="shared" si="222"/>
        <v>0</v>
      </c>
      <c r="Y829" s="5">
        <f t="shared" si="223"/>
        <v>0</v>
      </c>
      <c r="Z829" s="5">
        <f t="shared" si="224"/>
        <v>0</v>
      </c>
      <c r="AA829" s="5">
        <f t="shared" si="225"/>
        <v>0</v>
      </c>
      <c r="AB829" s="5">
        <f t="shared" si="226"/>
        <v>0</v>
      </c>
      <c r="AC829" s="5">
        <f t="shared" si="227"/>
        <v>0</v>
      </c>
      <c r="AD829" s="94">
        <f>IF(U829&lt;=IF(Inputs!$C$22="",lockin,Inputs!$C$22),Inputs!$D$22,IF(U829&lt;=IF(Inputs!$C$23="",lockin,Inputs!$C$23),Inputs!$D$23,IF(U829&lt;=IF(Inputs!$C$24="",lockin,Inputs!$C$24),Inputs!$D$24,IF(U829&lt;=IF(Inputs!$C$25="",lockin,Inputs!$C$25),Inputs!$D$25,IF(U829&lt;=IF(Inputs!$C$26="",lockin,Inputs!$C$26),Inputs!$D$26,IF(U829&lt;=IF(Inputs!$C$27="",lockin,Inputs!$C$27),Inputs!$D$27,IF(U829&lt;=IF(Inputs!$C$28="",lockin,Inputs!$C$28),Inputs!$D$28,IF(U829&lt;=IF(Inputs!$C$29="",lockin,Inputs!$C$29),Inputs!$D$29,IF(U829&lt;=IF(Inputs!$C$30="",lockin,Inputs!$C$30),Inputs!$D$30,IF(U829&lt;=IF(Inputs!$C$31="",lockin,Inputs!$C$31),Inputs!$D$31,0%))))))))))</f>
        <v>1.4999999999999999E-2</v>
      </c>
      <c r="AE829" s="5">
        <f t="shared" si="228"/>
        <v>0</v>
      </c>
      <c r="AF829" s="5">
        <f>AB829*Inputs!I833</f>
        <v>0</v>
      </c>
      <c r="AG829" s="5">
        <f t="shared" si="229"/>
        <v>0</v>
      </c>
      <c r="AH829" s="5">
        <f t="shared" si="230"/>
        <v>0</v>
      </c>
      <c r="AI829" s="5">
        <f>AA829*Inputs!I833</f>
        <v>0</v>
      </c>
      <c r="AJ829" s="5">
        <f t="shared" si="231"/>
        <v>0</v>
      </c>
      <c r="AK829" s="5">
        <f t="shared" si="232"/>
        <v>0</v>
      </c>
      <c r="AL829" s="5">
        <f>AA829*Inputs!I833</f>
        <v>0</v>
      </c>
      <c r="AM829" s="5">
        <f t="shared" ca="1" si="233"/>
        <v>0</v>
      </c>
      <c r="AN829" s="5">
        <f t="shared" si="234"/>
        <v>0</v>
      </c>
      <c r="AO829" s="5">
        <f t="shared" ca="1" si="235"/>
        <v>0</v>
      </c>
      <c r="AP829" s="5"/>
      <c r="AQ829" s="5">
        <f>AA829*Inputs!I833</f>
        <v>0</v>
      </c>
      <c r="AR829" s="5">
        <f t="shared" si="236"/>
        <v>0</v>
      </c>
      <c r="AS829" s="5"/>
      <c r="AT829" s="5">
        <f t="shared" ca="1" si="237"/>
        <v>0</v>
      </c>
      <c r="BG829" s="20" t="str">
        <f>IF(Inputs!K829="","",YEAR(Inputs!K829))</f>
        <v/>
      </c>
      <c r="BH829" s="20" t="str">
        <f>IF(Inputs!K829="","",DAY(Inputs!K829))</f>
        <v/>
      </c>
      <c r="BI829" s="20" t="str">
        <f>IF(Inputs!K829="","",MONTH(Inputs!K829))</f>
        <v/>
      </c>
      <c r="BJ829" s="14" t="str">
        <f>IF(Inputs!K829="","",IF(Inputs!K829&gt;DATE(BG829,4,1),DATE(BG829,4,1),DATE(BG829-1,4,1)))</f>
        <v/>
      </c>
      <c r="BX829" s="27" t="e">
        <f t="shared" si="238"/>
        <v>#N/A</v>
      </c>
      <c r="BY829" t="e">
        <f t="shared" si="239"/>
        <v>#N/A</v>
      </c>
    </row>
    <row r="830" spans="20:77">
      <c r="T830" s="5">
        <f>IF(Inputs!F834="",0,IF(Inputs!G834="Purchase",Inputs!H834,IF(Inputs!G834="Redemption",-Inputs!H834,IF(Inputs!G834="Dividend",0,0)))/Inputs!I834)</f>
        <v>0</v>
      </c>
      <c r="U830" s="5">
        <f>IF(Inputs!F834="",0,(datecg-Inputs!F834))</f>
        <v>0</v>
      </c>
      <c r="V830" s="5">
        <f>IF(Inputs!F834="",0,SUM($T$5:T830))</f>
        <v>0</v>
      </c>
      <c r="W830" s="5">
        <f>SUM($X$5:X829)</f>
        <v>24499.276089799783</v>
      </c>
      <c r="X830" s="5">
        <f t="shared" si="222"/>
        <v>0</v>
      </c>
      <c r="Y830" s="5">
        <f t="shared" si="223"/>
        <v>0</v>
      </c>
      <c r="Z830" s="5">
        <f t="shared" si="224"/>
        <v>0</v>
      </c>
      <c r="AA830" s="5">
        <f t="shared" si="225"/>
        <v>0</v>
      </c>
      <c r="AB830" s="5">
        <f t="shared" si="226"/>
        <v>0</v>
      </c>
      <c r="AC830" s="5">
        <f t="shared" si="227"/>
        <v>0</v>
      </c>
      <c r="AD830" s="94">
        <f>IF(U830&lt;=IF(Inputs!$C$22="",lockin,Inputs!$C$22),Inputs!$D$22,IF(U830&lt;=IF(Inputs!$C$23="",lockin,Inputs!$C$23),Inputs!$D$23,IF(U830&lt;=IF(Inputs!$C$24="",lockin,Inputs!$C$24),Inputs!$D$24,IF(U830&lt;=IF(Inputs!$C$25="",lockin,Inputs!$C$25),Inputs!$D$25,IF(U830&lt;=IF(Inputs!$C$26="",lockin,Inputs!$C$26),Inputs!$D$26,IF(U830&lt;=IF(Inputs!$C$27="",lockin,Inputs!$C$27),Inputs!$D$27,IF(U830&lt;=IF(Inputs!$C$28="",lockin,Inputs!$C$28),Inputs!$D$28,IF(U830&lt;=IF(Inputs!$C$29="",lockin,Inputs!$C$29),Inputs!$D$29,IF(U830&lt;=IF(Inputs!$C$30="",lockin,Inputs!$C$30),Inputs!$D$30,IF(U830&lt;=IF(Inputs!$C$31="",lockin,Inputs!$C$31),Inputs!$D$31,0%))))))))))</f>
        <v>1.4999999999999999E-2</v>
      </c>
      <c r="AE830" s="5">
        <f t="shared" si="228"/>
        <v>0</v>
      </c>
      <c r="AF830" s="5">
        <f>AB830*Inputs!I834</f>
        <v>0</v>
      </c>
      <c r="AG830" s="5">
        <f t="shared" si="229"/>
        <v>0</v>
      </c>
      <c r="AH830" s="5">
        <f t="shared" si="230"/>
        <v>0</v>
      </c>
      <c r="AI830" s="5">
        <f>AA830*Inputs!I834</f>
        <v>0</v>
      </c>
      <c r="AJ830" s="5">
        <f t="shared" si="231"/>
        <v>0</v>
      </c>
      <c r="AK830" s="5">
        <f t="shared" si="232"/>
        <v>0</v>
      </c>
      <c r="AL830" s="5">
        <f>AA830*Inputs!I834</f>
        <v>0</v>
      </c>
      <c r="AM830" s="5">
        <f t="shared" ca="1" si="233"/>
        <v>0</v>
      </c>
      <c r="AN830" s="5">
        <f t="shared" si="234"/>
        <v>0</v>
      </c>
      <c r="AO830" s="5">
        <f t="shared" ca="1" si="235"/>
        <v>0</v>
      </c>
      <c r="AP830" s="5"/>
      <c r="AQ830" s="5">
        <f>AA830*Inputs!I834</f>
        <v>0</v>
      </c>
      <c r="AR830" s="5">
        <f t="shared" si="236"/>
        <v>0</v>
      </c>
      <c r="AS830" s="5"/>
      <c r="AT830" s="5">
        <f t="shared" ca="1" si="237"/>
        <v>0</v>
      </c>
      <c r="BG830" s="20" t="str">
        <f>IF(Inputs!K830="","",YEAR(Inputs!K830))</f>
        <v/>
      </c>
      <c r="BH830" s="20" t="str">
        <f>IF(Inputs!K830="","",DAY(Inputs!K830))</f>
        <v/>
      </c>
      <c r="BI830" s="20" t="str">
        <f>IF(Inputs!K830="","",MONTH(Inputs!K830))</f>
        <v/>
      </c>
      <c r="BJ830" s="14" t="str">
        <f>IF(Inputs!K830="","",IF(Inputs!K830&gt;DATE(BG830,4,1),DATE(BG830,4,1),DATE(BG830-1,4,1)))</f>
        <v/>
      </c>
      <c r="BX830" s="27" t="e">
        <f t="shared" si="238"/>
        <v>#N/A</v>
      </c>
      <c r="BY830" t="e">
        <f t="shared" si="239"/>
        <v>#N/A</v>
      </c>
    </row>
    <row r="831" spans="20:77">
      <c r="T831" s="5">
        <f>IF(Inputs!F835="",0,IF(Inputs!G835="Purchase",Inputs!H835,IF(Inputs!G835="Redemption",-Inputs!H835,IF(Inputs!G835="Dividend",0,0)))/Inputs!I835)</f>
        <v>0</v>
      </c>
      <c r="U831" s="5">
        <f>IF(Inputs!F835="",0,(datecg-Inputs!F835))</f>
        <v>0</v>
      </c>
      <c r="V831" s="5">
        <f>IF(Inputs!F835="",0,SUM($T$5:T831))</f>
        <v>0</v>
      </c>
      <c r="W831" s="5">
        <f>SUM($X$5:X830)</f>
        <v>24499.276089799783</v>
      </c>
      <c r="X831" s="5">
        <f t="shared" si="222"/>
        <v>0</v>
      </c>
      <c r="Y831" s="5">
        <f t="shared" si="223"/>
        <v>0</v>
      </c>
      <c r="Z831" s="5">
        <f t="shared" si="224"/>
        <v>0</v>
      </c>
      <c r="AA831" s="5">
        <f t="shared" si="225"/>
        <v>0</v>
      </c>
      <c r="AB831" s="5">
        <f t="shared" si="226"/>
        <v>0</v>
      </c>
      <c r="AC831" s="5">
        <f t="shared" si="227"/>
        <v>0</v>
      </c>
      <c r="AD831" s="94">
        <f>IF(U831&lt;=IF(Inputs!$C$22="",lockin,Inputs!$C$22),Inputs!$D$22,IF(U831&lt;=IF(Inputs!$C$23="",lockin,Inputs!$C$23),Inputs!$D$23,IF(U831&lt;=IF(Inputs!$C$24="",lockin,Inputs!$C$24),Inputs!$D$24,IF(U831&lt;=IF(Inputs!$C$25="",lockin,Inputs!$C$25),Inputs!$D$25,IF(U831&lt;=IF(Inputs!$C$26="",lockin,Inputs!$C$26),Inputs!$D$26,IF(U831&lt;=IF(Inputs!$C$27="",lockin,Inputs!$C$27),Inputs!$D$27,IF(U831&lt;=IF(Inputs!$C$28="",lockin,Inputs!$C$28),Inputs!$D$28,IF(U831&lt;=IF(Inputs!$C$29="",lockin,Inputs!$C$29),Inputs!$D$29,IF(U831&lt;=IF(Inputs!$C$30="",lockin,Inputs!$C$30),Inputs!$D$30,IF(U831&lt;=IF(Inputs!$C$31="",lockin,Inputs!$C$31),Inputs!$D$31,0%))))))))))</f>
        <v>1.4999999999999999E-2</v>
      </c>
      <c r="AE831" s="5">
        <f t="shared" si="228"/>
        <v>0</v>
      </c>
      <c r="AF831" s="5">
        <f>AB831*Inputs!I835</f>
        <v>0</v>
      </c>
      <c r="AG831" s="5">
        <f t="shared" si="229"/>
        <v>0</v>
      </c>
      <c r="AH831" s="5">
        <f t="shared" si="230"/>
        <v>0</v>
      </c>
      <c r="AI831" s="5">
        <f>AA831*Inputs!I835</f>
        <v>0</v>
      </c>
      <c r="AJ831" s="5">
        <f t="shared" si="231"/>
        <v>0</v>
      </c>
      <c r="AK831" s="5">
        <f t="shared" si="232"/>
        <v>0</v>
      </c>
      <c r="AL831" s="5">
        <f>AA831*Inputs!I835</f>
        <v>0</v>
      </c>
      <c r="AM831" s="5">
        <f t="shared" ca="1" si="233"/>
        <v>0</v>
      </c>
      <c r="AN831" s="5">
        <f t="shared" si="234"/>
        <v>0</v>
      </c>
      <c r="AO831" s="5">
        <f t="shared" ca="1" si="235"/>
        <v>0</v>
      </c>
      <c r="AP831" s="5"/>
      <c r="AQ831" s="5">
        <f>AA831*Inputs!I835</f>
        <v>0</v>
      </c>
      <c r="AR831" s="5">
        <f t="shared" si="236"/>
        <v>0</v>
      </c>
      <c r="AS831" s="5"/>
      <c r="AT831" s="5">
        <f t="shared" ca="1" si="237"/>
        <v>0</v>
      </c>
      <c r="BG831" s="20" t="str">
        <f>IF(Inputs!K831="","",YEAR(Inputs!K831))</f>
        <v/>
      </c>
      <c r="BH831" s="20" t="str">
        <f>IF(Inputs!K831="","",DAY(Inputs!K831))</f>
        <v/>
      </c>
      <c r="BI831" s="20" t="str">
        <f>IF(Inputs!K831="","",MONTH(Inputs!K831))</f>
        <v/>
      </c>
      <c r="BJ831" s="14" t="str">
        <f>IF(Inputs!K831="","",IF(Inputs!K831&gt;DATE(BG831,4,1),DATE(BG831,4,1),DATE(BG831-1,4,1)))</f>
        <v/>
      </c>
      <c r="BX831" s="27" t="e">
        <f t="shared" si="238"/>
        <v>#N/A</v>
      </c>
      <c r="BY831" t="e">
        <f t="shared" si="239"/>
        <v>#N/A</v>
      </c>
    </row>
    <row r="832" spans="20:77">
      <c r="T832" s="5">
        <f>IF(Inputs!F836="",0,IF(Inputs!G836="Purchase",Inputs!H836,IF(Inputs!G836="Redemption",-Inputs!H836,IF(Inputs!G836="Dividend",0,0)))/Inputs!I836)</f>
        <v>0</v>
      </c>
      <c r="U832" s="5">
        <f>IF(Inputs!F836="",0,(datecg-Inputs!F836))</f>
        <v>0</v>
      </c>
      <c r="V832" s="5">
        <f>IF(Inputs!F836="",0,SUM($T$5:T832))</f>
        <v>0</v>
      </c>
      <c r="W832" s="5">
        <f>SUM($X$5:X831)</f>
        <v>24499.276089799783</v>
      </c>
      <c r="X832" s="5">
        <f t="shared" si="222"/>
        <v>0</v>
      </c>
      <c r="Y832" s="5">
        <f t="shared" si="223"/>
        <v>0</v>
      </c>
      <c r="Z832" s="5">
        <f t="shared" si="224"/>
        <v>0</v>
      </c>
      <c r="AA832" s="5">
        <f t="shared" si="225"/>
        <v>0</v>
      </c>
      <c r="AB832" s="5">
        <f t="shared" si="226"/>
        <v>0</v>
      </c>
      <c r="AC832" s="5">
        <f t="shared" si="227"/>
        <v>0</v>
      </c>
      <c r="AD832" s="94">
        <f>IF(U832&lt;=IF(Inputs!$C$22="",lockin,Inputs!$C$22),Inputs!$D$22,IF(U832&lt;=IF(Inputs!$C$23="",lockin,Inputs!$C$23),Inputs!$D$23,IF(U832&lt;=IF(Inputs!$C$24="",lockin,Inputs!$C$24),Inputs!$D$24,IF(U832&lt;=IF(Inputs!$C$25="",lockin,Inputs!$C$25),Inputs!$D$25,IF(U832&lt;=IF(Inputs!$C$26="",lockin,Inputs!$C$26),Inputs!$D$26,IF(U832&lt;=IF(Inputs!$C$27="",lockin,Inputs!$C$27),Inputs!$D$27,IF(U832&lt;=IF(Inputs!$C$28="",lockin,Inputs!$C$28),Inputs!$D$28,IF(U832&lt;=IF(Inputs!$C$29="",lockin,Inputs!$C$29),Inputs!$D$29,IF(U832&lt;=IF(Inputs!$C$30="",lockin,Inputs!$C$30),Inputs!$D$30,IF(U832&lt;=IF(Inputs!$C$31="",lockin,Inputs!$C$31),Inputs!$D$31,0%))))))))))</f>
        <v>1.4999999999999999E-2</v>
      </c>
      <c r="AE832" s="5">
        <f t="shared" si="228"/>
        <v>0</v>
      </c>
      <c r="AF832" s="5">
        <f>AB832*Inputs!I836</f>
        <v>0</v>
      </c>
      <c r="AG832" s="5">
        <f t="shared" si="229"/>
        <v>0</v>
      </c>
      <c r="AH832" s="5">
        <f t="shared" si="230"/>
        <v>0</v>
      </c>
      <c r="AI832" s="5">
        <f>AA832*Inputs!I836</f>
        <v>0</v>
      </c>
      <c r="AJ832" s="5">
        <f t="shared" si="231"/>
        <v>0</v>
      </c>
      <c r="AK832" s="5">
        <f t="shared" si="232"/>
        <v>0</v>
      </c>
      <c r="AL832" s="5">
        <f>AA832*Inputs!I836</f>
        <v>0</v>
      </c>
      <c r="AM832" s="5">
        <f t="shared" ca="1" si="233"/>
        <v>0</v>
      </c>
      <c r="AN832" s="5">
        <f t="shared" si="234"/>
        <v>0</v>
      </c>
      <c r="AO832" s="5">
        <f t="shared" ca="1" si="235"/>
        <v>0</v>
      </c>
      <c r="AP832" s="5"/>
      <c r="AQ832" s="5">
        <f>AA832*Inputs!I836</f>
        <v>0</v>
      </c>
      <c r="AR832" s="5">
        <f t="shared" si="236"/>
        <v>0</v>
      </c>
      <c r="AS832" s="5"/>
      <c r="AT832" s="5">
        <f t="shared" ca="1" si="237"/>
        <v>0</v>
      </c>
      <c r="BG832" s="20" t="str">
        <f>IF(Inputs!K832="","",YEAR(Inputs!K832))</f>
        <v/>
      </c>
      <c r="BH832" s="20" t="str">
        <f>IF(Inputs!K832="","",DAY(Inputs!K832))</f>
        <v/>
      </c>
      <c r="BI832" s="20" t="str">
        <f>IF(Inputs!K832="","",MONTH(Inputs!K832))</f>
        <v/>
      </c>
      <c r="BJ832" s="14" t="str">
        <f>IF(Inputs!K832="","",IF(Inputs!K832&gt;DATE(BG832,4,1),DATE(BG832,4,1),DATE(BG832-1,4,1)))</f>
        <v/>
      </c>
      <c r="BX832" s="27" t="e">
        <f t="shared" si="238"/>
        <v>#N/A</v>
      </c>
      <c r="BY832" t="e">
        <f t="shared" si="239"/>
        <v>#N/A</v>
      </c>
    </row>
    <row r="833" spans="20:77">
      <c r="T833" s="5">
        <f>IF(Inputs!F837="",0,IF(Inputs!G837="Purchase",Inputs!H837,IF(Inputs!G837="Redemption",-Inputs!H837,IF(Inputs!G837="Dividend",0,0)))/Inputs!I837)</f>
        <v>0</v>
      </c>
      <c r="U833" s="5">
        <f>IF(Inputs!F837="",0,(datecg-Inputs!F837))</f>
        <v>0</v>
      </c>
      <c r="V833" s="5">
        <f>IF(Inputs!F837="",0,SUM($T$5:T833))</f>
        <v>0</v>
      </c>
      <c r="W833" s="5">
        <f>SUM($X$5:X832)</f>
        <v>24499.276089799783</v>
      </c>
      <c r="X833" s="5">
        <f t="shared" si="222"/>
        <v>0</v>
      </c>
      <c r="Y833" s="5">
        <f t="shared" si="223"/>
        <v>0</v>
      </c>
      <c r="Z833" s="5">
        <f t="shared" si="224"/>
        <v>0</v>
      </c>
      <c r="AA833" s="5">
        <f t="shared" si="225"/>
        <v>0</v>
      </c>
      <c r="AB833" s="5">
        <f t="shared" si="226"/>
        <v>0</v>
      </c>
      <c r="AC833" s="5">
        <f t="shared" si="227"/>
        <v>0</v>
      </c>
      <c r="AD833" s="94">
        <f>IF(U833&lt;=IF(Inputs!$C$22="",lockin,Inputs!$C$22),Inputs!$D$22,IF(U833&lt;=IF(Inputs!$C$23="",lockin,Inputs!$C$23),Inputs!$D$23,IF(U833&lt;=IF(Inputs!$C$24="",lockin,Inputs!$C$24),Inputs!$D$24,IF(U833&lt;=IF(Inputs!$C$25="",lockin,Inputs!$C$25),Inputs!$D$25,IF(U833&lt;=IF(Inputs!$C$26="",lockin,Inputs!$C$26),Inputs!$D$26,IF(U833&lt;=IF(Inputs!$C$27="",lockin,Inputs!$C$27),Inputs!$D$27,IF(U833&lt;=IF(Inputs!$C$28="",lockin,Inputs!$C$28),Inputs!$D$28,IF(U833&lt;=IF(Inputs!$C$29="",lockin,Inputs!$C$29),Inputs!$D$29,IF(U833&lt;=IF(Inputs!$C$30="",lockin,Inputs!$C$30),Inputs!$D$30,IF(U833&lt;=IF(Inputs!$C$31="",lockin,Inputs!$C$31),Inputs!$D$31,0%))))))))))</f>
        <v>1.4999999999999999E-2</v>
      </c>
      <c r="AE833" s="5">
        <f t="shared" si="228"/>
        <v>0</v>
      </c>
      <c r="AF833" s="5">
        <f>AB833*Inputs!I837</f>
        <v>0</v>
      </c>
      <c r="AG833" s="5">
        <f t="shared" si="229"/>
        <v>0</v>
      </c>
      <c r="AH833" s="5">
        <f t="shared" si="230"/>
        <v>0</v>
      </c>
      <c r="AI833" s="5">
        <f>AA833*Inputs!I837</f>
        <v>0</v>
      </c>
      <c r="AJ833" s="5">
        <f t="shared" si="231"/>
        <v>0</v>
      </c>
      <c r="AK833" s="5">
        <f t="shared" si="232"/>
        <v>0</v>
      </c>
      <c r="AL833" s="5">
        <f>AA833*Inputs!I837</f>
        <v>0</v>
      </c>
      <c r="AM833" s="5">
        <f t="shared" ca="1" si="233"/>
        <v>0</v>
      </c>
      <c r="AN833" s="5">
        <f t="shared" si="234"/>
        <v>0</v>
      </c>
      <c r="AO833" s="5">
        <f t="shared" ca="1" si="235"/>
        <v>0</v>
      </c>
      <c r="AP833" s="5"/>
      <c r="AQ833" s="5">
        <f>AA833*Inputs!I837</f>
        <v>0</v>
      </c>
      <c r="AR833" s="5">
        <f t="shared" si="236"/>
        <v>0</v>
      </c>
      <c r="AS833" s="5"/>
      <c r="AT833" s="5">
        <f t="shared" ca="1" si="237"/>
        <v>0</v>
      </c>
      <c r="BG833" s="20" t="str">
        <f>IF(Inputs!K833="","",YEAR(Inputs!K833))</f>
        <v/>
      </c>
      <c r="BH833" s="20" t="str">
        <f>IF(Inputs!K833="","",DAY(Inputs!K833))</f>
        <v/>
      </c>
      <c r="BI833" s="20" t="str">
        <f>IF(Inputs!K833="","",MONTH(Inputs!K833))</f>
        <v/>
      </c>
      <c r="BJ833" s="14" t="str">
        <f>IF(Inputs!K833="","",IF(Inputs!K833&gt;DATE(BG833,4,1),DATE(BG833,4,1),DATE(BG833-1,4,1)))</f>
        <v/>
      </c>
      <c r="BX833" s="27" t="e">
        <f t="shared" si="238"/>
        <v>#N/A</v>
      </c>
      <c r="BY833" t="e">
        <f t="shared" si="239"/>
        <v>#N/A</v>
      </c>
    </row>
    <row r="834" spans="20:77">
      <c r="T834" s="5">
        <f>IF(Inputs!F838="",0,IF(Inputs!G838="Purchase",Inputs!H838,IF(Inputs!G838="Redemption",-Inputs!H838,IF(Inputs!G838="Dividend",0,0)))/Inputs!I838)</f>
        <v>0</v>
      </c>
      <c r="U834" s="5">
        <f>IF(Inputs!F838="",0,(datecg-Inputs!F838))</f>
        <v>0</v>
      </c>
      <c r="V834" s="5">
        <f>IF(Inputs!F838="",0,SUM($T$5:T834))</f>
        <v>0</v>
      </c>
      <c r="W834" s="5">
        <f>SUM($X$5:X833)</f>
        <v>24499.276089799783</v>
      </c>
      <c r="X834" s="5">
        <f t="shared" ref="X834:X897" si="240">IF(W834=units,0,IF(V834&lt;units,T834,units-W834))</f>
        <v>0</v>
      </c>
      <c r="Y834" s="5">
        <f t="shared" ref="Y834:Y897" si="241">IF(X834=0,0,IF(U834&gt;flock,X834,0))</f>
        <v>0</v>
      </c>
      <c r="Z834" s="5">
        <f t="shared" ref="Z834:Z897" si="242">IF(U834=0,0,IF(U834&gt;flock,T834,0))</f>
        <v>0</v>
      </c>
      <c r="AA834" s="5">
        <f t="shared" ref="AA834:AA897" si="243">IF(X834=0,0,IF(U834&gt;taxdur,X834,0))</f>
        <v>0</v>
      </c>
      <c r="AB834" s="5">
        <f t="shared" ref="AB834:AB897" si="244">IF(X834=0,0,IF(U834&lt;=taxdur,X834,0))</f>
        <v>0</v>
      </c>
      <c r="AC834" s="5">
        <f t="shared" ref="AC834:AC897" si="245">IF(X834=0,0,IF(U834&lt;=lockin,X834,0))</f>
        <v>0</v>
      </c>
      <c r="AD834" s="94">
        <f>IF(U834&lt;=IF(Inputs!$C$22="",lockin,Inputs!$C$22),Inputs!$D$22,IF(U834&lt;=IF(Inputs!$C$23="",lockin,Inputs!$C$23),Inputs!$D$23,IF(U834&lt;=IF(Inputs!$C$24="",lockin,Inputs!$C$24),Inputs!$D$24,IF(U834&lt;=IF(Inputs!$C$25="",lockin,Inputs!$C$25),Inputs!$D$25,IF(U834&lt;=IF(Inputs!$C$26="",lockin,Inputs!$C$26),Inputs!$D$26,IF(U834&lt;=IF(Inputs!$C$27="",lockin,Inputs!$C$27),Inputs!$D$27,IF(U834&lt;=IF(Inputs!$C$28="",lockin,Inputs!$C$28),Inputs!$D$28,IF(U834&lt;=IF(Inputs!$C$29="",lockin,Inputs!$C$29),Inputs!$D$29,IF(U834&lt;=IF(Inputs!$C$30="",lockin,Inputs!$C$30),Inputs!$D$30,IF(U834&lt;=IF(Inputs!$C$31="",lockin,Inputs!$C$31),Inputs!$D$31,0%))))))))))</f>
        <v>1.4999999999999999E-2</v>
      </c>
      <c r="AE834" s="5">
        <f t="shared" ref="AE834:AE897" si="246">IF(X834=0,0,IF(U834&gt;lockin,X834,0))</f>
        <v>0</v>
      </c>
      <c r="AF834" s="5">
        <f>AB834*Inputs!I838</f>
        <v>0</v>
      </c>
      <c r="AG834" s="5">
        <f t="shared" ref="AG834:AG897" si="247">IF(AC834&lt;&gt;0,AB834*navcg*(1-AD834),AB834*navcg)</f>
        <v>0</v>
      </c>
      <c r="AH834" s="5">
        <f t="shared" ref="AH834:AH897" si="248">IF(AG834=0,0,AG834-AF834)</f>
        <v>0</v>
      </c>
      <c r="AI834" s="5">
        <f>AA834*Inputs!I838</f>
        <v>0</v>
      </c>
      <c r="AJ834" s="5">
        <f t="shared" ref="AJ834:AJ897" si="249">IF(AC834&lt;&gt;0,AA834*navcg*(1-AD834),AA834*navcg)</f>
        <v>0</v>
      </c>
      <c r="AK834" s="5">
        <f t="shared" ref="AK834:AK897" si="250">IF(AJ834=0,0,AJ834-AI834)</f>
        <v>0</v>
      </c>
      <c r="AL834" s="5">
        <f>AA834*Inputs!I838</f>
        <v>0</v>
      </c>
      <c r="AM834" s="5">
        <f t="shared" ref="AM834:AM897" ca="1" si="251">IF(ISERROR(AL834*cii/BY834),0,AL834*cii/BY834)</f>
        <v>0</v>
      </c>
      <c r="AN834" s="5">
        <f t="shared" ref="AN834:AN897" si="252">IF(AC834&lt;&gt;0,AA834*navcg*(1-AD834),AA834*navcg)</f>
        <v>0</v>
      </c>
      <c r="AO834" s="5">
        <f t="shared" ref="AO834:AO897" ca="1" si="253">AN834-AM834</f>
        <v>0</v>
      </c>
      <c r="AP834" s="5"/>
      <c r="AQ834" s="5">
        <f>AA834*Inputs!I838</f>
        <v>0</v>
      </c>
      <c r="AR834" s="5">
        <f t="shared" ref="AR834:AR897" si="254">AA834*navcg</f>
        <v>0</v>
      </c>
      <c r="AS834" s="5"/>
      <c r="AT834" s="5">
        <f t="shared" ref="AT834:AT897" ca="1" si="255">AR834-AM834</f>
        <v>0</v>
      </c>
      <c r="BG834" s="20" t="str">
        <f>IF(Inputs!K834="","",YEAR(Inputs!K834))</f>
        <v/>
      </c>
      <c r="BH834" s="20" t="str">
        <f>IF(Inputs!K834="","",DAY(Inputs!K834))</f>
        <v/>
      </c>
      <c r="BI834" s="20" t="str">
        <f>IF(Inputs!K834="","",MONTH(Inputs!K834))</f>
        <v/>
      </c>
      <c r="BJ834" s="14" t="str">
        <f>IF(Inputs!K834="","",IF(Inputs!K834&gt;DATE(BG834,4,1),DATE(BG834,4,1),DATE(BG834-1,4,1)))</f>
        <v/>
      </c>
      <c r="BX834" s="27" t="e">
        <f t="shared" si="238"/>
        <v>#N/A</v>
      </c>
      <c r="BY834" t="e">
        <f t="shared" si="239"/>
        <v>#N/A</v>
      </c>
    </row>
    <row r="835" spans="20:77">
      <c r="T835" s="5">
        <f>IF(Inputs!F839="",0,IF(Inputs!G839="Purchase",Inputs!H839,IF(Inputs!G839="Redemption",-Inputs!H839,IF(Inputs!G839="Dividend",0,0)))/Inputs!I839)</f>
        <v>0</v>
      </c>
      <c r="U835" s="5">
        <f>IF(Inputs!F839="",0,(datecg-Inputs!F839))</f>
        <v>0</v>
      </c>
      <c r="V835" s="5">
        <f>IF(Inputs!F839="",0,SUM($T$5:T835))</f>
        <v>0</v>
      </c>
      <c r="W835" s="5">
        <f>SUM($X$5:X834)</f>
        <v>24499.276089799783</v>
      </c>
      <c r="X835" s="5">
        <f t="shared" si="240"/>
        <v>0</v>
      </c>
      <c r="Y835" s="5">
        <f t="shared" si="241"/>
        <v>0</v>
      </c>
      <c r="Z835" s="5">
        <f t="shared" si="242"/>
        <v>0</v>
      </c>
      <c r="AA835" s="5">
        <f t="shared" si="243"/>
        <v>0</v>
      </c>
      <c r="AB835" s="5">
        <f t="shared" si="244"/>
        <v>0</v>
      </c>
      <c r="AC835" s="5">
        <f t="shared" si="245"/>
        <v>0</v>
      </c>
      <c r="AD835" s="94">
        <f>IF(U835&lt;=IF(Inputs!$C$22="",lockin,Inputs!$C$22),Inputs!$D$22,IF(U835&lt;=IF(Inputs!$C$23="",lockin,Inputs!$C$23),Inputs!$D$23,IF(U835&lt;=IF(Inputs!$C$24="",lockin,Inputs!$C$24),Inputs!$D$24,IF(U835&lt;=IF(Inputs!$C$25="",lockin,Inputs!$C$25),Inputs!$D$25,IF(U835&lt;=IF(Inputs!$C$26="",lockin,Inputs!$C$26),Inputs!$D$26,IF(U835&lt;=IF(Inputs!$C$27="",lockin,Inputs!$C$27),Inputs!$D$27,IF(U835&lt;=IF(Inputs!$C$28="",lockin,Inputs!$C$28),Inputs!$D$28,IF(U835&lt;=IF(Inputs!$C$29="",lockin,Inputs!$C$29),Inputs!$D$29,IF(U835&lt;=IF(Inputs!$C$30="",lockin,Inputs!$C$30),Inputs!$D$30,IF(U835&lt;=IF(Inputs!$C$31="",lockin,Inputs!$C$31),Inputs!$D$31,0%))))))))))</f>
        <v>1.4999999999999999E-2</v>
      </c>
      <c r="AE835" s="5">
        <f t="shared" si="246"/>
        <v>0</v>
      </c>
      <c r="AF835" s="5">
        <f>AB835*Inputs!I839</f>
        <v>0</v>
      </c>
      <c r="AG835" s="5">
        <f t="shared" si="247"/>
        <v>0</v>
      </c>
      <c r="AH835" s="5">
        <f t="shared" si="248"/>
        <v>0</v>
      </c>
      <c r="AI835" s="5">
        <f>AA835*Inputs!I839</f>
        <v>0</v>
      </c>
      <c r="AJ835" s="5">
        <f t="shared" si="249"/>
        <v>0</v>
      </c>
      <c r="AK835" s="5">
        <f t="shared" si="250"/>
        <v>0</v>
      </c>
      <c r="AL835" s="5">
        <f>AA835*Inputs!I839</f>
        <v>0</v>
      </c>
      <c r="AM835" s="5">
        <f t="shared" ca="1" si="251"/>
        <v>0</v>
      </c>
      <c r="AN835" s="5">
        <f t="shared" si="252"/>
        <v>0</v>
      </c>
      <c r="AO835" s="5">
        <f t="shared" ca="1" si="253"/>
        <v>0</v>
      </c>
      <c r="AP835" s="5"/>
      <c r="AQ835" s="5">
        <f>AA835*Inputs!I839</f>
        <v>0</v>
      </c>
      <c r="AR835" s="5">
        <f t="shared" si="254"/>
        <v>0</v>
      </c>
      <c r="AS835" s="5"/>
      <c r="AT835" s="5">
        <f t="shared" ca="1" si="255"/>
        <v>0</v>
      </c>
      <c r="BG835" s="20" t="str">
        <f>IF(Inputs!K835="","",YEAR(Inputs!K835))</f>
        <v/>
      </c>
      <c r="BH835" s="20" t="str">
        <f>IF(Inputs!K835="","",DAY(Inputs!K835))</f>
        <v/>
      </c>
      <c r="BI835" s="20" t="str">
        <f>IF(Inputs!K835="","",MONTH(Inputs!K835))</f>
        <v/>
      </c>
      <c r="BJ835" s="14" t="str">
        <f>IF(Inputs!K835="","",IF(Inputs!K835&gt;DATE(BG835,4,1),DATE(BG835,4,1),DATE(BG835-1,4,1)))</f>
        <v/>
      </c>
      <c r="BX835" s="27" t="e">
        <f t="shared" si="238"/>
        <v>#N/A</v>
      </c>
      <c r="BY835" t="e">
        <f t="shared" si="239"/>
        <v>#N/A</v>
      </c>
    </row>
    <row r="836" spans="20:77">
      <c r="T836" s="5">
        <f>IF(Inputs!F840="",0,IF(Inputs!G840="Purchase",Inputs!H840,IF(Inputs!G840="Redemption",-Inputs!H840,IF(Inputs!G840="Dividend",0,0)))/Inputs!I840)</f>
        <v>0</v>
      </c>
      <c r="U836" s="5">
        <f>IF(Inputs!F840="",0,(datecg-Inputs!F840))</f>
        <v>0</v>
      </c>
      <c r="V836" s="5">
        <f>IF(Inputs!F840="",0,SUM($T$5:T836))</f>
        <v>0</v>
      </c>
      <c r="W836" s="5">
        <f>SUM($X$5:X835)</f>
        <v>24499.276089799783</v>
      </c>
      <c r="X836" s="5">
        <f t="shared" si="240"/>
        <v>0</v>
      </c>
      <c r="Y836" s="5">
        <f t="shared" si="241"/>
        <v>0</v>
      </c>
      <c r="Z836" s="5">
        <f t="shared" si="242"/>
        <v>0</v>
      </c>
      <c r="AA836" s="5">
        <f t="shared" si="243"/>
        <v>0</v>
      </c>
      <c r="AB836" s="5">
        <f t="shared" si="244"/>
        <v>0</v>
      </c>
      <c r="AC836" s="5">
        <f t="shared" si="245"/>
        <v>0</v>
      </c>
      <c r="AD836" s="94">
        <f>IF(U836&lt;=IF(Inputs!$C$22="",lockin,Inputs!$C$22),Inputs!$D$22,IF(U836&lt;=IF(Inputs!$C$23="",lockin,Inputs!$C$23),Inputs!$D$23,IF(U836&lt;=IF(Inputs!$C$24="",lockin,Inputs!$C$24),Inputs!$D$24,IF(U836&lt;=IF(Inputs!$C$25="",lockin,Inputs!$C$25),Inputs!$D$25,IF(U836&lt;=IF(Inputs!$C$26="",lockin,Inputs!$C$26),Inputs!$D$26,IF(U836&lt;=IF(Inputs!$C$27="",lockin,Inputs!$C$27),Inputs!$D$27,IF(U836&lt;=IF(Inputs!$C$28="",lockin,Inputs!$C$28),Inputs!$D$28,IF(U836&lt;=IF(Inputs!$C$29="",lockin,Inputs!$C$29),Inputs!$D$29,IF(U836&lt;=IF(Inputs!$C$30="",lockin,Inputs!$C$30),Inputs!$D$30,IF(U836&lt;=IF(Inputs!$C$31="",lockin,Inputs!$C$31),Inputs!$D$31,0%))))))))))</f>
        <v>1.4999999999999999E-2</v>
      </c>
      <c r="AE836" s="5">
        <f t="shared" si="246"/>
        <v>0</v>
      </c>
      <c r="AF836" s="5">
        <f>AB836*Inputs!I840</f>
        <v>0</v>
      </c>
      <c r="AG836" s="5">
        <f t="shared" si="247"/>
        <v>0</v>
      </c>
      <c r="AH836" s="5">
        <f t="shared" si="248"/>
        <v>0</v>
      </c>
      <c r="AI836" s="5">
        <f>AA836*Inputs!I840</f>
        <v>0</v>
      </c>
      <c r="AJ836" s="5">
        <f t="shared" si="249"/>
        <v>0</v>
      </c>
      <c r="AK836" s="5">
        <f t="shared" si="250"/>
        <v>0</v>
      </c>
      <c r="AL836" s="5">
        <f>AA836*Inputs!I840</f>
        <v>0</v>
      </c>
      <c r="AM836" s="5">
        <f t="shared" ca="1" si="251"/>
        <v>0</v>
      </c>
      <c r="AN836" s="5">
        <f t="shared" si="252"/>
        <v>0</v>
      </c>
      <c r="AO836" s="5">
        <f t="shared" ca="1" si="253"/>
        <v>0</v>
      </c>
      <c r="AP836" s="5"/>
      <c r="AQ836" s="5">
        <f>AA836*Inputs!I840</f>
        <v>0</v>
      </c>
      <c r="AR836" s="5">
        <f t="shared" si="254"/>
        <v>0</v>
      </c>
      <c r="AS836" s="5"/>
      <c r="AT836" s="5">
        <f t="shared" ca="1" si="255"/>
        <v>0</v>
      </c>
      <c r="BG836" s="20" t="str">
        <f>IF(Inputs!K836="","",YEAR(Inputs!K836))</f>
        <v/>
      </c>
      <c r="BH836" s="20" t="str">
        <f>IF(Inputs!K836="","",DAY(Inputs!K836))</f>
        <v/>
      </c>
      <c r="BI836" s="20" t="str">
        <f>IF(Inputs!K836="","",MONTH(Inputs!K836))</f>
        <v/>
      </c>
      <c r="BJ836" s="14" t="str">
        <f>IF(Inputs!K836="","",IF(Inputs!K836&gt;DATE(BG836,4,1),DATE(BG836,4,1),DATE(BG836-1,4,1)))</f>
        <v/>
      </c>
      <c r="BX836" s="27" t="e">
        <f t="shared" si="238"/>
        <v>#N/A</v>
      </c>
      <c r="BY836" t="e">
        <f t="shared" si="239"/>
        <v>#N/A</v>
      </c>
    </row>
    <row r="837" spans="20:77">
      <c r="T837" s="5">
        <f>IF(Inputs!F841="",0,IF(Inputs!G841="Purchase",Inputs!H841,IF(Inputs!G841="Redemption",-Inputs!H841,IF(Inputs!G841="Dividend",0,0)))/Inputs!I841)</f>
        <v>0</v>
      </c>
      <c r="U837" s="5">
        <f>IF(Inputs!F841="",0,(datecg-Inputs!F841))</f>
        <v>0</v>
      </c>
      <c r="V837" s="5">
        <f>IF(Inputs!F841="",0,SUM($T$5:T837))</f>
        <v>0</v>
      </c>
      <c r="W837" s="5">
        <f>SUM($X$5:X836)</f>
        <v>24499.276089799783</v>
      </c>
      <c r="X837" s="5">
        <f t="shared" si="240"/>
        <v>0</v>
      </c>
      <c r="Y837" s="5">
        <f t="shared" si="241"/>
        <v>0</v>
      </c>
      <c r="Z837" s="5">
        <f t="shared" si="242"/>
        <v>0</v>
      </c>
      <c r="AA837" s="5">
        <f t="shared" si="243"/>
        <v>0</v>
      </c>
      <c r="AB837" s="5">
        <f t="shared" si="244"/>
        <v>0</v>
      </c>
      <c r="AC837" s="5">
        <f t="shared" si="245"/>
        <v>0</v>
      </c>
      <c r="AD837" s="94">
        <f>IF(U837&lt;=IF(Inputs!$C$22="",lockin,Inputs!$C$22),Inputs!$D$22,IF(U837&lt;=IF(Inputs!$C$23="",lockin,Inputs!$C$23),Inputs!$D$23,IF(U837&lt;=IF(Inputs!$C$24="",lockin,Inputs!$C$24),Inputs!$D$24,IF(U837&lt;=IF(Inputs!$C$25="",lockin,Inputs!$C$25),Inputs!$D$25,IF(U837&lt;=IF(Inputs!$C$26="",lockin,Inputs!$C$26),Inputs!$D$26,IF(U837&lt;=IF(Inputs!$C$27="",lockin,Inputs!$C$27),Inputs!$D$27,IF(U837&lt;=IF(Inputs!$C$28="",lockin,Inputs!$C$28),Inputs!$D$28,IF(U837&lt;=IF(Inputs!$C$29="",lockin,Inputs!$C$29),Inputs!$D$29,IF(U837&lt;=IF(Inputs!$C$30="",lockin,Inputs!$C$30),Inputs!$D$30,IF(U837&lt;=IF(Inputs!$C$31="",lockin,Inputs!$C$31),Inputs!$D$31,0%))))))))))</f>
        <v>1.4999999999999999E-2</v>
      </c>
      <c r="AE837" s="5">
        <f t="shared" si="246"/>
        <v>0</v>
      </c>
      <c r="AF837" s="5">
        <f>AB837*Inputs!I841</f>
        <v>0</v>
      </c>
      <c r="AG837" s="5">
        <f t="shared" si="247"/>
        <v>0</v>
      </c>
      <c r="AH837" s="5">
        <f t="shared" si="248"/>
        <v>0</v>
      </c>
      <c r="AI837" s="5">
        <f>AA837*Inputs!I841</f>
        <v>0</v>
      </c>
      <c r="AJ837" s="5">
        <f t="shared" si="249"/>
        <v>0</v>
      </c>
      <c r="AK837" s="5">
        <f t="shared" si="250"/>
        <v>0</v>
      </c>
      <c r="AL837" s="5">
        <f>AA837*Inputs!I841</f>
        <v>0</v>
      </c>
      <c r="AM837" s="5">
        <f t="shared" ca="1" si="251"/>
        <v>0</v>
      </c>
      <c r="AN837" s="5">
        <f t="shared" si="252"/>
        <v>0</v>
      </c>
      <c r="AO837" s="5">
        <f t="shared" ca="1" si="253"/>
        <v>0</v>
      </c>
      <c r="AP837" s="5"/>
      <c r="AQ837" s="5">
        <f>AA837*Inputs!I841</f>
        <v>0</v>
      </c>
      <c r="AR837" s="5">
        <f t="shared" si="254"/>
        <v>0</v>
      </c>
      <c r="AS837" s="5"/>
      <c r="AT837" s="5">
        <f t="shared" ca="1" si="255"/>
        <v>0</v>
      </c>
      <c r="BG837" s="20" t="str">
        <f>IF(Inputs!K837="","",YEAR(Inputs!K837))</f>
        <v/>
      </c>
      <c r="BH837" s="20" t="str">
        <f>IF(Inputs!K837="","",DAY(Inputs!K837))</f>
        <v/>
      </c>
      <c r="BI837" s="20" t="str">
        <f>IF(Inputs!K837="","",MONTH(Inputs!K837))</f>
        <v/>
      </c>
      <c r="BJ837" s="14" t="str">
        <f>IF(Inputs!K837="","",IF(Inputs!K837&gt;DATE(BG837,4,1),DATE(BG837,4,1),DATE(BG837-1,4,1)))</f>
        <v/>
      </c>
      <c r="BX837" s="27" t="e">
        <f t="shared" ref="BX837:BX900" si="256">INDEX($J$5:$L$74,MATCH(BJ837,$J$5:$J$74,0),1)</f>
        <v>#N/A</v>
      </c>
      <c r="BY837" t="e">
        <f t="shared" ref="BY837:BY900" si="257">INDEX($J$5:$L$74,MATCH(BJ837,$J$5:$J$74,0),3)</f>
        <v>#N/A</v>
      </c>
    </row>
    <row r="838" spans="20:77">
      <c r="T838" s="5">
        <f>IF(Inputs!F842="",0,IF(Inputs!G842="Purchase",Inputs!H842,IF(Inputs!G842="Redemption",-Inputs!H842,IF(Inputs!G842="Dividend",0,0)))/Inputs!I842)</f>
        <v>0</v>
      </c>
      <c r="U838" s="5">
        <f>IF(Inputs!F842="",0,(datecg-Inputs!F842))</f>
        <v>0</v>
      </c>
      <c r="V838" s="5">
        <f>IF(Inputs!F842="",0,SUM($T$5:T838))</f>
        <v>0</v>
      </c>
      <c r="W838" s="5">
        <f>SUM($X$5:X837)</f>
        <v>24499.276089799783</v>
      </c>
      <c r="X838" s="5">
        <f t="shared" si="240"/>
        <v>0</v>
      </c>
      <c r="Y838" s="5">
        <f t="shared" si="241"/>
        <v>0</v>
      </c>
      <c r="Z838" s="5">
        <f t="shared" si="242"/>
        <v>0</v>
      </c>
      <c r="AA838" s="5">
        <f t="shared" si="243"/>
        <v>0</v>
      </c>
      <c r="AB838" s="5">
        <f t="shared" si="244"/>
        <v>0</v>
      </c>
      <c r="AC838" s="5">
        <f t="shared" si="245"/>
        <v>0</v>
      </c>
      <c r="AD838" s="94">
        <f>IF(U838&lt;=IF(Inputs!$C$22="",lockin,Inputs!$C$22),Inputs!$D$22,IF(U838&lt;=IF(Inputs!$C$23="",lockin,Inputs!$C$23),Inputs!$D$23,IF(U838&lt;=IF(Inputs!$C$24="",lockin,Inputs!$C$24),Inputs!$D$24,IF(U838&lt;=IF(Inputs!$C$25="",lockin,Inputs!$C$25),Inputs!$D$25,IF(U838&lt;=IF(Inputs!$C$26="",lockin,Inputs!$C$26),Inputs!$D$26,IF(U838&lt;=IF(Inputs!$C$27="",lockin,Inputs!$C$27),Inputs!$D$27,IF(U838&lt;=IF(Inputs!$C$28="",lockin,Inputs!$C$28),Inputs!$D$28,IF(U838&lt;=IF(Inputs!$C$29="",lockin,Inputs!$C$29),Inputs!$D$29,IF(U838&lt;=IF(Inputs!$C$30="",lockin,Inputs!$C$30),Inputs!$D$30,IF(U838&lt;=IF(Inputs!$C$31="",lockin,Inputs!$C$31),Inputs!$D$31,0%))))))))))</f>
        <v>1.4999999999999999E-2</v>
      </c>
      <c r="AE838" s="5">
        <f t="shared" si="246"/>
        <v>0</v>
      </c>
      <c r="AF838" s="5">
        <f>AB838*Inputs!I842</f>
        <v>0</v>
      </c>
      <c r="AG838" s="5">
        <f t="shared" si="247"/>
        <v>0</v>
      </c>
      <c r="AH838" s="5">
        <f t="shared" si="248"/>
        <v>0</v>
      </c>
      <c r="AI838" s="5">
        <f>AA838*Inputs!I842</f>
        <v>0</v>
      </c>
      <c r="AJ838" s="5">
        <f t="shared" si="249"/>
        <v>0</v>
      </c>
      <c r="AK838" s="5">
        <f t="shared" si="250"/>
        <v>0</v>
      </c>
      <c r="AL838" s="5">
        <f>AA838*Inputs!I842</f>
        <v>0</v>
      </c>
      <c r="AM838" s="5">
        <f t="shared" ca="1" si="251"/>
        <v>0</v>
      </c>
      <c r="AN838" s="5">
        <f t="shared" si="252"/>
        <v>0</v>
      </c>
      <c r="AO838" s="5">
        <f t="shared" ca="1" si="253"/>
        <v>0</v>
      </c>
      <c r="AP838" s="5"/>
      <c r="AQ838" s="5">
        <f>AA838*Inputs!I842</f>
        <v>0</v>
      </c>
      <c r="AR838" s="5">
        <f t="shared" si="254"/>
        <v>0</v>
      </c>
      <c r="AS838" s="5"/>
      <c r="AT838" s="5">
        <f t="shared" ca="1" si="255"/>
        <v>0</v>
      </c>
      <c r="BG838" s="20" t="str">
        <f>IF(Inputs!K838="","",YEAR(Inputs!K838))</f>
        <v/>
      </c>
      <c r="BH838" s="20" t="str">
        <f>IF(Inputs!K838="","",DAY(Inputs!K838))</f>
        <v/>
      </c>
      <c r="BI838" s="20" t="str">
        <f>IF(Inputs!K838="","",MONTH(Inputs!K838))</f>
        <v/>
      </c>
      <c r="BJ838" s="14" t="str">
        <f>IF(Inputs!K838="","",IF(Inputs!K838&gt;DATE(BG838,4,1),DATE(BG838,4,1),DATE(BG838-1,4,1)))</f>
        <v/>
      </c>
      <c r="BX838" s="27" t="e">
        <f t="shared" si="256"/>
        <v>#N/A</v>
      </c>
      <c r="BY838" t="e">
        <f t="shared" si="257"/>
        <v>#N/A</v>
      </c>
    </row>
    <row r="839" spans="20:77">
      <c r="T839" s="5">
        <f>IF(Inputs!F843="",0,IF(Inputs!G843="Purchase",Inputs!H843,IF(Inputs!G843="Redemption",-Inputs!H843,IF(Inputs!G843="Dividend",0,0)))/Inputs!I843)</f>
        <v>0</v>
      </c>
      <c r="U839" s="5">
        <f>IF(Inputs!F843="",0,(datecg-Inputs!F843))</f>
        <v>0</v>
      </c>
      <c r="V839" s="5">
        <f>IF(Inputs!F843="",0,SUM($T$5:T839))</f>
        <v>0</v>
      </c>
      <c r="W839" s="5">
        <f>SUM($X$5:X838)</f>
        <v>24499.276089799783</v>
      </c>
      <c r="X839" s="5">
        <f t="shared" si="240"/>
        <v>0</v>
      </c>
      <c r="Y839" s="5">
        <f t="shared" si="241"/>
        <v>0</v>
      </c>
      <c r="Z839" s="5">
        <f t="shared" si="242"/>
        <v>0</v>
      </c>
      <c r="AA839" s="5">
        <f t="shared" si="243"/>
        <v>0</v>
      </c>
      <c r="AB839" s="5">
        <f t="shared" si="244"/>
        <v>0</v>
      </c>
      <c r="AC839" s="5">
        <f t="shared" si="245"/>
        <v>0</v>
      </c>
      <c r="AD839" s="94">
        <f>IF(U839&lt;=IF(Inputs!$C$22="",lockin,Inputs!$C$22),Inputs!$D$22,IF(U839&lt;=IF(Inputs!$C$23="",lockin,Inputs!$C$23),Inputs!$D$23,IF(U839&lt;=IF(Inputs!$C$24="",lockin,Inputs!$C$24),Inputs!$D$24,IF(U839&lt;=IF(Inputs!$C$25="",lockin,Inputs!$C$25),Inputs!$D$25,IF(U839&lt;=IF(Inputs!$C$26="",lockin,Inputs!$C$26),Inputs!$D$26,IF(U839&lt;=IF(Inputs!$C$27="",lockin,Inputs!$C$27),Inputs!$D$27,IF(U839&lt;=IF(Inputs!$C$28="",lockin,Inputs!$C$28),Inputs!$D$28,IF(U839&lt;=IF(Inputs!$C$29="",lockin,Inputs!$C$29),Inputs!$D$29,IF(U839&lt;=IF(Inputs!$C$30="",lockin,Inputs!$C$30),Inputs!$D$30,IF(U839&lt;=IF(Inputs!$C$31="",lockin,Inputs!$C$31),Inputs!$D$31,0%))))))))))</f>
        <v>1.4999999999999999E-2</v>
      </c>
      <c r="AE839" s="5">
        <f t="shared" si="246"/>
        <v>0</v>
      </c>
      <c r="AF839" s="5">
        <f>AB839*Inputs!I843</f>
        <v>0</v>
      </c>
      <c r="AG839" s="5">
        <f t="shared" si="247"/>
        <v>0</v>
      </c>
      <c r="AH839" s="5">
        <f t="shared" si="248"/>
        <v>0</v>
      </c>
      <c r="AI839" s="5">
        <f>AA839*Inputs!I843</f>
        <v>0</v>
      </c>
      <c r="AJ839" s="5">
        <f t="shared" si="249"/>
        <v>0</v>
      </c>
      <c r="AK839" s="5">
        <f t="shared" si="250"/>
        <v>0</v>
      </c>
      <c r="AL839" s="5">
        <f>AA839*Inputs!I843</f>
        <v>0</v>
      </c>
      <c r="AM839" s="5">
        <f t="shared" ca="1" si="251"/>
        <v>0</v>
      </c>
      <c r="AN839" s="5">
        <f t="shared" si="252"/>
        <v>0</v>
      </c>
      <c r="AO839" s="5">
        <f t="shared" ca="1" si="253"/>
        <v>0</v>
      </c>
      <c r="AP839" s="5"/>
      <c r="AQ839" s="5">
        <f>AA839*Inputs!I843</f>
        <v>0</v>
      </c>
      <c r="AR839" s="5">
        <f t="shared" si="254"/>
        <v>0</v>
      </c>
      <c r="AS839" s="5"/>
      <c r="AT839" s="5">
        <f t="shared" ca="1" si="255"/>
        <v>0</v>
      </c>
      <c r="BG839" s="20" t="str">
        <f>IF(Inputs!K839="","",YEAR(Inputs!K839))</f>
        <v/>
      </c>
      <c r="BH839" s="20" t="str">
        <f>IF(Inputs!K839="","",DAY(Inputs!K839))</f>
        <v/>
      </c>
      <c r="BI839" s="20" t="str">
        <f>IF(Inputs!K839="","",MONTH(Inputs!K839))</f>
        <v/>
      </c>
      <c r="BJ839" s="14" t="str">
        <f>IF(Inputs!K839="","",IF(Inputs!K839&gt;DATE(BG839,4,1),DATE(BG839,4,1),DATE(BG839-1,4,1)))</f>
        <v/>
      </c>
      <c r="BX839" s="27" t="e">
        <f t="shared" si="256"/>
        <v>#N/A</v>
      </c>
      <c r="BY839" t="e">
        <f t="shared" si="257"/>
        <v>#N/A</v>
      </c>
    </row>
    <row r="840" spans="20:77">
      <c r="T840" s="5">
        <f>IF(Inputs!F844="",0,IF(Inputs!G844="Purchase",Inputs!H844,IF(Inputs!G844="Redemption",-Inputs!H844,IF(Inputs!G844="Dividend",0,0)))/Inputs!I844)</f>
        <v>0</v>
      </c>
      <c r="U840" s="5">
        <f>IF(Inputs!F844="",0,(datecg-Inputs!F844))</f>
        <v>0</v>
      </c>
      <c r="V840" s="5">
        <f>IF(Inputs!F844="",0,SUM($T$5:T840))</f>
        <v>0</v>
      </c>
      <c r="W840" s="5">
        <f>SUM($X$5:X839)</f>
        <v>24499.276089799783</v>
      </c>
      <c r="X840" s="5">
        <f t="shared" si="240"/>
        <v>0</v>
      </c>
      <c r="Y840" s="5">
        <f t="shared" si="241"/>
        <v>0</v>
      </c>
      <c r="Z840" s="5">
        <f t="shared" si="242"/>
        <v>0</v>
      </c>
      <c r="AA840" s="5">
        <f t="shared" si="243"/>
        <v>0</v>
      </c>
      <c r="AB840" s="5">
        <f t="shared" si="244"/>
        <v>0</v>
      </c>
      <c r="AC840" s="5">
        <f t="shared" si="245"/>
        <v>0</v>
      </c>
      <c r="AD840" s="94">
        <f>IF(U840&lt;=IF(Inputs!$C$22="",lockin,Inputs!$C$22),Inputs!$D$22,IF(U840&lt;=IF(Inputs!$C$23="",lockin,Inputs!$C$23),Inputs!$D$23,IF(U840&lt;=IF(Inputs!$C$24="",lockin,Inputs!$C$24),Inputs!$D$24,IF(U840&lt;=IF(Inputs!$C$25="",lockin,Inputs!$C$25),Inputs!$D$25,IF(U840&lt;=IF(Inputs!$C$26="",lockin,Inputs!$C$26),Inputs!$D$26,IF(U840&lt;=IF(Inputs!$C$27="",lockin,Inputs!$C$27),Inputs!$D$27,IF(U840&lt;=IF(Inputs!$C$28="",lockin,Inputs!$C$28),Inputs!$D$28,IF(U840&lt;=IF(Inputs!$C$29="",lockin,Inputs!$C$29),Inputs!$D$29,IF(U840&lt;=IF(Inputs!$C$30="",lockin,Inputs!$C$30),Inputs!$D$30,IF(U840&lt;=IF(Inputs!$C$31="",lockin,Inputs!$C$31),Inputs!$D$31,0%))))))))))</f>
        <v>1.4999999999999999E-2</v>
      </c>
      <c r="AE840" s="5">
        <f t="shared" si="246"/>
        <v>0</v>
      </c>
      <c r="AF840" s="5">
        <f>AB840*Inputs!I844</f>
        <v>0</v>
      </c>
      <c r="AG840" s="5">
        <f t="shared" si="247"/>
        <v>0</v>
      </c>
      <c r="AH840" s="5">
        <f t="shared" si="248"/>
        <v>0</v>
      </c>
      <c r="AI840" s="5">
        <f>AA840*Inputs!I844</f>
        <v>0</v>
      </c>
      <c r="AJ840" s="5">
        <f t="shared" si="249"/>
        <v>0</v>
      </c>
      <c r="AK840" s="5">
        <f t="shared" si="250"/>
        <v>0</v>
      </c>
      <c r="AL840" s="5">
        <f>AA840*Inputs!I844</f>
        <v>0</v>
      </c>
      <c r="AM840" s="5">
        <f t="shared" ca="1" si="251"/>
        <v>0</v>
      </c>
      <c r="AN840" s="5">
        <f t="shared" si="252"/>
        <v>0</v>
      </c>
      <c r="AO840" s="5">
        <f t="shared" ca="1" si="253"/>
        <v>0</v>
      </c>
      <c r="AP840" s="5"/>
      <c r="AQ840" s="5">
        <f>AA840*Inputs!I844</f>
        <v>0</v>
      </c>
      <c r="AR840" s="5">
        <f t="shared" si="254"/>
        <v>0</v>
      </c>
      <c r="AS840" s="5"/>
      <c r="AT840" s="5">
        <f t="shared" ca="1" si="255"/>
        <v>0</v>
      </c>
      <c r="BG840" s="20" t="str">
        <f>IF(Inputs!K840="","",YEAR(Inputs!K840))</f>
        <v/>
      </c>
      <c r="BH840" s="20" t="str">
        <f>IF(Inputs!K840="","",DAY(Inputs!K840))</f>
        <v/>
      </c>
      <c r="BI840" s="20" t="str">
        <f>IF(Inputs!K840="","",MONTH(Inputs!K840))</f>
        <v/>
      </c>
      <c r="BJ840" s="14" t="str">
        <f>IF(Inputs!K840="","",IF(Inputs!K840&gt;DATE(BG840,4,1),DATE(BG840,4,1),DATE(BG840-1,4,1)))</f>
        <v/>
      </c>
      <c r="BX840" s="27" t="e">
        <f t="shared" si="256"/>
        <v>#N/A</v>
      </c>
      <c r="BY840" t="e">
        <f t="shared" si="257"/>
        <v>#N/A</v>
      </c>
    </row>
    <row r="841" spans="20:77">
      <c r="T841" s="5">
        <f>IF(Inputs!F845="",0,IF(Inputs!G845="Purchase",Inputs!H845,IF(Inputs!G845="Redemption",-Inputs!H845,IF(Inputs!G845="Dividend",0,0)))/Inputs!I845)</f>
        <v>0</v>
      </c>
      <c r="U841" s="5">
        <f>IF(Inputs!F845="",0,(datecg-Inputs!F845))</f>
        <v>0</v>
      </c>
      <c r="V841" s="5">
        <f>IF(Inputs!F845="",0,SUM($T$5:T841))</f>
        <v>0</v>
      </c>
      <c r="W841" s="5">
        <f>SUM($X$5:X840)</f>
        <v>24499.276089799783</v>
      </c>
      <c r="X841" s="5">
        <f t="shared" si="240"/>
        <v>0</v>
      </c>
      <c r="Y841" s="5">
        <f t="shared" si="241"/>
        <v>0</v>
      </c>
      <c r="Z841" s="5">
        <f t="shared" si="242"/>
        <v>0</v>
      </c>
      <c r="AA841" s="5">
        <f t="shared" si="243"/>
        <v>0</v>
      </c>
      <c r="AB841" s="5">
        <f t="shared" si="244"/>
        <v>0</v>
      </c>
      <c r="AC841" s="5">
        <f t="shared" si="245"/>
        <v>0</v>
      </c>
      <c r="AD841" s="94">
        <f>IF(U841&lt;=IF(Inputs!$C$22="",lockin,Inputs!$C$22),Inputs!$D$22,IF(U841&lt;=IF(Inputs!$C$23="",lockin,Inputs!$C$23),Inputs!$D$23,IF(U841&lt;=IF(Inputs!$C$24="",lockin,Inputs!$C$24),Inputs!$D$24,IF(U841&lt;=IF(Inputs!$C$25="",lockin,Inputs!$C$25),Inputs!$D$25,IF(U841&lt;=IF(Inputs!$C$26="",lockin,Inputs!$C$26),Inputs!$D$26,IF(U841&lt;=IF(Inputs!$C$27="",lockin,Inputs!$C$27),Inputs!$D$27,IF(U841&lt;=IF(Inputs!$C$28="",lockin,Inputs!$C$28),Inputs!$D$28,IF(U841&lt;=IF(Inputs!$C$29="",lockin,Inputs!$C$29),Inputs!$D$29,IF(U841&lt;=IF(Inputs!$C$30="",lockin,Inputs!$C$30),Inputs!$D$30,IF(U841&lt;=IF(Inputs!$C$31="",lockin,Inputs!$C$31),Inputs!$D$31,0%))))))))))</f>
        <v>1.4999999999999999E-2</v>
      </c>
      <c r="AE841" s="5">
        <f t="shared" si="246"/>
        <v>0</v>
      </c>
      <c r="AF841" s="5">
        <f>AB841*Inputs!I845</f>
        <v>0</v>
      </c>
      <c r="AG841" s="5">
        <f t="shared" si="247"/>
        <v>0</v>
      </c>
      <c r="AH841" s="5">
        <f t="shared" si="248"/>
        <v>0</v>
      </c>
      <c r="AI841" s="5">
        <f>AA841*Inputs!I845</f>
        <v>0</v>
      </c>
      <c r="AJ841" s="5">
        <f t="shared" si="249"/>
        <v>0</v>
      </c>
      <c r="AK841" s="5">
        <f t="shared" si="250"/>
        <v>0</v>
      </c>
      <c r="AL841" s="5">
        <f>AA841*Inputs!I845</f>
        <v>0</v>
      </c>
      <c r="AM841" s="5">
        <f t="shared" ca="1" si="251"/>
        <v>0</v>
      </c>
      <c r="AN841" s="5">
        <f t="shared" si="252"/>
        <v>0</v>
      </c>
      <c r="AO841" s="5">
        <f t="shared" ca="1" si="253"/>
        <v>0</v>
      </c>
      <c r="AP841" s="5"/>
      <c r="AQ841" s="5">
        <f>AA841*Inputs!I845</f>
        <v>0</v>
      </c>
      <c r="AR841" s="5">
        <f t="shared" si="254"/>
        <v>0</v>
      </c>
      <c r="AS841" s="5"/>
      <c r="AT841" s="5">
        <f t="shared" ca="1" si="255"/>
        <v>0</v>
      </c>
      <c r="BG841" s="20" t="str">
        <f>IF(Inputs!K841="","",YEAR(Inputs!K841))</f>
        <v/>
      </c>
      <c r="BH841" s="20" t="str">
        <f>IF(Inputs!K841="","",DAY(Inputs!K841))</f>
        <v/>
      </c>
      <c r="BI841" s="20" t="str">
        <f>IF(Inputs!K841="","",MONTH(Inputs!K841))</f>
        <v/>
      </c>
      <c r="BJ841" s="14" t="str">
        <f>IF(Inputs!K841="","",IF(Inputs!K841&gt;DATE(BG841,4,1),DATE(BG841,4,1),DATE(BG841-1,4,1)))</f>
        <v/>
      </c>
      <c r="BX841" s="27" t="e">
        <f t="shared" si="256"/>
        <v>#N/A</v>
      </c>
      <c r="BY841" t="e">
        <f t="shared" si="257"/>
        <v>#N/A</v>
      </c>
    </row>
    <row r="842" spans="20:77">
      <c r="T842" s="5">
        <f>IF(Inputs!F846="",0,IF(Inputs!G846="Purchase",Inputs!H846,IF(Inputs!G846="Redemption",-Inputs!H846,IF(Inputs!G846="Dividend",0,0)))/Inputs!I846)</f>
        <v>0</v>
      </c>
      <c r="U842" s="5">
        <f>IF(Inputs!F846="",0,(datecg-Inputs!F846))</f>
        <v>0</v>
      </c>
      <c r="V842" s="5">
        <f>IF(Inputs!F846="",0,SUM($T$5:T842))</f>
        <v>0</v>
      </c>
      <c r="W842" s="5">
        <f>SUM($X$5:X841)</f>
        <v>24499.276089799783</v>
      </c>
      <c r="X842" s="5">
        <f t="shared" si="240"/>
        <v>0</v>
      </c>
      <c r="Y842" s="5">
        <f t="shared" si="241"/>
        <v>0</v>
      </c>
      <c r="Z842" s="5">
        <f t="shared" si="242"/>
        <v>0</v>
      </c>
      <c r="AA842" s="5">
        <f t="shared" si="243"/>
        <v>0</v>
      </c>
      <c r="AB842" s="5">
        <f t="shared" si="244"/>
        <v>0</v>
      </c>
      <c r="AC842" s="5">
        <f t="shared" si="245"/>
        <v>0</v>
      </c>
      <c r="AD842" s="94">
        <f>IF(U842&lt;=IF(Inputs!$C$22="",lockin,Inputs!$C$22),Inputs!$D$22,IF(U842&lt;=IF(Inputs!$C$23="",lockin,Inputs!$C$23),Inputs!$D$23,IF(U842&lt;=IF(Inputs!$C$24="",lockin,Inputs!$C$24),Inputs!$D$24,IF(U842&lt;=IF(Inputs!$C$25="",lockin,Inputs!$C$25),Inputs!$D$25,IF(U842&lt;=IF(Inputs!$C$26="",lockin,Inputs!$C$26),Inputs!$D$26,IF(U842&lt;=IF(Inputs!$C$27="",lockin,Inputs!$C$27),Inputs!$D$27,IF(U842&lt;=IF(Inputs!$C$28="",lockin,Inputs!$C$28),Inputs!$D$28,IF(U842&lt;=IF(Inputs!$C$29="",lockin,Inputs!$C$29),Inputs!$D$29,IF(U842&lt;=IF(Inputs!$C$30="",lockin,Inputs!$C$30),Inputs!$D$30,IF(U842&lt;=IF(Inputs!$C$31="",lockin,Inputs!$C$31),Inputs!$D$31,0%))))))))))</f>
        <v>1.4999999999999999E-2</v>
      </c>
      <c r="AE842" s="5">
        <f t="shared" si="246"/>
        <v>0</v>
      </c>
      <c r="AF842" s="5">
        <f>AB842*Inputs!I846</f>
        <v>0</v>
      </c>
      <c r="AG842" s="5">
        <f t="shared" si="247"/>
        <v>0</v>
      </c>
      <c r="AH842" s="5">
        <f t="shared" si="248"/>
        <v>0</v>
      </c>
      <c r="AI842" s="5">
        <f>AA842*Inputs!I846</f>
        <v>0</v>
      </c>
      <c r="AJ842" s="5">
        <f t="shared" si="249"/>
        <v>0</v>
      </c>
      <c r="AK842" s="5">
        <f t="shared" si="250"/>
        <v>0</v>
      </c>
      <c r="AL842" s="5">
        <f>AA842*Inputs!I846</f>
        <v>0</v>
      </c>
      <c r="AM842" s="5">
        <f t="shared" ca="1" si="251"/>
        <v>0</v>
      </c>
      <c r="AN842" s="5">
        <f t="shared" si="252"/>
        <v>0</v>
      </c>
      <c r="AO842" s="5">
        <f t="shared" ca="1" si="253"/>
        <v>0</v>
      </c>
      <c r="AP842" s="5"/>
      <c r="AQ842" s="5">
        <f>AA842*Inputs!I846</f>
        <v>0</v>
      </c>
      <c r="AR842" s="5">
        <f t="shared" si="254"/>
        <v>0</v>
      </c>
      <c r="AS842" s="5"/>
      <c r="AT842" s="5">
        <f t="shared" ca="1" si="255"/>
        <v>0</v>
      </c>
      <c r="BG842" s="20" t="str">
        <f>IF(Inputs!K842="","",YEAR(Inputs!K842))</f>
        <v/>
      </c>
      <c r="BH842" s="20" t="str">
        <f>IF(Inputs!K842="","",DAY(Inputs!K842))</f>
        <v/>
      </c>
      <c r="BI842" s="20" t="str">
        <f>IF(Inputs!K842="","",MONTH(Inputs!K842))</f>
        <v/>
      </c>
      <c r="BJ842" s="14" t="str">
        <f>IF(Inputs!K842="","",IF(Inputs!K842&gt;DATE(BG842,4,1),DATE(BG842,4,1),DATE(BG842-1,4,1)))</f>
        <v/>
      </c>
      <c r="BX842" s="27" t="e">
        <f t="shared" si="256"/>
        <v>#N/A</v>
      </c>
      <c r="BY842" t="e">
        <f t="shared" si="257"/>
        <v>#N/A</v>
      </c>
    </row>
    <row r="843" spans="20:77">
      <c r="T843" s="5">
        <f>IF(Inputs!F847="",0,IF(Inputs!G847="Purchase",Inputs!H847,IF(Inputs!G847="Redemption",-Inputs!H847,IF(Inputs!G847="Dividend",0,0)))/Inputs!I847)</f>
        <v>0</v>
      </c>
      <c r="U843" s="5">
        <f>IF(Inputs!F847="",0,(datecg-Inputs!F847))</f>
        <v>0</v>
      </c>
      <c r="V843" s="5">
        <f>IF(Inputs!F847="",0,SUM($T$5:T843))</f>
        <v>0</v>
      </c>
      <c r="W843" s="5">
        <f>SUM($X$5:X842)</f>
        <v>24499.276089799783</v>
      </c>
      <c r="X843" s="5">
        <f t="shared" si="240"/>
        <v>0</v>
      </c>
      <c r="Y843" s="5">
        <f t="shared" si="241"/>
        <v>0</v>
      </c>
      <c r="Z843" s="5">
        <f t="shared" si="242"/>
        <v>0</v>
      </c>
      <c r="AA843" s="5">
        <f t="shared" si="243"/>
        <v>0</v>
      </c>
      <c r="AB843" s="5">
        <f t="shared" si="244"/>
        <v>0</v>
      </c>
      <c r="AC843" s="5">
        <f t="shared" si="245"/>
        <v>0</v>
      </c>
      <c r="AD843" s="94">
        <f>IF(U843&lt;=IF(Inputs!$C$22="",lockin,Inputs!$C$22),Inputs!$D$22,IF(U843&lt;=IF(Inputs!$C$23="",lockin,Inputs!$C$23),Inputs!$D$23,IF(U843&lt;=IF(Inputs!$C$24="",lockin,Inputs!$C$24),Inputs!$D$24,IF(U843&lt;=IF(Inputs!$C$25="",lockin,Inputs!$C$25),Inputs!$D$25,IF(U843&lt;=IF(Inputs!$C$26="",lockin,Inputs!$C$26),Inputs!$D$26,IF(U843&lt;=IF(Inputs!$C$27="",lockin,Inputs!$C$27),Inputs!$D$27,IF(U843&lt;=IF(Inputs!$C$28="",lockin,Inputs!$C$28),Inputs!$D$28,IF(U843&lt;=IF(Inputs!$C$29="",lockin,Inputs!$C$29),Inputs!$D$29,IF(U843&lt;=IF(Inputs!$C$30="",lockin,Inputs!$C$30),Inputs!$D$30,IF(U843&lt;=IF(Inputs!$C$31="",lockin,Inputs!$C$31),Inputs!$D$31,0%))))))))))</f>
        <v>1.4999999999999999E-2</v>
      </c>
      <c r="AE843" s="5">
        <f t="shared" si="246"/>
        <v>0</v>
      </c>
      <c r="AF843" s="5">
        <f>AB843*Inputs!I847</f>
        <v>0</v>
      </c>
      <c r="AG843" s="5">
        <f t="shared" si="247"/>
        <v>0</v>
      </c>
      <c r="AH843" s="5">
        <f t="shared" si="248"/>
        <v>0</v>
      </c>
      <c r="AI843" s="5">
        <f>AA843*Inputs!I847</f>
        <v>0</v>
      </c>
      <c r="AJ843" s="5">
        <f t="shared" si="249"/>
        <v>0</v>
      </c>
      <c r="AK843" s="5">
        <f t="shared" si="250"/>
        <v>0</v>
      </c>
      <c r="AL843" s="5">
        <f>AA843*Inputs!I847</f>
        <v>0</v>
      </c>
      <c r="AM843" s="5">
        <f t="shared" ca="1" si="251"/>
        <v>0</v>
      </c>
      <c r="AN843" s="5">
        <f t="shared" si="252"/>
        <v>0</v>
      </c>
      <c r="AO843" s="5">
        <f t="shared" ca="1" si="253"/>
        <v>0</v>
      </c>
      <c r="AP843" s="5"/>
      <c r="AQ843" s="5">
        <f>AA843*Inputs!I847</f>
        <v>0</v>
      </c>
      <c r="AR843" s="5">
        <f t="shared" si="254"/>
        <v>0</v>
      </c>
      <c r="AS843" s="5"/>
      <c r="AT843" s="5">
        <f t="shared" ca="1" si="255"/>
        <v>0</v>
      </c>
      <c r="BG843" s="20" t="str">
        <f>IF(Inputs!K843="","",YEAR(Inputs!K843))</f>
        <v/>
      </c>
      <c r="BH843" s="20" t="str">
        <f>IF(Inputs!K843="","",DAY(Inputs!K843))</f>
        <v/>
      </c>
      <c r="BI843" s="20" t="str">
        <f>IF(Inputs!K843="","",MONTH(Inputs!K843))</f>
        <v/>
      </c>
      <c r="BJ843" s="14" t="str">
        <f>IF(Inputs!K843="","",IF(Inputs!K843&gt;DATE(BG843,4,1),DATE(BG843,4,1),DATE(BG843-1,4,1)))</f>
        <v/>
      </c>
      <c r="BX843" s="27" t="e">
        <f t="shared" si="256"/>
        <v>#N/A</v>
      </c>
      <c r="BY843" t="e">
        <f t="shared" si="257"/>
        <v>#N/A</v>
      </c>
    </row>
    <row r="844" spans="20:77">
      <c r="T844" s="5">
        <f>IF(Inputs!F848="",0,IF(Inputs!G848="Purchase",Inputs!H848,IF(Inputs!G848="Redemption",-Inputs!H848,IF(Inputs!G848="Dividend",0,0)))/Inputs!I848)</f>
        <v>0</v>
      </c>
      <c r="U844" s="5">
        <f>IF(Inputs!F848="",0,(datecg-Inputs!F848))</f>
        <v>0</v>
      </c>
      <c r="V844" s="5">
        <f>IF(Inputs!F848="",0,SUM($T$5:T844))</f>
        <v>0</v>
      </c>
      <c r="W844" s="5">
        <f>SUM($X$5:X843)</f>
        <v>24499.276089799783</v>
      </c>
      <c r="X844" s="5">
        <f t="shared" si="240"/>
        <v>0</v>
      </c>
      <c r="Y844" s="5">
        <f t="shared" si="241"/>
        <v>0</v>
      </c>
      <c r="Z844" s="5">
        <f t="shared" si="242"/>
        <v>0</v>
      </c>
      <c r="AA844" s="5">
        <f t="shared" si="243"/>
        <v>0</v>
      </c>
      <c r="AB844" s="5">
        <f t="shared" si="244"/>
        <v>0</v>
      </c>
      <c r="AC844" s="5">
        <f t="shared" si="245"/>
        <v>0</v>
      </c>
      <c r="AD844" s="94">
        <f>IF(U844&lt;=IF(Inputs!$C$22="",lockin,Inputs!$C$22),Inputs!$D$22,IF(U844&lt;=IF(Inputs!$C$23="",lockin,Inputs!$C$23),Inputs!$D$23,IF(U844&lt;=IF(Inputs!$C$24="",lockin,Inputs!$C$24),Inputs!$D$24,IF(U844&lt;=IF(Inputs!$C$25="",lockin,Inputs!$C$25),Inputs!$D$25,IF(U844&lt;=IF(Inputs!$C$26="",lockin,Inputs!$C$26),Inputs!$D$26,IF(U844&lt;=IF(Inputs!$C$27="",lockin,Inputs!$C$27),Inputs!$D$27,IF(U844&lt;=IF(Inputs!$C$28="",lockin,Inputs!$C$28),Inputs!$D$28,IF(U844&lt;=IF(Inputs!$C$29="",lockin,Inputs!$C$29),Inputs!$D$29,IF(U844&lt;=IF(Inputs!$C$30="",lockin,Inputs!$C$30),Inputs!$D$30,IF(U844&lt;=IF(Inputs!$C$31="",lockin,Inputs!$C$31),Inputs!$D$31,0%))))))))))</f>
        <v>1.4999999999999999E-2</v>
      </c>
      <c r="AE844" s="5">
        <f t="shared" si="246"/>
        <v>0</v>
      </c>
      <c r="AF844" s="5">
        <f>AB844*Inputs!I848</f>
        <v>0</v>
      </c>
      <c r="AG844" s="5">
        <f t="shared" si="247"/>
        <v>0</v>
      </c>
      <c r="AH844" s="5">
        <f t="shared" si="248"/>
        <v>0</v>
      </c>
      <c r="AI844" s="5">
        <f>AA844*Inputs!I848</f>
        <v>0</v>
      </c>
      <c r="AJ844" s="5">
        <f t="shared" si="249"/>
        <v>0</v>
      </c>
      <c r="AK844" s="5">
        <f t="shared" si="250"/>
        <v>0</v>
      </c>
      <c r="AL844" s="5">
        <f>AA844*Inputs!I848</f>
        <v>0</v>
      </c>
      <c r="AM844" s="5">
        <f t="shared" ca="1" si="251"/>
        <v>0</v>
      </c>
      <c r="AN844" s="5">
        <f t="shared" si="252"/>
        <v>0</v>
      </c>
      <c r="AO844" s="5">
        <f t="shared" ca="1" si="253"/>
        <v>0</v>
      </c>
      <c r="AP844" s="5"/>
      <c r="AQ844" s="5">
        <f>AA844*Inputs!I848</f>
        <v>0</v>
      </c>
      <c r="AR844" s="5">
        <f t="shared" si="254"/>
        <v>0</v>
      </c>
      <c r="AS844" s="5"/>
      <c r="AT844" s="5">
        <f t="shared" ca="1" si="255"/>
        <v>0</v>
      </c>
      <c r="BG844" s="20" t="str">
        <f>IF(Inputs!K844="","",YEAR(Inputs!K844))</f>
        <v/>
      </c>
      <c r="BH844" s="20" t="str">
        <f>IF(Inputs!K844="","",DAY(Inputs!K844))</f>
        <v/>
      </c>
      <c r="BI844" s="20" t="str">
        <f>IF(Inputs!K844="","",MONTH(Inputs!K844))</f>
        <v/>
      </c>
      <c r="BJ844" s="14" t="str">
        <f>IF(Inputs!K844="","",IF(Inputs!K844&gt;DATE(BG844,4,1),DATE(BG844,4,1),DATE(BG844-1,4,1)))</f>
        <v/>
      </c>
      <c r="BX844" s="27" t="e">
        <f t="shared" si="256"/>
        <v>#N/A</v>
      </c>
      <c r="BY844" t="e">
        <f t="shared" si="257"/>
        <v>#N/A</v>
      </c>
    </row>
    <row r="845" spans="20:77">
      <c r="T845" s="5">
        <f>IF(Inputs!F849="",0,IF(Inputs!G849="Purchase",Inputs!H849,IF(Inputs!G849="Redemption",-Inputs!H849,IF(Inputs!G849="Dividend",0,0)))/Inputs!I849)</f>
        <v>0</v>
      </c>
      <c r="U845" s="5">
        <f>IF(Inputs!F849="",0,(datecg-Inputs!F849))</f>
        <v>0</v>
      </c>
      <c r="V845" s="5">
        <f>IF(Inputs!F849="",0,SUM($T$5:T845))</f>
        <v>0</v>
      </c>
      <c r="W845" s="5">
        <f>SUM($X$5:X844)</f>
        <v>24499.276089799783</v>
      </c>
      <c r="X845" s="5">
        <f t="shared" si="240"/>
        <v>0</v>
      </c>
      <c r="Y845" s="5">
        <f t="shared" si="241"/>
        <v>0</v>
      </c>
      <c r="Z845" s="5">
        <f t="shared" si="242"/>
        <v>0</v>
      </c>
      <c r="AA845" s="5">
        <f t="shared" si="243"/>
        <v>0</v>
      </c>
      <c r="AB845" s="5">
        <f t="shared" si="244"/>
        <v>0</v>
      </c>
      <c r="AC845" s="5">
        <f t="shared" si="245"/>
        <v>0</v>
      </c>
      <c r="AD845" s="94">
        <f>IF(U845&lt;=IF(Inputs!$C$22="",lockin,Inputs!$C$22),Inputs!$D$22,IF(U845&lt;=IF(Inputs!$C$23="",lockin,Inputs!$C$23),Inputs!$D$23,IF(U845&lt;=IF(Inputs!$C$24="",lockin,Inputs!$C$24),Inputs!$D$24,IF(U845&lt;=IF(Inputs!$C$25="",lockin,Inputs!$C$25),Inputs!$D$25,IF(U845&lt;=IF(Inputs!$C$26="",lockin,Inputs!$C$26),Inputs!$D$26,IF(U845&lt;=IF(Inputs!$C$27="",lockin,Inputs!$C$27),Inputs!$D$27,IF(U845&lt;=IF(Inputs!$C$28="",lockin,Inputs!$C$28),Inputs!$D$28,IF(U845&lt;=IF(Inputs!$C$29="",lockin,Inputs!$C$29),Inputs!$D$29,IF(U845&lt;=IF(Inputs!$C$30="",lockin,Inputs!$C$30),Inputs!$D$30,IF(U845&lt;=IF(Inputs!$C$31="",lockin,Inputs!$C$31),Inputs!$D$31,0%))))))))))</f>
        <v>1.4999999999999999E-2</v>
      </c>
      <c r="AE845" s="5">
        <f t="shared" si="246"/>
        <v>0</v>
      </c>
      <c r="AF845" s="5">
        <f>AB845*Inputs!I849</f>
        <v>0</v>
      </c>
      <c r="AG845" s="5">
        <f t="shared" si="247"/>
        <v>0</v>
      </c>
      <c r="AH845" s="5">
        <f t="shared" si="248"/>
        <v>0</v>
      </c>
      <c r="AI845" s="5">
        <f>AA845*Inputs!I849</f>
        <v>0</v>
      </c>
      <c r="AJ845" s="5">
        <f t="shared" si="249"/>
        <v>0</v>
      </c>
      <c r="AK845" s="5">
        <f t="shared" si="250"/>
        <v>0</v>
      </c>
      <c r="AL845" s="5">
        <f>AA845*Inputs!I849</f>
        <v>0</v>
      </c>
      <c r="AM845" s="5">
        <f t="shared" ca="1" si="251"/>
        <v>0</v>
      </c>
      <c r="AN845" s="5">
        <f t="shared" si="252"/>
        <v>0</v>
      </c>
      <c r="AO845" s="5">
        <f t="shared" ca="1" si="253"/>
        <v>0</v>
      </c>
      <c r="AP845" s="5"/>
      <c r="AQ845" s="5">
        <f>AA845*Inputs!I849</f>
        <v>0</v>
      </c>
      <c r="AR845" s="5">
        <f t="shared" si="254"/>
        <v>0</v>
      </c>
      <c r="AS845" s="5"/>
      <c r="AT845" s="5">
        <f t="shared" ca="1" si="255"/>
        <v>0</v>
      </c>
      <c r="BG845" s="20" t="str">
        <f>IF(Inputs!K845="","",YEAR(Inputs!K845))</f>
        <v/>
      </c>
      <c r="BH845" s="20" t="str">
        <f>IF(Inputs!K845="","",DAY(Inputs!K845))</f>
        <v/>
      </c>
      <c r="BI845" s="20" t="str">
        <f>IF(Inputs!K845="","",MONTH(Inputs!K845))</f>
        <v/>
      </c>
      <c r="BJ845" s="14" t="str">
        <f>IF(Inputs!K845="","",IF(Inputs!K845&gt;DATE(BG845,4,1),DATE(BG845,4,1),DATE(BG845-1,4,1)))</f>
        <v/>
      </c>
      <c r="BX845" s="27" t="e">
        <f t="shared" si="256"/>
        <v>#N/A</v>
      </c>
      <c r="BY845" t="e">
        <f t="shared" si="257"/>
        <v>#N/A</v>
      </c>
    </row>
    <row r="846" spans="20:77">
      <c r="T846" s="5">
        <f>IF(Inputs!F850="",0,IF(Inputs!G850="Purchase",Inputs!H850,IF(Inputs!G850="Redemption",-Inputs!H850,IF(Inputs!G850="Dividend",0,0)))/Inputs!I850)</f>
        <v>0</v>
      </c>
      <c r="U846" s="5">
        <f>IF(Inputs!F850="",0,(datecg-Inputs!F850))</f>
        <v>0</v>
      </c>
      <c r="V846" s="5">
        <f>IF(Inputs!F850="",0,SUM($T$5:T846))</f>
        <v>0</v>
      </c>
      <c r="W846" s="5">
        <f>SUM($X$5:X845)</f>
        <v>24499.276089799783</v>
      </c>
      <c r="X846" s="5">
        <f t="shared" si="240"/>
        <v>0</v>
      </c>
      <c r="Y846" s="5">
        <f t="shared" si="241"/>
        <v>0</v>
      </c>
      <c r="Z846" s="5">
        <f t="shared" si="242"/>
        <v>0</v>
      </c>
      <c r="AA846" s="5">
        <f t="shared" si="243"/>
        <v>0</v>
      </c>
      <c r="AB846" s="5">
        <f t="shared" si="244"/>
        <v>0</v>
      </c>
      <c r="AC846" s="5">
        <f t="shared" si="245"/>
        <v>0</v>
      </c>
      <c r="AD846" s="94">
        <f>IF(U846&lt;=IF(Inputs!$C$22="",lockin,Inputs!$C$22),Inputs!$D$22,IF(U846&lt;=IF(Inputs!$C$23="",lockin,Inputs!$C$23),Inputs!$D$23,IF(U846&lt;=IF(Inputs!$C$24="",lockin,Inputs!$C$24),Inputs!$D$24,IF(U846&lt;=IF(Inputs!$C$25="",lockin,Inputs!$C$25),Inputs!$D$25,IF(U846&lt;=IF(Inputs!$C$26="",lockin,Inputs!$C$26),Inputs!$D$26,IF(U846&lt;=IF(Inputs!$C$27="",lockin,Inputs!$C$27),Inputs!$D$27,IF(U846&lt;=IF(Inputs!$C$28="",lockin,Inputs!$C$28),Inputs!$D$28,IF(U846&lt;=IF(Inputs!$C$29="",lockin,Inputs!$C$29),Inputs!$D$29,IF(U846&lt;=IF(Inputs!$C$30="",lockin,Inputs!$C$30),Inputs!$D$30,IF(U846&lt;=IF(Inputs!$C$31="",lockin,Inputs!$C$31),Inputs!$D$31,0%))))))))))</f>
        <v>1.4999999999999999E-2</v>
      </c>
      <c r="AE846" s="5">
        <f t="shared" si="246"/>
        <v>0</v>
      </c>
      <c r="AF846" s="5">
        <f>AB846*Inputs!I850</f>
        <v>0</v>
      </c>
      <c r="AG846" s="5">
        <f t="shared" si="247"/>
        <v>0</v>
      </c>
      <c r="AH846" s="5">
        <f t="shared" si="248"/>
        <v>0</v>
      </c>
      <c r="AI846" s="5">
        <f>AA846*Inputs!I850</f>
        <v>0</v>
      </c>
      <c r="AJ846" s="5">
        <f t="shared" si="249"/>
        <v>0</v>
      </c>
      <c r="AK846" s="5">
        <f t="shared" si="250"/>
        <v>0</v>
      </c>
      <c r="AL846" s="5">
        <f>AA846*Inputs!I850</f>
        <v>0</v>
      </c>
      <c r="AM846" s="5">
        <f t="shared" ca="1" si="251"/>
        <v>0</v>
      </c>
      <c r="AN846" s="5">
        <f t="shared" si="252"/>
        <v>0</v>
      </c>
      <c r="AO846" s="5">
        <f t="shared" ca="1" si="253"/>
        <v>0</v>
      </c>
      <c r="AP846" s="5"/>
      <c r="AQ846" s="5">
        <f>AA846*Inputs!I850</f>
        <v>0</v>
      </c>
      <c r="AR846" s="5">
        <f t="shared" si="254"/>
        <v>0</v>
      </c>
      <c r="AS846" s="5"/>
      <c r="AT846" s="5">
        <f t="shared" ca="1" si="255"/>
        <v>0</v>
      </c>
      <c r="BG846" s="20" t="str">
        <f>IF(Inputs!K846="","",YEAR(Inputs!K846))</f>
        <v/>
      </c>
      <c r="BH846" s="20" t="str">
        <f>IF(Inputs!K846="","",DAY(Inputs!K846))</f>
        <v/>
      </c>
      <c r="BI846" s="20" t="str">
        <f>IF(Inputs!K846="","",MONTH(Inputs!K846))</f>
        <v/>
      </c>
      <c r="BJ846" s="14" t="str">
        <f>IF(Inputs!K846="","",IF(Inputs!K846&gt;DATE(BG846,4,1),DATE(BG846,4,1),DATE(BG846-1,4,1)))</f>
        <v/>
      </c>
      <c r="BX846" s="27" t="e">
        <f t="shared" si="256"/>
        <v>#N/A</v>
      </c>
      <c r="BY846" t="e">
        <f t="shared" si="257"/>
        <v>#N/A</v>
      </c>
    </row>
    <row r="847" spans="20:77">
      <c r="T847" s="5">
        <f>IF(Inputs!F851="",0,IF(Inputs!G851="Purchase",Inputs!H851,IF(Inputs!G851="Redemption",-Inputs!H851,IF(Inputs!G851="Dividend",0,0)))/Inputs!I851)</f>
        <v>0</v>
      </c>
      <c r="U847" s="5">
        <f>IF(Inputs!F851="",0,(datecg-Inputs!F851))</f>
        <v>0</v>
      </c>
      <c r="V847" s="5">
        <f>IF(Inputs!F851="",0,SUM($T$5:T847))</f>
        <v>0</v>
      </c>
      <c r="W847" s="5">
        <f>SUM($X$5:X846)</f>
        <v>24499.276089799783</v>
      </c>
      <c r="X847" s="5">
        <f t="shared" si="240"/>
        <v>0</v>
      </c>
      <c r="Y847" s="5">
        <f t="shared" si="241"/>
        <v>0</v>
      </c>
      <c r="Z847" s="5">
        <f t="shared" si="242"/>
        <v>0</v>
      </c>
      <c r="AA847" s="5">
        <f t="shared" si="243"/>
        <v>0</v>
      </c>
      <c r="AB847" s="5">
        <f t="shared" si="244"/>
        <v>0</v>
      </c>
      <c r="AC847" s="5">
        <f t="shared" si="245"/>
        <v>0</v>
      </c>
      <c r="AD847" s="94">
        <f>IF(U847&lt;=IF(Inputs!$C$22="",lockin,Inputs!$C$22),Inputs!$D$22,IF(U847&lt;=IF(Inputs!$C$23="",lockin,Inputs!$C$23),Inputs!$D$23,IF(U847&lt;=IF(Inputs!$C$24="",lockin,Inputs!$C$24),Inputs!$D$24,IF(U847&lt;=IF(Inputs!$C$25="",lockin,Inputs!$C$25),Inputs!$D$25,IF(U847&lt;=IF(Inputs!$C$26="",lockin,Inputs!$C$26),Inputs!$D$26,IF(U847&lt;=IF(Inputs!$C$27="",lockin,Inputs!$C$27),Inputs!$D$27,IF(U847&lt;=IF(Inputs!$C$28="",lockin,Inputs!$C$28),Inputs!$D$28,IF(U847&lt;=IF(Inputs!$C$29="",lockin,Inputs!$C$29),Inputs!$D$29,IF(U847&lt;=IF(Inputs!$C$30="",lockin,Inputs!$C$30),Inputs!$D$30,IF(U847&lt;=IF(Inputs!$C$31="",lockin,Inputs!$C$31),Inputs!$D$31,0%))))))))))</f>
        <v>1.4999999999999999E-2</v>
      </c>
      <c r="AE847" s="5">
        <f t="shared" si="246"/>
        <v>0</v>
      </c>
      <c r="AF847" s="5">
        <f>AB847*Inputs!I851</f>
        <v>0</v>
      </c>
      <c r="AG847" s="5">
        <f t="shared" si="247"/>
        <v>0</v>
      </c>
      <c r="AH847" s="5">
        <f t="shared" si="248"/>
        <v>0</v>
      </c>
      <c r="AI847" s="5">
        <f>AA847*Inputs!I851</f>
        <v>0</v>
      </c>
      <c r="AJ847" s="5">
        <f t="shared" si="249"/>
        <v>0</v>
      </c>
      <c r="AK847" s="5">
        <f t="shared" si="250"/>
        <v>0</v>
      </c>
      <c r="AL847" s="5">
        <f>AA847*Inputs!I851</f>
        <v>0</v>
      </c>
      <c r="AM847" s="5">
        <f t="shared" ca="1" si="251"/>
        <v>0</v>
      </c>
      <c r="AN847" s="5">
        <f t="shared" si="252"/>
        <v>0</v>
      </c>
      <c r="AO847" s="5">
        <f t="shared" ca="1" si="253"/>
        <v>0</v>
      </c>
      <c r="AP847" s="5"/>
      <c r="AQ847" s="5">
        <f>AA847*Inputs!I851</f>
        <v>0</v>
      </c>
      <c r="AR847" s="5">
        <f t="shared" si="254"/>
        <v>0</v>
      </c>
      <c r="AS847" s="5"/>
      <c r="AT847" s="5">
        <f t="shared" ca="1" si="255"/>
        <v>0</v>
      </c>
      <c r="BG847" s="20" t="str">
        <f>IF(Inputs!K847="","",YEAR(Inputs!K847))</f>
        <v/>
      </c>
      <c r="BH847" s="20" t="str">
        <f>IF(Inputs!K847="","",DAY(Inputs!K847))</f>
        <v/>
      </c>
      <c r="BI847" s="20" t="str">
        <f>IF(Inputs!K847="","",MONTH(Inputs!K847))</f>
        <v/>
      </c>
      <c r="BJ847" s="14" t="str">
        <f>IF(Inputs!K847="","",IF(Inputs!K847&gt;DATE(BG847,4,1),DATE(BG847,4,1),DATE(BG847-1,4,1)))</f>
        <v/>
      </c>
      <c r="BX847" s="27" t="e">
        <f t="shared" si="256"/>
        <v>#N/A</v>
      </c>
      <c r="BY847" t="e">
        <f t="shared" si="257"/>
        <v>#N/A</v>
      </c>
    </row>
    <row r="848" spans="20:77">
      <c r="T848" s="5">
        <f>IF(Inputs!F852="",0,IF(Inputs!G852="Purchase",Inputs!H852,IF(Inputs!G852="Redemption",-Inputs!H852,IF(Inputs!G852="Dividend",0,0)))/Inputs!I852)</f>
        <v>0</v>
      </c>
      <c r="U848" s="5">
        <f>IF(Inputs!F852="",0,(datecg-Inputs!F852))</f>
        <v>0</v>
      </c>
      <c r="V848" s="5">
        <f>IF(Inputs!F852="",0,SUM($T$5:T848))</f>
        <v>0</v>
      </c>
      <c r="W848" s="5">
        <f>SUM($X$5:X847)</f>
        <v>24499.276089799783</v>
      </c>
      <c r="X848" s="5">
        <f t="shared" si="240"/>
        <v>0</v>
      </c>
      <c r="Y848" s="5">
        <f t="shared" si="241"/>
        <v>0</v>
      </c>
      <c r="Z848" s="5">
        <f t="shared" si="242"/>
        <v>0</v>
      </c>
      <c r="AA848" s="5">
        <f t="shared" si="243"/>
        <v>0</v>
      </c>
      <c r="AB848" s="5">
        <f t="shared" si="244"/>
        <v>0</v>
      </c>
      <c r="AC848" s="5">
        <f t="shared" si="245"/>
        <v>0</v>
      </c>
      <c r="AD848" s="94">
        <f>IF(U848&lt;=IF(Inputs!$C$22="",lockin,Inputs!$C$22),Inputs!$D$22,IF(U848&lt;=IF(Inputs!$C$23="",lockin,Inputs!$C$23),Inputs!$D$23,IF(U848&lt;=IF(Inputs!$C$24="",lockin,Inputs!$C$24),Inputs!$D$24,IF(U848&lt;=IF(Inputs!$C$25="",lockin,Inputs!$C$25),Inputs!$D$25,IF(U848&lt;=IF(Inputs!$C$26="",lockin,Inputs!$C$26),Inputs!$D$26,IF(U848&lt;=IF(Inputs!$C$27="",lockin,Inputs!$C$27),Inputs!$D$27,IF(U848&lt;=IF(Inputs!$C$28="",lockin,Inputs!$C$28),Inputs!$D$28,IF(U848&lt;=IF(Inputs!$C$29="",lockin,Inputs!$C$29),Inputs!$D$29,IF(U848&lt;=IF(Inputs!$C$30="",lockin,Inputs!$C$30),Inputs!$D$30,IF(U848&lt;=IF(Inputs!$C$31="",lockin,Inputs!$C$31),Inputs!$D$31,0%))))))))))</f>
        <v>1.4999999999999999E-2</v>
      </c>
      <c r="AE848" s="5">
        <f t="shared" si="246"/>
        <v>0</v>
      </c>
      <c r="AF848" s="5">
        <f>AB848*Inputs!I852</f>
        <v>0</v>
      </c>
      <c r="AG848" s="5">
        <f t="shared" si="247"/>
        <v>0</v>
      </c>
      <c r="AH848" s="5">
        <f t="shared" si="248"/>
        <v>0</v>
      </c>
      <c r="AI848" s="5">
        <f>AA848*Inputs!I852</f>
        <v>0</v>
      </c>
      <c r="AJ848" s="5">
        <f t="shared" si="249"/>
        <v>0</v>
      </c>
      <c r="AK848" s="5">
        <f t="shared" si="250"/>
        <v>0</v>
      </c>
      <c r="AL848" s="5">
        <f>AA848*Inputs!I852</f>
        <v>0</v>
      </c>
      <c r="AM848" s="5">
        <f t="shared" ca="1" si="251"/>
        <v>0</v>
      </c>
      <c r="AN848" s="5">
        <f t="shared" si="252"/>
        <v>0</v>
      </c>
      <c r="AO848" s="5">
        <f t="shared" ca="1" si="253"/>
        <v>0</v>
      </c>
      <c r="AP848" s="5"/>
      <c r="AQ848" s="5">
        <f>AA848*Inputs!I852</f>
        <v>0</v>
      </c>
      <c r="AR848" s="5">
        <f t="shared" si="254"/>
        <v>0</v>
      </c>
      <c r="AS848" s="5"/>
      <c r="AT848" s="5">
        <f t="shared" ca="1" si="255"/>
        <v>0</v>
      </c>
      <c r="BG848" s="20" t="str">
        <f>IF(Inputs!K848="","",YEAR(Inputs!K848))</f>
        <v/>
      </c>
      <c r="BH848" s="20" t="str">
        <f>IF(Inputs!K848="","",DAY(Inputs!K848))</f>
        <v/>
      </c>
      <c r="BI848" s="20" t="str">
        <f>IF(Inputs!K848="","",MONTH(Inputs!K848))</f>
        <v/>
      </c>
      <c r="BJ848" s="14" t="str">
        <f>IF(Inputs!K848="","",IF(Inputs!K848&gt;DATE(BG848,4,1),DATE(BG848,4,1),DATE(BG848-1,4,1)))</f>
        <v/>
      </c>
      <c r="BX848" s="27" t="e">
        <f t="shared" si="256"/>
        <v>#N/A</v>
      </c>
      <c r="BY848" t="e">
        <f t="shared" si="257"/>
        <v>#N/A</v>
      </c>
    </row>
    <row r="849" spans="20:77">
      <c r="T849" s="5">
        <f>IF(Inputs!F853="",0,IF(Inputs!G853="Purchase",Inputs!H853,IF(Inputs!G853="Redemption",-Inputs!H853,IF(Inputs!G853="Dividend",0,0)))/Inputs!I853)</f>
        <v>0</v>
      </c>
      <c r="U849" s="5">
        <f>IF(Inputs!F853="",0,(datecg-Inputs!F853))</f>
        <v>0</v>
      </c>
      <c r="V849" s="5">
        <f>IF(Inputs!F853="",0,SUM($T$5:T849))</f>
        <v>0</v>
      </c>
      <c r="W849" s="5">
        <f>SUM($X$5:X848)</f>
        <v>24499.276089799783</v>
      </c>
      <c r="X849" s="5">
        <f t="shared" si="240"/>
        <v>0</v>
      </c>
      <c r="Y849" s="5">
        <f t="shared" si="241"/>
        <v>0</v>
      </c>
      <c r="Z849" s="5">
        <f t="shared" si="242"/>
        <v>0</v>
      </c>
      <c r="AA849" s="5">
        <f t="shared" si="243"/>
        <v>0</v>
      </c>
      <c r="AB849" s="5">
        <f t="shared" si="244"/>
        <v>0</v>
      </c>
      <c r="AC849" s="5">
        <f t="shared" si="245"/>
        <v>0</v>
      </c>
      <c r="AD849" s="94">
        <f>IF(U849&lt;=IF(Inputs!$C$22="",lockin,Inputs!$C$22),Inputs!$D$22,IF(U849&lt;=IF(Inputs!$C$23="",lockin,Inputs!$C$23),Inputs!$D$23,IF(U849&lt;=IF(Inputs!$C$24="",lockin,Inputs!$C$24),Inputs!$D$24,IF(U849&lt;=IF(Inputs!$C$25="",lockin,Inputs!$C$25),Inputs!$D$25,IF(U849&lt;=IF(Inputs!$C$26="",lockin,Inputs!$C$26),Inputs!$D$26,IF(U849&lt;=IF(Inputs!$C$27="",lockin,Inputs!$C$27),Inputs!$D$27,IF(U849&lt;=IF(Inputs!$C$28="",lockin,Inputs!$C$28),Inputs!$D$28,IF(U849&lt;=IF(Inputs!$C$29="",lockin,Inputs!$C$29),Inputs!$D$29,IF(U849&lt;=IF(Inputs!$C$30="",lockin,Inputs!$C$30),Inputs!$D$30,IF(U849&lt;=IF(Inputs!$C$31="",lockin,Inputs!$C$31),Inputs!$D$31,0%))))))))))</f>
        <v>1.4999999999999999E-2</v>
      </c>
      <c r="AE849" s="5">
        <f t="shared" si="246"/>
        <v>0</v>
      </c>
      <c r="AF849" s="5">
        <f>AB849*Inputs!I853</f>
        <v>0</v>
      </c>
      <c r="AG849" s="5">
        <f t="shared" si="247"/>
        <v>0</v>
      </c>
      <c r="AH849" s="5">
        <f t="shared" si="248"/>
        <v>0</v>
      </c>
      <c r="AI849" s="5">
        <f>AA849*Inputs!I853</f>
        <v>0</v>
      </c>
      <c r="AJ849" s="5">
        <f t="shared" si="249"/>
        <v>0</v>
      </c>
      <c r="AK849" s="5">
        <f t="shared" si="250"/>
        <v>0</v>
      </c>
      <c r="AL849" s="5">
        <f>AA849*Inputs!I853</f>
        <v>0</v>
      </c>
      <c r="AM849" s="5">
        <f t="shared" ca="1" si="251"/>
        <v>0</v>
      </c>
      <c r="AN849" s="5">
        <f t="shared" si="252"/>
        <v>0</v>
      </c>
      <c r="AO849" s="5">
        <f t="shared" ca="1" si="253"/>
        <v>0</v>
      </c>
      <c r="AP849" s="5"/>
      <c r="AQ849" s="5">
        <f>AA849*Inputs!I853</f>
        <v>0</v>
      </c>
      <c r="AR849" s="5">
        <f t="shared" si="254"/>
        <v>0</v>
      </c>
      <c r="AS849" s="5"/>
      <c r="AT849" s="5">
        <f t="shared" ca="1" si="255"/>
        <v>0</v>
      </c>
      <c r="BG849" s="20" t="str">
        <f>IF(Inputs!K849="","",YEAR(Inputs!K849))</f>
        <v/>
      </c>
      <c r="BH849" s="20" t="str">
        <f>IF(Inputs!K849="","",DAY(Inputs!K849))</f>
        <v/>
      </c>
      <c r="BI849" s="20" t="str">
        <f>IF(Inputs!K849="","",MONTH(Inputs!K849))</f>
        <v/>
      </c>
      <c r="BJ849" s="14" t="str">
        <f>IF(Inputs!K849="","",IF(Inputs!K849&gt;DATE(BG849,4,1),DATE(BG849,4,1),DATE(BG849-1,4,1)))</f>
        <v/>
      </c>
      <c r="BX849" s="27" t="e">
        <f t="shared" si="256"/>
        <v>#N/A</v>
      </c>
      <c r="BY849" t="e">
        <f t="shared" si="257"/>
        <v>#N/A</v>
      </c>
    </row>
    <row r="850" spans="20:77">
      <c r="T850" s="5">
        <f>IF(Inputs!F854="",0,IF(Inputs!G854="Purchase",Inputs!H854,IF(Inputs!G854="Redemption",-Inputs!H854,IF(Inputs!G854="Dividend",0,0)))/Inputs!I854)</f>
        <v>0</v>
      </c>
      <c r="U850" s="5">
        <f>IF(Inputs!F854="",0,(datecg-Inputs!F854))</f>
        <v>0</v>
      </c>
      <c r="V850" s="5">
        <f>IF(Inputs!F854="",0,SUM($T$5:T850))</f>
        <v>0</v>
      </c>
      <c r="W850" s="5">
        <f>SUM($X$5:X849)</f>
        <v>24499.276089799783</v>
      </c>
      <c r="X850" s="5">
        <f t="shared" si="240"/>
        <v>0</v>
      </c>
      <c r="Y850" s="5">
        <f t="shared" si="241"/>
        <v>0</v>
      </c>
      <c r="Z850" s="5">
        <f t="shared" si="242"/>
        <v>0</v>
      </c>
      <c r="AA850" s="5">
        <f t="shared" si="243"/>
        <v>0</v>
      </c>
      <c r="AB850" s="5">
        <f t="shared" si="244"/>
        <v>0</v>
      </c>
      <c r="AC850" s="5">
        <f t="shared" si="245"/>
        <v>0</v>
      </c>
      <c r="AD850" s="94">
        <f>IF(U850&lt;=IF(Inputs!$C$22="",lockin,Inputs!$C$22),Inputs!$D$22,IF(U850&lt;=IF(Inputs!$C$23="",lockin,Inputs!$C$23),Inputs!$D$23,IF(U850&lt;=IF(Inputs!$C$24="",lockin,Inputs!$C$24),Inputs!$D$24,IF(U850&lt;=IF(Inputs!$C$25="",lockin,Inputs!$C$25),Inputs!$D$25,IF(U850&lt;=IF(Inputs!$C$26="",lockin,Inputs!$C$26),Inputs!$D$26,IF(U850&lt;=IF(Inputs!$C$27="",lockin,Inputs!$C$27),Inputs!$D$27,IF(U850&lt;=IF(Inputs!$C$28="",lockin,Inputs!$C$28),Inputs!$D$28,IF(U850&lt;=IF(Inputs!$C$29="",lockin,Inputs!$C$29),Inputs!$D$29,IF(U850&lt;=IF(Inputs!$C$30="",lockin,Inputs!$C$30),Inputs!$D$30,IF(U850&lt;=IF(Inputs!$C$31="",lockin,Inputs!$C$31),Inputs!$D$31,0%))))))))))</f>
        <v>1.4999999999999999E-2</v>
      </c>
      <c r="AE850" s="5">
        <f t="shared" si="246"/>
        <v>0</v>
      </c>
      <c r="AF850" s="5">
        <f>AB850*Inputs!I854</f>
        <v>0</v>
      </c>
      <c r="AG850" s="5">
        <f t="shared" si="247"/>
        <v>0</v>
      </c>
      <c r="AH850" s="5">
        <f t="shared" si="248"/>
        <v>0</v>
      </c>
      <c r="AI850" s="5">
        <f>AA850*Inputs!I854</f>
        <v>0</v>
      </c>
      <c r="AJ850" s="5">
        <f t="shared" si="249"/>
        <v>0</v>
      </c>
      <c r="AK850" s="5">
        <f t="shared" si="250"/>
        <v>0</v>
      </c>
      <c r="AL850" s="5">
        <f>AA850*Inputs!I854</f>
        <v>0</v>
      </c>
      <c r="AM850" s="5">
        <f t="shared" ca="1" si="251"/>
        <v>0</v>
      </c>
      <c r="AN850" s="5">
        <f t="shared" si="252"/>
        <v>0</v>
      </c>
      <c r="AO850" s="5">
        <f t="shared" ca="1" si="253"/>
        <v>0</v>
      </c>
      <c r="AP850" s="5"/>
      <c r="AQ850" s="5">
        <f>AA850*Inputs!I854</f>
        <v>0</v>
      </c>
      <c r="AR850" s="5">
        <f t="shared" si="254"/>
        <v>0</v>
      </c>
      <c r="AS850" s="5"/>
      <c r="AT850" s="5">
        <f t="shared" ca="1" si="255"/>
        <v>0</v>
      </c>
      <c r="BG850" s="20" t="str">
        <f>IF(Inputs!K850="","",YEAR(Inputs!K850))</f>
        <v/>
      </c>
      <c r="BH850" s="20" t="str">
        <f>IF(Inputs!K850="","",DAY(Inputs!K850))</f>
        <v/>
      </c>
      <c r="BI850" s="20" t="str">
        <f>IF(Inputs!K850="","",MONTH(Inputs!K850))</f>
        <v/>
      </c>
      <c r="BJ850" s="14" t="str">
        <f>IF(Inputs!K850="","",IF(Inputs!K850&gt;DATE(BG850,4,1),DATE(BG850,4,1),DATE(BG850-1,4,1)))</f>
        <v/>
      </c>
      <c r="BX850" s="27" t="e">
        <f t="shared" si="256"/>
        <v>#N/A</v>
      </c>
      <c r="BY850" t="e">
        <f t="shared" si="257"/>
        <v>#N/A</v>
      </c>
    </row>
    <row r="851" spans="20:77">
      <c r="T851" s="5">
        <f>IF(Inputs!F855="",0,IF(Inputs!G855="Purchase",Inputs!H855,IF(Inputs!G855="Redemption",-Inputs!H855,IF(Inputs!G855="Dividend",0,0)))/Inputs!I855)</f>
        <v>0</v>
      </c>
      <c r="U851" s="5">
        <f>IF(Inputs!F855="",0,(datecg-Inputs!F855))</f>
        <v>0</v>
      </c>
      <c r="V851" s="5">
        <f>IF(Inputs!F855="",0,SUM($T$5:T851))</f>
        <v>0</v>
      </c>
      <c r="W851" s="5">
        <f>SUM($X$5:X850)</f>
        <v>24499.276089799783</v>
      </c>
      <c r="X851" s="5">
        <f t="shared" si="240"/>
        <v>0</v>
      </c>
      <c r="Y851" s="5">
        <f t="shared" si="241"/>
        <v>0</v>
      </c>
      <c r="Z851" s="5">
        <f t="shared" si="242"/>
        <v>0</v>
      </c>
      <c r="AA851" s="5">
        <f t="shared" si="243"/>
        <v>0</v>
      </c>
      <c r="AB851" s="5">
        <f t="shared" si="244"/>
        <v>0</v>
      </c>
      <c r="AC851" s="5">
        <f t="shared" si="245"/>
        <v>0</v>
      </c>
      <c r="AD851" s="94">
        <f>IF(U851&lt;=IF(Inputs!$C$22="",lockin,Inputs!$C$22),Inputs!$D$22,IF(U851&lt;=IF(Inputs!$C$23="",lockin,Inputs!$C$23),Inputs!$D$23,IF(U851&lt;=IF(Inputs!$C$24="",lockin,Inputs!$C$24),Inputs!$D$24,IF(U851&lt;=IF(Inputs!$C$25="",lockin,Inputs!$C$25),Inputs!$D$25,IF(U851&lt;=IF(Inputs!$C$26="",lockin,Inputs!$C$26),Inputs!$D$26,IF(U851&lt;=IF(Inputs!$C$27="",lockin,Inputs!$C$27),Inputs!$D$27,IF(U851&lt;=IF(Inputs!$C$28="",lockin,Inputs!$C$28),Inputs!$D$28,IF(U851&lt;=IF(Inputs!$C$29="",lockin,Inputs!$C$29),Inputs!$D$29,IF(U851&lt;=IF(Inputs!$C$30="",lockin,Inputs!$C$30),Inputs!$D$30,IF(U851&lt;=IF(Inputs!$C$31="",lockin,Inputs!$C$31),Inputs!$D$31,0%))))))))))</f>
        <v>1.4999999999999999E-2</v>
      </c>
      <c r="AE851" s="5">
        <f t="shared" si="246"/>
        <v>0</v>
      </c>
      <c r="AF851" s="5">
        <f>AB851*Inputs!I855</f>
        <v>0</v>
      </c>
      <c r="AG851" s="5">
        <f t="shared" si="247"/>
        <v>0</v>
      </c>
      <c r="AH851" s="5">
        <f t="shared" si="248"/>
        <v>0</v>
      </c>
      <c r="AI851" s="5">
        <f>AA851*Inputs!I855</f>
        <v>0</v>
      </c>
      <c r="AJ851" s="5">
        <f t="shared" si="249"/>
        <v>0</v>
      </c>
      <c r="AK851" s="5">
        <f t="shared" si="250"/>
        <v>0</v>
      </c>
      <c r="AL851" s="5">
        <f>AA851*Inputs!I855</f>
        <v>0</v>
      </c>
      <c r="AM851" s="5">
        <f t="shared" ca="1" si="251"/>
        <v>0</v>
      </c>
      <c r="AN851" s="5">
        <f t="shared" si="252"/>
        <v>0</v>
      </c>
      <c r="AO851" s="5">
        <f t="shared" ca="1" si="253"/>
        <v>0</v>
      </c>
      <c r="AP851" s="5"/>
      <c r="AQ851" s="5">
        <f>AA851*Inputs!I855</f>
        <v>0</v>
      </c>
      <c r="AR851" s="5">
        <f t="shared" si="254"/>
        <v>0</v>
      </c>
      <c r="AS851" s="5"/>
      <c r="AT851" s="5">
        <f t="shared" ca="1" si="255"/>
        <v>0</v>
      </c>
      <c r="BG851" s="20" t="str">
        <f>IF(Inputs!K851="","",YEAR(Inputs!K851))</f>
        <v/>
      </c>
      <c r="BH851" s="20" t="str">
        <f>IF(Inputs!K851="","",DAY(Inputs!K851))</f>
        <v/>
      </c>
      <c r="BI851" s="20" t="str">
        <f>IF(Inputs!K851="","",MONTH(Inputs!K851))</f>
        <v/>
      </c>
      <c r="BJ851" s="14" t="str">
        <f>IF(Inputs!K851="","",IF(Inputs!K851&gt;DATE(BG851,4,1),DATE(BG851,4,1),DATE(BG851-1,4,1)))</f>
        <v/>
      </c>
      <c r="BX851" s="27" t="e">
        <f t="shared" si="256"/>
        <v>#N/A</v>
      </c>
      <c r="BY851" t="e">
        <f t="shared" si="257"/>
        <v>#N/A</v>
      </c>
    </row>
    <row r="852" spans="20:77">
      <c r="T852" s="5">
        <f>IF(Inputs!F856="",0,IF(Inputs!G856="Purchase",Inputs!H856,IF(Inputs!G856="Redemption",-Inputs!H856,IF(Inputs!G856="Dividend",0,0)))/Inputs!I856)</f>
        <v>0</v>
      </c>
      <c r="U852" s="5">
        <f>IF(Inputs!F856="",0,(datecg-Inputs!F856))</f>
        <v>0</v>
      </c>
      <c r="V852" s="5">
        <f>IF(Inputs!F856="",0,SUM($T$5:T852))</f>
        <v>0</v>
      </c>
      <c r="W852" s="5">
        <f>SUM($X$5:X851)</f>
        <v>24499.276089799783</v>
      </c>
      <c r="X852" s="5">
        <f t="shared" si="240"/>
        <v>0</v>
      </c>
      <c r="Y852" s="5">
        <f t="shared" si="241"/>
        <v>0</v>
      </c>
      <c r="Z852" s="5">
        <f t="shared" si="242"/>
        <v>0</v>
      </c>
      <c r="AA852" s="5">
        <f t="shared" si="243"/>
        <v>0</v>
      </c>
      <c r="AB852" s="5">
        <f t="shared" si="244"/>
        <v>0</v>
      </c>
      <c r="AC852" s="5">
        <f t="shared" si="245"/>
        <v>0</v>
      </c>
      <c r="AD852" s="94">
        <f>IF(U852&lt;=IF(Inputs!$C$22="",lockin,Inputs!$C$22),Inputs!$D$22,IF(U852&lt;=IF(Inputs!$C$23="",lockin,Inputs!$C$23),Inputs!$D$23,IF(U852&lt;=IF(Inputs!$C$24="",lockin,Inputs!$C$24),Inputs!$D$24,IF(U852&lt;=IF(Inputs!$C$25="",lockin,Inputs!$C$25),Inputs!$D$25,IF(U852&lt;=IF(Inputs!$C$26="",lockin,Inputs!$C$26),Inputs!$D$26,IF(U852&lt;=IF(Inputs!$C$27="",lockin,Inputs!$C$27),Inputs!$D$27,IF(U852&lt;=IF(Inputs!$C$28="",lockin,Inputs!$C$28),Inputs!$D$28,IF(U852&lt;=IF(Inputs!$C$29="",lockin,Inputs!$C$29),Inputs!$D$29,IF(U852&lt;=IF(Inputs!$C$30="",lockin,Inputs!$C$30),Inputs!$D$30,IF(U852&lt;=IF(Inputs!$C$31="",lockin,Inputs!$C$31),Inputs!$D$31,0%))))))))))</f>
        <v>1.4999999999999999E-2</v>
      </c>
      <c r="AE852" s="5">
        <f t="shared" si="246"/>
        <v>0</v>
      </c>
      <c r="AF852" s="5">
        <f>AB852*Inputs!I856</f>
        <v>0</v>
      </c>
      <c r="AG852" s="5">
        <f t="shared" si="247"/>
        <v>0</v>
      </c>
      <c r="AH852" s="5">
        <f t="shared" si="248"/>
        <v>0</v>
      </c>
      <c r="AI852" s="5">
        <f>AA852*Inputs!I856</f>
        <v>0</v>
      </c>
      <c r="AJ852" s="5">
        <f t="shared" si="249"/>
        <v>0</v>
      </c>
      <c r="AK852" s="5">
        <f t="shared" si="250"/>
        <v>0</v>
      </c>
      <c r="AL852" s="5">
        <f>AA852*Inputs!I856</f>
        <v>0</v>
      </c>
      <c r="AM852" s="5">
        <f t="shared" ca="1" si="251"/>
        <v>0</v>
      </c>
      <c r="AN852" s="5">
        <f t="shared" si="252"/>
        <v>0</v>
      </c>
      <c r="AO852" s="5">
        <f t="shared" ca="1" si="253"/>
        <v>0</v>
      </c>
      <c r="AP852" s="5"/>
      <c r="AQ852" s="5">
        <f>AA852*Inputs!I856</f>
        <v>0</v>
      </c>
      <c r="AR852" s="5">
        <f t="shared" si="254"/>
        <v>0</v>
      </c>
      <c r="AS852" s="5"/>
      <c r="AT852" s="5">
        <f t="shared" ca="1" si="255"/>
        <v>0</v>
      </c>
      <c r="BG852" s="20" t="str">
        <f>IF(Inputs!K852="","",YEAR(Inputs!K852))</f>
        <v/>
      </c>
      <c r="BH852" s="20" t="str">
        <f>IF(Inputs!K852="","",DAY(Inputs!K852))</f>
        <v/>
      </c>
      <c r="BI852" s="20" t="str">
        <f>IF(Inputs!K852="","",MONTH(Inputs!K852))</f>
        <v/>
      </c>
      <c r="BJ852" s="14" t="str">
        <f>IF(Inputs!K852="","",IF(Inputs!K852&gt;DATE(BG852,4,1),DATE(BG852,4,1),DATE(BG852-1,4,1)))</f>
        <v/>
      </c>
      <c r="BX852" s="27" t="e">
        <f t="shared" si="256"/>
        <v>#N/A</v>
      </c>
      <c r="BY852" t="e">
        <f t="shared" si="257"/>
        <v>#N/A</v>
      </c>
    </row>
    <row r="853" spans="20:77">
      <c r="T853" s="5">
        <f>IF(Inputs!F857="",0,IF(Inputs!G857="Purchase",Inputs!H857,IF(Inputs!G857="Redemption",-Inputs!H857,IF(Inputs!G857="Dividend",0,0)))/Inputs!I857)</f>
        <v>0</v>
      </c>
      <c r="U853" s="5">
        <f>IF(Inputs!F857="",0,(datecg-Inputs!F857))</f>
        <v>0</v>
      </c>
      <c r="V853" s="5">
        <f>IF(Inputs!F857="",0,SUM($T$5:T853))</f>
        <v>0</v>
      </c>
      <c r="W853" s="5">
        <f>SUM($X$5:X852)</f>
        <v>24499.276089799783</v>
      </c>
      <c r="X853" s="5">
        <f t="shared" si="240"/>
        <v>0</v>
      </c>
      <c r="Y853" s="5">
        <f t="shared" si="241"/>
        <v>0</v>
      </c>
      <c r="Z853" s="5">
        <f t="shared" si="242"/>
        <v>0</v>
      </c>
      <c r="AA853" s="5">
        <f t="shared" si="243"/>
        <v>0</v>
      </c>
      <c r="AB853" s="5">
        <f t="shared" si="244"/>
        <v>0</v>
      </c>
      <c r="AC853" s="5">
        <f t="shared" si="245"/>
        <v>0</v>
      </c>
      <c r="AD853" s="94">
        <f>IF(U853&lt;=IF(Inputs!$C$22="",lockin,Inputs!$C$22),Inputs!$D$22,IF(U853&lt;=IF(Inputs!$C$23="",lockin,Inputs!$C$23),Inputs!$D$23,IF(U853&lt;=IF(Inputs!$C$24="",lockin,Inputs!$C$24),Inputs!$D$24,IF(U853&lt;=IF(Inputs!$C$25="",lockin,Inputs!$C$25),Inputs!$D$25,IF(U853&lt;=IF(Inputs!$C$26="",lockin,Inputs!$C$26),Inputs!$D$26,IF(U853&lt;=IF(Inputs!$C$27="",lockin,Inputs!$C$27),Inputs!$D$27,IF(U853&lt;=IF(Inputs!$C$28="",lockin,Inputs!$C$28),Inputs!$D$28,IF(U853&lt;=IF(Inputs!$C$29="",lockin,Inputs!$C$29),Inputs!$D$29,IF(U853&lt;=IF(Inputs!$C$30="",lockin,Inputs!$C$30),Inputs!$D$30,IF(U853&lt;=IF(Inputs!$C$31="",lockin,Inputs!$C$31),Inputs!$D$31,0%))))))))))</f>
        <v>1.4999999999999999E-2</v>
      </c>
      <c r="AE853" s="5">
        <f t="shared" si="246"/>
        <v>0</v>
      </c>
      <c r="AF853" s="5">
        <f>AB853*Inputs!I857</f>
        <v>0</v>
      </c>
      <c r="AG853" s="5">
        <f t="shared" si="247"/>
        <v>0</v>
      </c>
      <c r="AH853" s="5">
        <f t="shared" si="248"/>
        <v>0</v>
      </c>
      <c r="AI853" s="5">
        <f>AA853*Inputs!I857</f>
        <v>0</v>
      </c>
      <c r="AJ853" s="5">
        <f t="shared" si="249"/>
        <v>0</v>
      </c>
      <c r="AK853" s="5">
        <f t="shared" si="250"/>
        <v>0</v>
      </c>
      <c r="AL853" s="5">
        <f>AA853*Inputs!I857</f>
        <v>0</v>
      </c>
      <c r="AM853" s="5">
        <f t="shared" ca="1" si="251"/>
        <v>0</v>
      </c>
      <c r="AN853" s="5">
        <f t="shared" si="252"/>
        <v>0</v>
      </c>
      <c r="AO853" s="5">
        <f t="shared" ca="1" si="253"/>
        <v>0</v>
      </c>
      <c r="AP853" s="5"/>
      <c r="AQ853" s="5">
        <f>AA853*Inputs!I857</f>
        <v>0</v>
      </c>
      <c r="AR853" s="5">
        <f t="shared" si="254"/>
        <v>0</v>
      </c>
      <c r="AS853" s="5"/>
      <c r="AT853" s="5">
        <f t="shared" ca="1" si="255"/>
        <v>0</v>
      </c>
      <c r="BG853" s="20" t="str">
        <f>IF(Inputs!K853="","",YEAR(Inputs!K853))</f>
        <v/>
      </c>
      <c r="BH853" s="20" t="str">
        <f>IF(Inputs!K853="","",DAY(Inputs!K853))</f>
        <v/>
      </c>
      <c r="BI853" s="20" t="str">
        <f>IF(Inputs!K853="","",MONTH(Inputs!K853))</f>
        <v/>
      </c>
      <c r="BJ853" s="14" t="str">
        <f>IF(Inputs!K853="","",IF(Inputs!K853&gt;DATE(BG853,4,1),DATE(BG853,4,1),DATE(BG853-1,4,1)))</f>
        <v/>
      </c>
      <c r="BX853" s="27" t="e">
        <f t="shared" si="256"/>
        <v>#N/A</v>
      </c>
      <c r="BY853" t="e">
        <f t="shared" si="257"/>
        <v>#N/A</v>
      </c>
    </row>
    <row r="854" spans="20:77">
      <c r="T854" s="5">
        <f>IF(Inputs!F858="",0,IF(Inputs!G858="Purchase",Inputs!H858,IF(Inputs!G858="Redemption",-Inputs!H858,IF(Inputs!G858="Dividend",0,0)))/Inputs!I858)</f>
        <v>0</v>
      </c>
      <c r="U854" s="5">
        <f>IF(Inputs!F858="",0,(datecg-Inputs!F858))</f>
        <v>0</v>
      </c>
      <c r="V854" s="5">
        <f>IF(Inputs!F858="",0,SUM($T$5:T854))</f>
        <v>0</v>
      </c>
      <c r="W854" s="5">
        <f>SUM($X$5:X853)</f>
        <v>24499.276089799783</v>
      </c>
      <c r="X854" s="5">
        <f t="shared" si="240"/>
        <v>0</v>
      </c>
      <c r="Y854" s="5">
        <f t="shared" si="241"/>
        <v>0</v>
      </c>
      <c r="Z854" s="5">
        <f t="shared" si="242"/>
        <v>0</v>
      </c>
      <c r="AA854" s="5">
        <f t="shared" si="243"/>
        <v>0</v>
      </c>
      <c r="AB854" s="5">
        <f t="shared" si="244"/>
        <v>0</v>
      </c>
      <c r="AC854" s="5">
        <f t="shared" si="245"/>
        <v>0</v>
      </c>
      <c r="AD854" s="94">
        <f>IF(U854&lt;=IF(Inputs!$C$22="",lockin,Inputs!$C$22),Inputs!$D$22,IF(U854&lt;=IF(Inputs!$C$23="",lockin,Inputs!$C$23),Inputs!$D$23,IF(U854&lt;=IF(Inputs!$C$24="",lockin,Inputs!$C$24),Inputs!$D$24,IF(U854&lt;=IF(Inputs!$C$25="",lockin,Inputs!$C$25),Inputs!$D$25,IF(U854&lt;=IF(Inputs!$C$26="",lockin,Inputs!$C$26),Inputs!$D$26,IF(U854&lt;=IF(Inputs!$C$27="",lockin,Inputs!$C$27),Inputs!$D$27,IF(U854&lt;=IF(Inputs!$C$28="",lockin,Inputs!$C$28),Inputs!$D$28,IF(U854&lt;=IF(Inputs!$C$29="",lockin,Inputs!$C$29),Inputs!$D$29,IF(U854&lt;=IF(Inputs!$C$30="",lockin,Inputs!$C$30),Inputs!$D$30,IF(U854&lt;=IF(Inputs!$C$31="",lockin,Inputs!$C$31),Inputs!$D$31,0%))))))))))</f>
        <v>1.4999999999999999E-2</v>
      </c>
      <c r="AE854" s="5">
        <f t="shared" si="246"/>
        <v>0</v>
      </c>
      <c r="AF854" s="5">
        <f>AB854*Inputs!I858</f>
        <v>0</v>
      </c>
      <c r="AG854" s="5">
        <f t="shared" si="247"/>
        <v>0</v>
      </c>
      <c r="AH854" s="5">
        <f t="shared" si="248"/>
        <v>0</v>
      </c>
      <c r="AI854" s="5">
        <f>AA854*Inputs!I858</f>
        <v>0</v>
      </c>
      <c r="AJ854" s="5">
        <f t="shared" si="249"/>
        <v>0</v>
      </c>
      <c r="AK854" s="5">
        <f t="shared" si="250"/>
        <v>0</v>
      </c>
      <c r="AL854" s="5">
        <f>AA854*Inputs!I858</f>
        <v>0</v>
      </c>
      <c r="AM854" s="5">
        <f t="shared" ca="1" si="251"/>
        <v>0</v>
      </c>
      <c r="AN854" s="5">
        <f t="shared" si="252"/>
        <v>0</v>
      </c>
      <c r="AO854" s="5">
        <f t="shared" ca="1" si="253"/>
        <v>0</v>
      </c>
      <c r="AP854" s="5"/>
      <c r="AQ854" s="5">
        <f>AA854*Inputs!I858</f>
        <v>0</v>
      </c>
      <c r="AR854" s="5">
        <f t="shared" si="254"/>
        <v>0</v>
      </c>
      <c r="AS854" s="5"/>
      <c r="AT854" s="5">
        <f t="shared" ca="1" si="255"/>
        <v>0</v>
      </c>
      <c r="BG854" s="20" t="str">
        <f>IF(Inputs!K854="","",YEAR(Inputs!K854))</f>
        <v/>
      </c>
      <c r="BH854" s="20" t="str">
        <f>IF(Inputs!K854="","",DAY(Inputs!K854))</f>
        <v/>
      </c>
      <c r="BI854" s="20" t="str">
        <f>IF(Inputs!K854="","",MONTH(Inputs!K854))</f>
        <v/>
      </c>
      <c r="BJ854" s="14" t="str">
        <f>IF(Inputs!K854="","",IF(Inputs!K854&gt;DATE(BG854,4,1),DATE(BG854,4,1),DATE(BG854-1,4,1)))</f>
        <v/>
      </c>
      <c r="BX854" s="27" t="e">
        <f t="shared" si="256"/>
        <v>#N/A</v>
      </c>
      <c r="BY854" t="e">
        <f t="shared" si="257"/>
        <v>#N/A</v>
      </c>
    </row>
    <row r="855" spans="20:77">
      <c r="T855" s="5">
        <f>IF(Inputs!F859="",0,IF(Inputs!G859="Purchase",Inputs!H859,IF(Inputs!G859="Redemption",-Inputs!H859,IF(Inputs!G859="Dividend",0,0)))/Inputs!I859)</f>
        <v>0</v>
      </c>
      <c r="U855" s="5">
        <f>IF(Inputs!F859="",0,(datecg-Inputs!F859))</f>
        <v>0</v>
      </c>
      <c r="V855" s="5">
        <f>IF(Inputs!F859="",0,SUM($T$5:T855))</f>
        <v>0</v>
      </c>
      <c r="W855" s="5">
        <f>SUM($X$5:X854)</f>
        <v>24499.276089799783</v>
      </c>
      <c r="X855" s="5">
        <f t="shared" si="240"/>
        <v>0</v>
      </c>
      <c r="Y855" s="5">
        <f t="shared" si="241"/>
        <v>0</v>
      </c>
      <c r="Z855" s="5">
        <f t="shared" si="242"/>
        <v>0</v>
      </c>
      <c r="AA855" s="5">
        <f t="shared" si="243"/>
        <v>0</v>
      </c>
      <c r="AB855" s="5">
        <f t="shared" si="244"/>
        <v>0</v>
      </c>
      <c r="AC855" s="5">
        <f t="shared" si="245"/>
        <v>0</v>
      </c>
      <c r="AD855" s="94">
        <f>IF(U855&lt;=IF(Inputs!$C$22="",lockin,Inputs!$C$22),Inputs!$D$22,IF(U855&lt;=IF(Inputs!$C$23="",lockin,Inputs!$C$23),Inputs!$D$23,IF(U855&lt;=IF(Inputs!$C$24="",lockin,Inputs!$C$24),Inputs!$D$24,IF(U855&lt;=IF(Inputs!$C$25="",lockin,Inputs!$C$25),Inputs!$D$25,IF(U855&lt;=IF(Inputs!$C$26="",lockin,Inputs!$C$26),Inputs!$D$26,IF(U855&lt;=IF(Inputs!$C$27="",lockin,Inputs!$C$27),Inputs!$D$27,IF(U855&lt;=IF(Inputs!$C$28="",lockin,Inputs!$C$28),Inputs!$D$28,IF(U855&lt;=IF(Inputs!$C$29="",lockin,Inputs!$C$29),Inputs!$D$29,IF(U855&lt;=IF(Inputs!$C$30="",lockin,Inputs!$C$30),Inputs!$D$30,IF(U855&lt;=IF(Inputs!$C$31="",lockin,Inputs!$C$31),Inputs!$D$31,0%))))))))))</f>
        <v>1.4999999999999999E-2</v>
      </c>
      <c r="AE855" s="5">
        <f t="shared" si="246"/>
        <v>0</v>
      </c>
      <c r="AF855" s="5">
        <f>AB855*Inputs!I859</f>
        <v>0</v>
      </c>
      <c r="AG855" s="5">
        <f t="shared" si="247"/>
        <v>0</v>
      </c>
      <c r="AH855" s="5">
        <f t="shared" si="248"/>
        <v>0</v>
      </c>
      <c r="AI855" s="5">
        <f>AA855*Inputs!I859</f>
        <v>0</v>
      </c>
      <c r="AJ855" s="5">
        <f t="shared" si="249"/>
        <v>0</v>
      </c>
      <c r="AK855" s="5">
        <f t="shared" si="250"/>
        <v>0</v>
      </c>
      <c r="AL855" s="5">
        <f>AA855*Inputs!I859</f>
        <v>0</v>
      </c>
      <c r="AM855" s="5">
        <f t="shared" ca="1" si="251"/>
        <v>0</v>
      </c>
      <c r="AN855" s="5">
        <f t="shared" si="252"/>
        <v>0</v>
      </c>
      <c r="AO855" s="5">
        <f t="shared" ca="1" si="253"/>
        <v>0</v>
      </c>
      <c r="AP855" s="5"/>
      <c r="AQ855" s="5">
        <f>AA855*Inputs!I859</f>
        <v>0</v>
      </c>
      <c r="AR855" s="5">
        <f t="shared" si="254"/>
        <v>0</v>
      </c>
      <c r="AS855" s="5"/>
      <c r="AT855" s="5">
        <f t="shared" ca="1" si="255"/>
        <v>0</v>
      </c>
      <c r="BG855" s="20" t="str">
        <f>IF(Inputs!K855="","",YEAR(Inputs!K855))</f>
        <v/>
      </c>
      <c r="BH855" s="20" t="str">
        <f>IF(Inputs!K855="","",DAY(Inputs!K855))</f>
        <v/>
      </c>
      <c r="BI855" s="20" t="str">
        <f>IF(Inputs!K855="","",MONTH(Inputs!K855))</f>
        <v/>
      </c>
      <c r="BJ855" s="14" t="str">
        <f>IF(Inputs!K855="","",IF(Inputs!K855&gt;DATE(BG855,4,1),DATE(BG855,4,1),DATE(BG855-1,4,1)))</f>
        <v/>
      </c>
      <c r="BX855" s="27" t="e">
        <f t="shared" si="256"/>
        <v>#N/A</v>
      </c>
      <c r="BY855" t="e">
        <f t="shared" si="257"/>
        <v>#N/A</v>
      </c>
    </row>
    <row r="856" spans="20:77">
      <c r="T856" s="5">
        <f>IF(Inputs!F860="",0,IF(Inputs!G860="Purchase",Inputs!H860,IF(Inputs!G860="Redemption",-Inputs!H860,IF(Inputs!G860="Dividend",0,0)))/Inputs!I860)</f>
        <v>0</v>
      </c>
      <c r="U856" s="5">
        <f>IF(Inputs!F860="",0,(datecg-Inputs!F860))</f>
        <v>0</v>
      </c>
      <c r="V856" s="5">
        <f>IF(Inputs!F860="",0,SUM($T$5:T856))</f>
        <v>0</v>
      </c>
      <c r="W856" s="5">
        <f>SUM($X$5:X855)</f>
        <v>24499.276089799783</v>
      </c>
      <c r="X856" s="5">
        <f t="shared" si="240"/>
        <v>0</v>
      </c>
      <c r="Y856" s="5">
        <f t="shared" si="241"/>
        <v>0</v>
      </c>
      <c r="Z856" s="5">
        <f t="shared" si="242"/>
        <v>0</v>
      </c>
      <c r="AA856" s="5">
        <f t="shared" si="243"/>
        <v>0</v>
      </c>
      <c r="AB856" s="5">
        <f t="shared" si="244"/>
        <v>0</v>
      </c>
      <c r="AC856" s="5">
        <f t="shared" si="245"/>
        <v>0</v>
      </c>
      <c r="AD856" s="94">
        <f>IF(U856&lt;=IF(Inputs!$C$22="",lockin,Inputs!$C$22),Inputs!$D$22,IF(U856&lt;=IF(Inputs!$C$23="",lockin,Inputs!$C$23),Inputs!$D$23,IF(U856&lt;=IF(Inputs!$C$24="",lockin,Inputs!$C$24),Inputs!$D$24,IF(U856&lt;=IF(Inputs!$C$25="",lockin,Inputs!$C$25),Inputs!$D$25,IF(U856&lt;=IF(Inputs!$C$26="",lockin,Inputs!$C$26),Inputs!$D$26,IF(U856&lt;=IF(Inputs!$C$27="",lockin,Inputs!$C$27),Inputs!$D$27,IF(U856&lt;=IF(Inputs!$C$28="",lockin,Inputs!$C$28),Inputs!$D$28,IF(U856&lt;=IF(Inputs!$C$29="",lockin,Inputs!$C$29),Inputs!$D$29,IF(U856&lt;=IF(Inputs!$C$30="",lockin,Inputs!$C$30),Inputs!$D$30,IF(U856&lt;=IF(Inputs!$C$31="",lockin,Inputs!$C$31),Inputs!$D$31,0%))))))))))</f>
        <v>1.4999999999999999E-2</v>
      </c>
      <c r="AE856" s="5">
        <f t="shared" si="246"/>
        <v>0</v>
      </c>
      <c r="AF856" s="5">
        <f>AB856*Inputs!I860</f>
        <v>0</v>
      </c>
      <c r="AG856" s="5">
        <f t="shared" si="247"/>
        <v>0</v>
      </c>
      <c r="AH856" s="5">
        <f t="shared" si="248"/>
        <v>0</v>
      </c>
      <c r="AI856" s="5">
        <f>AA856*Inputs!I860</f>
        <v>0</v>
      </c>
      <c r="AJ856" s="5">
        <f t="shared" si="249"/>
        <v>0</v>
      </c>
      <c r="AK856" s="5">
        <f t="shared" si="250"/>
        <v>0</v>
      </c>
      <c r="AL856" s="5">
        <f>AA856*Inputs!I860</f>
        <v>0</v>
      </c>
      <c r="AM856" s="5">
        <f t="shared" ca="1" si="251"/>
        <v>0</v>
      </c>
      <c r="AN856" s="5">
        <f t="shared" si="252"/>
        <v>0</v>
      </c>
      <c r="AO856" s="5">
        <f t="shared" ca="1" si="253"/>
        <v>0</v>
      </c>
      <c r="AP856" s="5"/>
      <c r="AQ856" s="5">
        <f>AA856*Inputs!I860</f>
        <v>0</v>
      </c>
      <c r="AR856" s="5">
        <f t="shared" si="254"/>
        <v>0</v>
      </c>
      <c r="AS856" s="5"/>
      <c r="AT856" s="5">
        <f t="shared" ca="1" si="255"/>
        <v>0</v>
      </c>
      <c r="BG856" s="20" t="str">
        <f>IF(Inputs!K856="","",YEAR(Inputs!K856))</f>
        <v/>
      </c>
      <c r="BH856" s="20" t="str">
        <f>IF(Inputs!K856="","",DAY(Inputs!K856))</f>
        <v/>
      </c>
      <c r="BI856" s="20" t="str">
        <f>IF(Inputs!K856="","",MONTH(Inputs!K856))</f>
        <v/>
      </c>
      <c r="BJ856" s="14" t="str">
        <f>IF(Inputs!K856="","",IF(Inputs!K856&gt;DATE(BG856,4,1),DATE(BG856,4,1),DATE(BG856-1,4,1)))</f>
        <v/>
      </c>
      <c r="BX856" s="27" t="e">
        <f t="shared" si="256"/>
        <v>#N/A</v>
      </c>
      <c r="BY856" t="e">
        <f t="shared" si="257"/>
        <v>#N/A</v>
      </c>
    </row>
    <row r="857" spans="20:77">
      <c r="T857" s="5">
        <f>IF(Inputs!F861="",0,IF(Inputs!G861="Purchase",Inputs!H861,IF(Inputs!G861="Redemption",-Inputs!H861,IF(Inputs!G861="Dividend",0,0)))/Inputs!I861)</f>
        <v>0</v>
      </c>
      <c r="U857" s="5">
        <f>IF(Inputs!F861="",0,(datecg-Inputs!F861))</f>
        <v>0</v>
      </c>
      <c r="V857" s="5">
        <f>IF(Inputs!F861="",0,SUM($T$5:T857))</f>
        <v>0</v>
      </c>
      <c r="W857" s="5">
        <f>SUM($X$5:X856)</f>
        <v>24499.276089799783</v>
      </c>
      <c r="X857" s="5">
        <f t="shared" si="240"/>
        <v>0</v>
      </c>
      <c r="Y857" s="5">
        <f t="shared" si="241"/>
        <v>0</v>
      </c>
      <c r="Z857" s="5">
        <f t="shared" si="242"/>
        <v>0</v>
      </c>
      <c r="AA857" s="5">
        <f t="shared" si="243"/>
        <v>0</v>
      </c>
      <c r="AB857" s="5">
        <f t="shared" si="244"/>
        <v>0</v>
      </c>
      <c r="AC857" s="5">
        <f t="shared" si="245"/>
        <v>0</v>
      </c>
      <c r="AD857" s="94">
        <f>IF(U857&lt;=IF(Inputs!$C$22="",lockin,Inputs!$C$22),Inputs!$D$22,IF(U857&lt;=IF(Inputs!$C$23="",lockin,Inputs!$C$23),Inputs!$D$23,IF(U857&lt;=IF(Inputs!$C$24="",lockin,Inputs!$C$24),Inputs!$D$24,IF(U857&lt;=IF(Inputs!$C$25="",lockin,Inputs!$C$25),Inputs!$D$25,IF(U857&lt;=IF(Inputs!$C$26="",lockin,Inputs!$C$26),Inputs!$D$26,IF(U857&lt;=IF(Inputs!$C$27="",lockin,Inputs!$C$27),Inputs!$D$27,IF(U857&lt;=IF(Inputs!$C$28="",lockin,Inputs!$C$28),Inputs!$D$28,IF(U857&lt;=IF(Inputs!$C$29="",lockin,Inputs!$C$29),Inputs!$D$29,IF(U857&lt;=IF(Inputs!$C$30="",lockin,Inputs!$C$30),Inputs!$D$30,IF(U857&lt;=IF(Inputs!$C$31="",lockin,Inputs!$C$31),Inputs!$D$31,0%))))))))))</f>
        <v>1.4999999999999999E-2</v>
      </c>
      <c r="AE857" s="5">
        <f t="shared" si="246"/>
        <v>0</v>
      </c>
      <c r="AF857" s="5">
        <f>AB857*Inputs!I861</f>
        <v>0</v>
      </c>
      <c r="AG857" s="5">
        <f t="shared" si="247"/>
        <v>0</v>
      </c>
      <c r="AH857" s="5">
        <f t="shared" si="248"/>
        <v>0</v>
      </c>
      <c r="AI857" s="5">
        <f>AA857*Inputs!I861</f>
        <v>0</v>
      </c>
      <c r="AJ857" s="5">
        <f t="shared" si="249"/>
        <v>0</v>
      </c>
      <c r="AK857" s="5">
        <f t="shared" si="250"/>
        <v>0</v>
      </c>
      <c r="AL857" s="5">
        <f>AA857*Inputs!I861</f>
        <v>0</v>
      </c>
      <c r="AM857" s="5">
        <f t="shared" ca="1" si="251"/>
        <v>0</v>
      </c>
      <c r="AN857" s="5">
        <f t="shared" si="252"/>
        <v>0</v>
      </c>
      <c r="AO857" s="5">
        <f t="shared" ca="1" si="253"/>
        <v>0</v>
      </c>
      <c r="AP857" s="5"/>
      <c r="AQ857" s="5">
        <f>AA857*Inputs!I861</f>
        <v>0</v>
      </c>
      <c r="AR857" s="5">
        <f t="shared" si="254"/>
        <v>0</v>
      </c>
      <c r="AS857" s="5"/>
      <c r="AT857" s="5">
        <f t="shared" ca="1" si="255"/>
        <v>0</v>
      </c>
      <c r="BG857" s="20" t="str">
        <f>IF(Inputs!K857="","",YEAR(Inputs!K857))</f>
        <v/>
      </c>
      <c r="BH857" s="20" t="str">
        <f>IF(Inputs!K857="","",DAY(Inputs!K857))</f>
        <v/>
      </c>
      <c r="BI857" s="20" t="str">
        <f>IF(Inputs!K857="","",MONTH(Inputs!K857))</f>
        <v/>
      </c>
      <c r="BJ857" s="14" t="str">
        <f>IF(Inputs!K857="","",IF(Inputs!K857&gt;DATE(BG857,4,1),DATE(BG857,4,1),DATE(BG857-1,4,1)))</f>
        <v/>
      </c>
      <c r="BX857" s="27" t="e">
        <f t="shared" si="256"/>
        <v>#N/A</v>
      </c>
      <c r="BY857" t="e">
        <f t="shared" si="257"/>
        <v>#N/A</v>
      </c>
    </row>
    <row r="858" spans="20:77">
      <c r="T858" s="5">
        <f>IF(Inputs!F862="",0,IF(Inputs!G862="Purchase",Inputs!H862,IF(Inputs!G862="Redemption",-Inputs!H862,IF(Inputs!G862="Dividend",0,0)))/Inputs!I862)</f>
        <v>0</v>
      </c>
      <c r="U858" s="5">
        <f>IF(Inputs!F862="",0,(datecg-Inputs!F862))</f>
        <v>0</v>
      </c>
      <c r="V858" s="5">
        <f>IF(Inputs!F862="",0,SUM($T$5:T858))</f>
        <v>0</v>
      </c>
      <c r="W858" s="5">
        <f>SUM($X$5:X857)</f>
        <v>24499.276089799783</v>
      </c>
      <c r="X858" s="5">
        <f t="shared" si="240"/>
        <v>0</v>
      </c>
      <c r="Y858" s="5">
        <f t="shared" si="241"/>
        <v>0</v>
      </c>
      <c r="Z858" s="5">
        <f t="shared" si="242"/>
        <v>0</v>
      </c>
      <c r="AA858" s="5">
        <f t="shared" si="243"/>
        <v>0</v>
      </c>
      <c r="AB858" s="5">
        <f t="shared" si="244"/>
        <v>0</v>
      </c>
      <c r="AC858" s="5">
        <f t="shared" si="245"/>
        <v>0</v>
      </c>
      <c r="AD858" s="94">
        <f>IF(U858&lt;=IF(Inputs!$C$22="",lockin,Inputs!$C$22),Inputs!$D$22,IF(U858&lt;=IF(Inputs!$C$23="",lockin,Inputs!$C$23),Inputs!$D$23,IF(U858&lt;=IF(Inputs!$C$24="",lockin,Inputs!$C$24),Inputs!$D$24,IF(U858&lt;=IF(Inputs!$C$25="",lockin,Inputs!$C$25),Inputs!$D$25,IF(U858&lt;=IF(Inputs!$C$26="",lockin,Inputs!$C$26),Inputs!$D$26,IF(U858&lt;=IF(Inputs!$C$27="",lockin,Inputs!$C$27),Inputs!$D$27,IF(U858&lt;=IF(Inputs!$C$28="",lockin,Inputs!$C$28),Inputs!$D$28,IF(U858&lt;=IF(Inputs!$C$29="",lockin,Inputs!$C$29),Inputs!$D$29,IF(U858&lt;=IF(Inputs!$C$30="",lockin,Inputs!$C$30),Inputs!$D$30,IF(U858&lt;=IF(Inputs!$C$31="",lockin,Inputs!$C$31),Inputs!$D$31,0%))))))))))</f>
        <v>1.4999999999999999E-2</v>
      </c>
      <c r="AE858" s="5">
        <f t="shared" si="246"/>
        <v>0</v>
      </c>
      <c r="AF858" s="5">
        <f>AB858*Inputs!I862</f>
        <v>0</v>
      </c>
      <c r="AG858" s="5">
        <f t="shared" si="247"/>
        <v>0</v>
      </c>
      <c r="AH858" s="5">
        <f t="shared" si="248"/>
        <v>0</v>
      </c>
      <c r="AI858" s="5">
        <f>AA858*Inputs!I862</f>
        <v>0</v>
      </c>
      <c r="AJ858" s="5">
        <f t="shared" si="249"/>
        <v>0</v>
      </c>
      <c r="AK858" s="5">
        <f t="shared" si="250"/>
        <v>0</v>
      </c>
      <c r="AL858" s="5">
        <f>AA858*Inputs!I862</f>
        <v>0</v>
      </c>
      <c r="AM858" s="5">
        <f t="shared" ca="1" si="251"/>
        <v>0</v>
      </c>
      <c r="AN858" s="5">
        <f t="shared" si="252"/>
        <v>0</v>
      </c>
      <c r="AO858" s="5">
        <f t="shared" ca="1" si="253"/>
        <v>0</v>
      </c>
      <c r="AP858" s="5"/>
      <c r="AQ858" s="5">
        <f>AA858*Inputs!I862</f>
        <v>0</v>
      </c>
      <c r="AR858" s="5">
        <f t="shared" si="254"/>
        <v>0</v>
      </c>
      <c r="AS858" s="5"/>
      <c r="AT858" s="5">
        <f t="shared" ca="1" si="255"/>
        <v>0</v>
      </c>
      <c r="BG858" s="20" t="str">
        <f>IF(Inputs!K858="","",YEAR(Inputs!K858))</f>
        <v/>
      </c>
      <c r="BH858" s="20" t="str">
        <f>IF(Inputs!K858="","",DAY(Inputs!K858))</f>
        <v/>
      </c>
      <c r="BI858" s="20" t="str">
        <f>IF(Inputs!K858="","",MONTH(Inputs!K858))</f>
        <v/>
      </c>
      <c r="BJ858" s="14" t="str">
        <f>IF(Inputs!K858="","",IF(Inputs!K858&gt;DATE(BG858,4,1),DATE(BG858,4,1),DATE(BG858-1,4,1)))</f>
        <v/>
      </c>
      <c r="BX858" s="27" t="e">
        <f t="shared" si="256"/>
        <v>#N/A</v>
      </c>
      <c r="BY858" t="e">
        <f t="shared" si="257"/>
        <v>#N/A</v>
      </c>
    </row>
    <row r="859" spans="20:77">
      <c r="T859" s="5">
        <f>IF(Inputs!F863="",0,IF(Inputs!G863="Purchase",Inputs!H863,IF(Inputs!G863="Redemption",-Inputs!H863,IF(Inputs!G863="Dividend",0,0)))/Inputs!I863)</f>
        <v>0</v>
      </c>
      <c r="U859" s="5">
        <f>IF(Inputs!F863="",0,(datecg-Inputs!F863))</f>
        <v>0</v>
      </c>
      <c r="V859" s="5">
        <f>IF(Inputs!F863="",0,SUM($T$5:T859))</f>
        <v>0</v>
      </c>
      <c r="W859" s="5">
        <f>SUM($X$5:X858)</f>
        <v>24499.276089799783</v>
      </c>
      <c r="X859" s="5">
        <f t="shared" si="240"/>
        <v>0</v>
      </c>
      <c r="Y859" s="5">
        <f t="shared" si="241"/>
        <v>0</v>
      </c>
      <c r="Z859" s="5">
        <f t="shared" si="242"/>
        <v>0</v>
      </c>
      <c r="AA859" s="5">
        <f t="shared" si="243"/>
        <v>0</v>
      </c>
      <c r="AB859" s="5">
        <f t="shared" si="244"/>
        <v>0</v>
      </c>
      <c r="AC859" s="5">
        <f t="shared" si="245"/>
        <v>0</v>
      </c>
      <c r="AD859" s="94">
        <f>IF(U859&lt;=IF(Inputs!$C$22="",lockin,Inputs!$C$22),Inputs!$D$22,IF(U859&lt;=IF(Inputs!$C$23="",lockin,Inputs!$C$23),Inputs!$D$23,IF(U859&lt;=IF(Inputs!$C$24="",lockin,Inputs!$C$24),Inputs!$D$24,IF(U859&lt;=IF(Inputs!$C$25="",lockin,Inputs!$C$25),Inputs!$D$25,IF(U859&lt;=IF(Inputs!$C$26="",lockin,Inputs!$C$26),Inputs!$D$26,IF(U859&lt;=IF(Inputs!$C$27="",lockin,Inputs!$C$27),Inputs!$D$27,IF(U859&lt;=IF(Inputs!$C$28="",lockin,Inputs!$C$28),Inputs!$D$28,IF(U859&lt;=IF(Inputs!$C$29="",lockin,Inputs!$C$29),Inputs!$D$29,IF(U859&lt;=IF(Inputs!$C$30="",lockin,Inputs!$C$30),Inputs!$D$30,IF(U859&lt;=IF(Inputs!$C$31="",lockin,Inputs!$C$31),Inputs!$D$31,0%))))))))))</f>
        <v>1.4999999999999999E-2</v>
      </c>
      <c r="AE859" s="5">
        <f t="shared" si="246"/>
        <v>0</v>
      </c>
      <c r="AF859" s="5">
        <f>AB859*Inputs!I863</f>
        <v>0</v>
      </c>
      <c r="AG859" s="5">
        <f t="shared" si="247"/>
        <v>0</v>
      </c>
      <c r="AH859" s="5">
        <f t="shared" si="248"/>
        <v>0</v>
      </c>
      <c r="AI859" s="5">
        <f>AA859*Inputs!I863</f>
        <v>0</v>
      </c>
      <c r="AJ859" s="5">
        <f t="shared" si="249"/>
        <v>0</v>
      </c>
      <c r="AK859" s="5">
        <f t="shared" si="250"/>
        <v>0</v>
      </c>
      <c r="AL859" s="5">
        <f>AA859*Inputs!I863</f>
        <v>0</v>
      </c>
      <c r="AM859" s="5">
        <f t="shared" ca="1" si="251"/>
        <v>0</v>
      </c>
      <c r="AN859" s="5">
        <f t="shared" si="252"/>
        <v>0</v>
      </c>
      <c r="AO859" s="5">
        <f t="shared" ca="1" si="253"/>
        <v>0</v>
      </c>
      <c r="AP859" s="5"/>
      <c r="AQ859" s="5">
        <f>AA859*Inputs!I863</f>
        <v>0</v>
      </c>
      <c r="AR859" s="5">
        <f t="shared" si="254"/>
        <v>0</v>
      </c>
      <c r="AS859" s="5"/>
      <c r="AT859" s="5">
        <f t="shared" ca="1" si="255"/>
        <v>0</v>
      </c>
      <c r="BG859" s="20" t="str">
        <f>IF(Inputs!K859="","",YEAR(Inputs!K859))</f>
        <v/>
      </c>
      <c r="BH859" s="20" t="str">
        <f>IF(Inputs!K859="","",DAY(Inputs!K859))</f>
        <v/>
      </c>
      <c r="BI859" s="20" t="str">
        <f>IF(Inputs!K859="","",MONTH(Inputs!K859))</f>
        <v/>
      </c>
      <c r="BJ859" s="14" t="str">
        <f>IF(Inputs!K859="","",IF(Inputs!K859&gt;DATE(BG859,4,1),DATE(BG859,4,1),DATE(BG859-1,4,1)))</f>
        <v/>
      </c>
      <c r="BX859" s="27" t="e">
        <f t="shared" si="256"/>
        <v>#N/A</v>
      </c>
      <c r="BY859" t="e">
        <f t="shared" si="257"/>
        <v>#N/A</v>
      </c>
    </row>
    <row r="860" spans="20:77">
      <c r="T860" s="5">
        <f>IF(Inputs!F864="",0,IF(Inputs!G864="Purchase",Inputs!H864,IF(Inputs!G864="Redemption",-Inputs!H864,IF(Inputs!G864="Dividend",0,0)))/Inputs!I864)</f>
        <v>0</v>
      </c>
      <c r="U860" s="5">
        <f>IF(Inputs!F864="",0,(datecg-Inputs!F864))</f>
        <v>0</v>
      </c>
      <c r="V860" s="5">
        <f>IF(Inputs!F864="",0,SUM($T$5:T860))</f>
        <v>0</v>
      </c>
      <c r="W860" s="5">
        <f>SUM($X$5:X859)</f>
        <v>24499.276089799783</v>
      </c>
      <c r="X860" s="5">
        <f t="shared" si="240"/>
        <v>0</v>
      </c>
      <c r="Y860" s="5">
        <f t="shared" si="241"/>
        <v>0</v>
      </c>
      <c r="Z860" s="5">
        <f t="shared" si="242"/>
        <v>0</v>
      </c>
      <c r="AA860" s="5">
        <f t="shared" si="243"/>
        <v>0</v>
      </c>
      <c r="AB860" s="5">
        <f t="shared" si="244"/>
        <v>0</v>
      </c>
      <c r="AC860" s="5">
        <f t="shared" si="245"/>
        <v>0</v>
      </c>
      <c r="AD860" s="94">
        <f>IF(U860&lt;=IF(Inputs!$C$22="",lockin,Inputs!$C$22),Inputs!$D$22,IF(U860&lt;=IF(Inputs!$C$23="",lockin,Inputs!$C$23),Inputs!$D$23,IF(U860&lt;=IF(Inputs!$C$24="",lockin,Inputs!$C$24),Inputs!$D$24,IF(U860&lt;=IF(Inputs!$C$25="",lockin,Inputs!$C$25),Inputs!$D$25,IF(U860&lt;=IF(Inputs!$C$26="",lockin,Inputs!$C$26),Inputs!$D$26,IF(U860&lt;=IF(Inputs!$C$27="",lockin,Inputs!$C$27),Inputs!$D$27,IF(U860&lt;=IF(Inputs!$C$28="",lockin,Inputs!$C$28),Inputs!$D$28,IF(U860&lt;=IF(Inputs!$C$29="",lockin,Inputs!$C$29),Inputs!$D$29,IF(U860&lt;=IF(Inputs!$C$30="",lockin,Inputs!$C$30),Inputs!$D$30,IF(U860&lt;=IF(Inputs!$C$31="",lockin,Inputs!$C$31),Inputs!$D$31,0%))))))))))</f>
        <v>1.4999999999999999E-2</v>
      </c>
      <c r="AE860" s="5">
        <f t="shared" si="246"/>
        <v>0</v>
      </c>
      <c r="AF860" s="5">
        <f>AB860*Inputs!I864</f>
        <v>0</v>
      </c>
      <c r="AG860" s="5">
        <f t="shared" si="247"/>
        <v>0</v>
      </c>
      <c r="AH860" s="5">
        <f t="shared" si="248"/>
        <v>0</v>
      </c>
      <c r="AI860" s="5">
        <f>AA860*Inputs!I864</f>
        <v>0</v>
      </c>
      <c r="AJ860" s="5">
        <f t="shared" si="249"/>
        <v>0</v>
      </c>
      <c r="AK860" s="5">
        <f t="shared" si="250"/>
        <v>0</v>
      </c>
      <c r="AL860" s="5">
        <f>AA860*Inputs!I864</f>
        <v>0</v>
      </c>
      <c r="AM860" s="5">
        <f t="shared" ca="1" si="251"/>
        <v>0</v>
      </c>
      <c r="AN860" s="5">
        <f t="shared" si="252"/>
        <v>0</v>
      </c>
      <c r="AO860" s="5">
        <f t="shared" ca="1" si="253"/>
        <v>0</v>
      </c>
      <c r="AP860" s="5"/>
      <c r="AQ860" s="5">
        <f>AA860*Inputs!I864</f>
        <v>0</v>
      </c>
      <c r="AR860" s="5">
        <f t="shared" si="254"/>
        <v>0</v>
      </c>
      <c r="AS860" s="5"/>
      <c r="AT860" s="5">
        <f t="shared" ca="1" si="255"/>
        <v>0</v>
      </c>
      <c r="BG860" s="20" t="str">
        <f>IF(Inputs!K860="","",YEAR(Inputs!K860))</f>
        <v/>
      </c>
      <c r="BH860" s="20" t="str">
        <f>IF(Inputs!K860="","",DAY(Inputs!K860))</f>
        <v/>
      </c>
      <c r="BI860" s="20" t="str">
        <f>IF(Inputs!K860="","",MONTH(Inputs!K860))</f>
        <v/>
      </c>
      <c r="BJ860" s="14" t="str">
        <f>IF(Inputs!K860="","",IF(Inputs!K860&gt;DATE(BG860,4,1),DATE(BG860,4,1),DATE(BG860-1,4,1)))</f>
        <v/>
      </c>
      <c r="BX860" s="27" t="e">
        <f t="shared" si="256"/>
        <v>#N/A</v>
      </c>
      <c r="BY860" t="e">
        <f t="shared" si="257"/>
        <v>#N/A</v>
      </c>
    </row>
    <row r="861" spans="20:77">
      <c r="T861" s="5">
        <f>IF(Inputs!F865="",0,IF(Inputs!G865="Purchase",Inputs!H865,IF(Inputs!G865="Redemption",-Inputs!H865,IF(Inputs!G865="Dividend",0,0)))/Inputs!I865)</f>
        <v>0</v>
      </c>
      <c r="U861" s="5">
        <f>IF(Inputs!F865="",0,(datecg-Inputs!F865))</f>
        <v>0</v>
      </c>
      <c r="V861" s="5">
        <f>IF(Inputs!F865="",0,SUM($T$5:T861))</f>
        <v>0</v>
      </c>
      <c r="W861" s="5">
        <f>SUM($X$5:X860)</f>
        <v>24499.276089799783</v>
      </c>
      <c r="X861" s="5">
        <f t="shared" si="240"/>
        <v>0</v>
      </c>
      <c r="Y861" s="5">
        <f t="shared" si="241"/>
        <v>0</v>
      </c>
      <c r="Z861" s="5">
        <f t="shared" si="242"/>
        <v>0</v>
      </c>
      <c r="AA861" s="5">
        <f t="shared" si="243"/>
        <v>0</v>
      </c>
      <c r="AB861" s="5">
        <f t="shared" si="244"/>
        <v>0</v>
      </c>
      <c r="AC861" s="5">
        <f t="shared" si="245"/>
        <v>0</v>
      </c>
      <c r="AD861" s="94">
        <f>IF(U861&lt;=IF(Inputs!$C$22="",lockin,Inputs!$C$22),Inputs!$D$22,IF(U861&lt;=IF(Inputs!$C$23="",lockin,Inputs!$C$23),Inputs!$D$23,IF(U861&lt;=IF(Inputs!$C$24="",lockin,Inputs!$C$24),Inputs!$D$24,IF(U861&lt;=IF(Inputs!$C$25="",lockin,Inputs!$C$25),Inputs!$D$25,IF(U861&lt;=IF(Inputs!$C$26="",lockin,Inputs!$C$26),Inputs!$D$26,IF(U861&lt;=IF(Inputs!$C$27="",lockin,Inputs!$C$27),Inputs!$D$27,IF(U861&lt;=IF(Inputs!$C$28="",lockin,Inputs!$C$28),Inputs!$D$28,IF(U861&lt;=IF(Inputs!$C$29="",lockin,Inputs!$C$29),Inputs!$D$29,IF(U861&lt;=IF(Inputs!$C$30="",lockin,Inputs!$C$30),Inputs!$D$30,IF(U861&lt;=IF(Inputs!$C$31="",lockin,Inputs!$C$31),Inputs!$D$31,0%))))))))))</f>
        <v>1.4999999999999999E-2</v>
      </c>
      <c r="AE861" s="5">
        <f t="shared" si="246"/>
        <v>0</v>
      </c>
      <c r="AF861" s="5">
        <f>AB861*Inputs!I865</f>
        <v>0</v>
      </c>
      <c r="AG861" s="5">
        <f t="shared" si="247"/>
        <v>0</v>
      </c>
      <c r="AH861" s="5">
        <f t="shared" si="248"/>
        <v>0</v>
      </c>
      <c r="AI861" s="5">
        <f>AA861*Inputs!I865</f>
        <v>0</v>
      </c>
      <c r="AJ861" s="5">
        <f t="shared" si="249"/>
        <v>0</v>
      </c>
      <c r="AK861" s="5">
        <f t="shared" si="250"/>
        <v>0</v>
      </c>
      <c r="AL861" s="5">
        <f>AA861*Inputs!I865</f>
        <v>0</v>
      </c>
      <c r="AM861" s="5">
        <f t="shared" ca="1" si="251"/>
        <v>0</v>
      </c>
      <c r="AN861" s="5">
        <f t="shared" si="252"/>
        <v>0</v>
      </c>
      <c r="AO861" s="5">
        <f t="shared" ca="1" si="253"/>
        <v>0</v>
      </c>
      <c r="AP861" s="5"/>
      <c r="AQ861" s="5">
        <f>AA861*Inputs!I865</f>
        <v>0</v>
      </c>
      <c r="AR861" s="5">
        <f t="shared" si="254"/>
        <v>0</v>
      </c>
      <c r="AS861" s="5"/>
      <c r="AT861" s="5">
        <f t="shared" ca="1" si="255"/>
        <v>0</v>
      </c>
      <c r="BG861" s="20" t="str">
        <f>IF(Inputs!K861="","",YEAR(Inputs!K861))</f>
        <v/>
      </c>
      <c r="BH861" s="20" t="str">
        <f>IF(Inputs!K861="","",DAY(Inputs!K861))</f>
        <v/>
      </c>
      <c r="BI861" s="20" t="str">
        <f>IF(Inputs!K861="","",MONTH(Inputs!K861))</f>
        <v/>
      </c>
      <c r="BJ861" s="14" t="str">
        <f>IF(Inputs!K861="","",IF(Inputs!K861&gt;DATE(BG861,4,1),DATE(BG861,4,1),DATE(BG861-1,4,1)))</f>
        <v/>
      </c>
      <c r="BX861" s="27" t="e">
        <f t="shared" si="256"/>
        <v>#N/A</v>
      </c>
      <c r="BY861" t="e">
        <f t="shared" si="257"/>
        <v>#N/A</v>
      </c>
    </row>
    <row r="862" spans="20:77">
      <c r="T862" s="5">
        <f>IF(Inputs!F866="",0,IF(Inputs!G866="Purchase",Inputs!H866,IF(Inputs!G866="Redemption",-Inputs!H866,IF(Inputs!G866="Dividend",0,0)))/Inputs!I866)</f>
        <v>0</v>
      </c>
      <c r="U862" s="5">
        <f>IF(Inputs!F866="",0,(datecg-Inputs!F866))</f>
        <v>0</v>
      </c>
      <c r="V862" s="5">
        <f>IF(Inputs!F866="",0,SUM($T$5:T862))</f>
        <v>0</v>
      </c>
      <c r="W862" s="5">
        <f>SUM($X$5:X861)</f>
        <v>24499.276089799783</v>
      </c>
      <c r="X862" s="5">
        <f t="shared" si="240"/>
        <v>0</v>
      </c>
      <c r="Y862" s="5">
        <f t="shared" si="241"/>
        <v>0</v>
      </c>
      <c r="Z862" s="5">
        <f t="shared" si="242"/>
        <v>0</v>
      </c>
      <c r="AA862" s="5">
        <f t="shared" si="243"/>
        <v>0</v>
      </c>
      <c r="AB862" s="5">
        <f t="shared" si="244"/>
        <v>0</v>
      </c>
      <c r="AC862" s="5">
        <f t="shared" si="245"/>
        <v>0</v>
      </c>
      <c r="AD862" s="94">
        <f>IF(U862&lt;=IF(Inputs!$C$22="",lockin,Inputs!$C$22),Inputs!$D$22,IF(U862&lt;=IF(Inputs!$C$23="",lockin,Inputs!$C$23),Inputs!$D$23,IF(U862&lt;=IF(Inputs!$C$24="",lockin,Inputs!$C$24),Inputs!$D$24,IF(U862&lt;=IF(Inputs!$C$25="",lockin,Inputs!$C$25),Inputs!$D$25,IF(U862&lt;=IF(Inputs!$C$26="",lockin,Inputs!$C$26),Inputs!$D$26,IF(U862&lt;=IF(Inputs!$C$27="",lockin,Inputs!$C$27),Inputs!$D$27,IF(U862&lt;=IF(Inputs!$C$28="",lockin,Inputs!$C$28),Inputs!$D$28,IF(U862&lt;=IF(Inputs!$C$29="",lockin,Inputs!$C$29),Inputs!$D$29,IF(U862&lt;=IF(Inputs!$C$30="",lockin,Inputs!$C$30),Inputs!$D$30,IF(U862&lt;=IF(Inputs!$C$31="",lockin,Inputs!$C$31),Inputs!$D$31,0%))))))))))</f>
        <v>1.4999999999999999E-2</v>
      </c>
      <c r="AE862" s="5">
        <f t="shared" si="246"/>
        <v>0</v>
      </c>
      <c r="AF862" s="5">
        <f>AB862*Inputs!I866</f>
        <v>0</v>
      </c>
      <c r="AG862" s="5">
        <f t="shared" si="247"/>
        <v>0</v>
      </c>
      <c r="AH862" s="5">
        <f t="shared" si="248"/>
        <v>0</v>
      </c>
      <c r="AI862" s="5">
        <f>AA862*Inputs!I866</f>
        <v>0</v>
      </c>
      <c r="AJ862" s="5">
        <f t="shared" si="249"/>
        <v>0</v>
      </c>
      <c r="AK862" s="5">
        <f t="shared" si="250"/>
        <v>0</v>
      </c>
      <c r="AL862" s="5">
        <f>AA862*Inputs!I866</f>
        <v>0</v>
      </c>
      <c r="AM862" s="5">
        <f t="shared" ca="1" si="251"/>
        <v>0</v>
      </c>
      <c r="AN862" s="5">
        <f t="shared" si="252"/>
        <v>0</v>
      </c>
      <c r="AO862" s="5">
        <f t="shared" ca="1" si="253"/>
        <v>0</v>
      </c>
      <c r="AP862" s="5"/>
      <c r="AQ862" s="5">
        <f>AA862*Inputs!I866</f>
        <v>0</v>
      </c>
      <c r="AR862" s="5">
        <f t="shared" si="254"/>
        <v>0</v>
      </c>
      <c r="AS862" s="5"/>
      <c r="AT862" s="5">
        <f t="shared" ca="1" si="255"/>
        <v>0</v>
      </c>
      <c r="BG862" s="20" t="str">
        <f>IF(Inputs!K862="","",YEAR(Inputs!K862))</f>
        <v/>
      </c>
      <c r="BH862" s="20" t="str">
        <f>IF(Inputs!K862="","",DAY(Inputs!K862))</f>
        <v/>
      </c>
      <c r="BI862" s="20" t="str">
        <f>IF(Inputs!K862="","",MONTH(Inputs!K862))</f>
        <v/>
      </c>
      <c r="BJ862" s="14" t="str">
        <f>IF(Inputs!K862="","",IF(Inputs!K862&gt;DATE(BG862,4,1),DATE(BG862,4,1),DATE(BG862-1,4,1)))</f>
        <v/>
      </c>
      <c r="BX862" s="27" t="e">
        <f t="shared" si="256"/>
        <v>#N/A</v>
      </c>
      <c r="BY862" t="e">
        <f t="shared" si="257"/>
        <v>#N/A</v>
      </c>
    </row>
    <row r="863" spans="20:77">
      <c r="T863" s="5">
        <f>IF(Inputs!F867="",0,IF(Inputs!G867="Purchase",Inputs!H867,IF(Inputs!G867="Redemption",-Inputs!H867,IF(Inputs!G867="Dividend",0,0)))/Inputs!I867)</f>
        <v>0</v>
      </c>
      <c r="U863" s="5">
        <f>IF(Inputs!F867="",0,(datecg-Inputs!F867))</f>
        <v>0</v>
      </c>
      <c r="V863" s="5">
        <f>IF(Inputs!F867="",0,SUM($T$5:T863))</f>
        <v>0</v>
      </c>
      <c r="W863" s="5">
        <f>SUM($X$5:X862)</f>
        <v>24499.276089799783</v>
      </c>
      <c r="X863" s="5">
        <f t="shared" si="240"/>
        <v>0</v>
      </c>
      <c r="Y863" s="5">
        <f t="shared" si="241"/>
        <v>0</v>
      </c>
      <c r="Z863" s="5">
        <f t="shared" si="242"/>
        <v>0</v>
      </c>
      <c r="AA863" s="5">
        <f t="shared" si="243"/>
        <v>0</v>
      </c>
      <c r="AB863" s="5">
        <f t="shared" si="244"/>
        <v>0</v>
      </c>
      <c r="AC863" s="5">
        <f t="shared" si="245"/>
        <v>0</v>
      </c>
      <c r="AD863" s="94">
        <f>IF(U863&lt;=IF(Inputs!$C$22="",lockin,Inputs!$C$22),Inputs!$D$22,IF(U863&lt;=IF(Inputs!$C$23="",lockin,Inputs!$C$23),Inputs!$D$23,IF(U863&lt;=IF(Inputs!$C$24="",lockin,Inputs!$C$24),Inputs!$D$24,IF(U863&lt;=IF(Inputs!$C$25="",lockin,Inputs!$C$25),Inputs!$D$25,IF(U863&lt;=IF(Inputs!$C$26="",lockin,Inputs!$C$26),Inputs!$D$26,IF(U863&lt;=IF(Inputs!$C$27="",lockin,Inputs!$C$27),Inputs!$D$27,IF(U863&lt;=IF(Inputs!$C$28="",lockin,Inputs!$C$28),Inputs!$D$28,IF(U863&lt;=IF(Inputs!$C$29="",lockin,Inputs!$C$29),Inputs!$D$29,IF(U863&lt;=IF(Inputs!$C$30="",lockin,Inputs!$C$30),Inputs!$D$30,IF(U863&lt;=IF(Inputs!$C$31="",lockin,Inputs!$C$31),Inputs!$D$31,0%))))))))))</f>
        <v>1.4999999999999999E-2</v>
      </c>
      <c r="AE863" s="5">
        <f t="shared" si="246"/>
        <v>0</v>
      </c>
      <c r="AF863" s="5">
        <f>AB863*Inputs!I867</f>
        <v>0</v>
      </c>
      <c r="AG863" s="5">
        <f t="shared" si="247"/>
        <v>0</v>
      </c>
      <c r="AH863" s="5">
        <f t="shared" si="248"/>
        <v>0</v>
      </c>
      <c r="AI863" s="5">
        <f>AA863*Inputs!I867</f>
        <v>0</v>
      </c>
      <c r="AJ863" s="5">
        <f t="shared" si="249"/>
        <v>0</v>
      </c>
      <c r="AK863" s="5">
        <f t="shared" si="250"/>
        <v>0</v>
      </c>
      <c r="AL863" s="5">
        <f>AA863*Inputs!I867</f>
        <v>0</v>
      </c>
      <c r="AM863" s="5">
        <f t="shared" ca="1" si="251"/>
        <v>0</v>
      </c>
      <c r="AN863" s="5">
        <f t="shared" si="252"/>
        <v>0</v>
      </c>
      <c r="AO863" s="5">
        <f t="shared" ca="1" si="253"/>
        <v>0</v>
      </c>
      <c r="AP863" s="5"/>
      <c r="AQ863" s="5">
        <f>AA863*Inputs!I867</f>
        <v>0</v>
      </c>
      <c r="AR863" s="5">
        <f t="shared" si="254"/>
        <v>0</v>
      </c>
      <c r="AS863" s="5"/>
      <c r="AT863" s="5">
        <f t="shared" ca="1" si="255"/>
        <v>0</v>
      </c>
      <c r="BG863" s="20" t="str">
        <f>IF(Inputs!K863="","",YEAR(Inputs!K863))</f>
        <v/>
      </c>
      <c r="BH863" s="20" t="str">
        <f>IF(Inputs!K863="","",DAY(Inputs!K863))</f>
        <v/>
      </c>
      <c r="BI863" s="20" t="str">
        <f>IF(Inputs!K863="","",MONTH(Inputs!K863))</f>
        <v/>
      </c>
      <c r="BJ863" s="14" t="str">
        <f>IF(Inputs!K863="","",IF(Inputs!K863&gt;DATE(BG863,4,1),DATE(BG863,4,1),DATE(BG863-1,4,1)))</f>
        <v/>
      </c>
      <c r="BX863" s="27" t="e">
        <f t="shared" si="256"/>
        <v>#N/A</v>
      </c>
      <c r="BY863" t="e">
        <f t="shared" si="257"/>
        <v>#N/A</v>
      </c>
    </row>
    <row r="864" spans="20:77">
      <c r="T864" s="5">
        <f>IF(Inputs!F868="",0,IF(Inputs!G868="Purchase",Inputs!H868,IF(Inputs!G868="Redemption",-Inputs!H868,IF(Inputs!G868="Dividend",0,0)))/Inputs!I868)</f>
        <v>0</v>
      </c>
      <c r="U864" s="5">
        <f>IF(Inputs!F868="",0,(datecg-Inputs!F868))</f>
        <v>0</v>
      </c>
      <c r="V864" s="5">
        <f>IF(Inputs!F868="",0,SUM($T$5:T864))</f>
        <v>0</v>
      </c>
      <c r="W864" s="5">
        <f>SUM($X$5:X863)</f>
        <v>24499.276089799783</v>
      </c>
      <c r="X864" s="5">
        <f t="shared" si="240"/>
        <v>0</v>
      </c>
      <c r="Y864" s="5">
        <f t="shared" si="241"/>
        <v>0</v>
      </c>
      <c r="Z864" s="5">
        <f t="shared" si="242"/>
        <v>0</v>
      </c>
      <c r="AA864" s="5">
        <f t="shared" si="243"/>
        <v>0</v>
      </c>
      <c r="AB864" s="5">
        <f t="shared" si="244"/>
        <v>0</v>
      </c>
      <c r="AC864" s="5">
        <f t="shared" si="245"/>
        <v>0</v>
      </c>
      <c r="AD864" s="94">
        <f>IF(U864&lt;=IF(Inputs!$C$22="",lockin,Inputs!$C$22),Inputs!$D$22,IF(U864&lt;=IF(Inputs!$C$23="",lockin,Inputs!$C$23),Inputs!$D$23,IF(U864&lt;=IF(Inputs!$C$24="",lockin,Inputs!$C$24),Inputs!$D$24,IF(U864&lt;=IF(Inputs!$C$25="",lockin,Inputs!$C$25),Inputs!$D$25,IF(U864&lt;=IF(Inputs!$C$26="",lockin,Inputs!$C$26),Inputs!$D$26,IF(U864&lt;=IF(Inputs!$C$27="",lockin,Inputs!$C$27),Inputs!$D$27,IF(U864&lt;=IF(Inputs!$C$28="",lockin,Inputs!$C$28),Inputs!$D$28,IF(U864&lt;=IF(Inputs!$C$29="",lockin,Inputs!$C$29),Inputs!$D$29,IF(U864&lt;=IF(Inputs!$C$30="",lockin,Inputs!$C$30),Inputs!$D$30,IF(U864&lt;=IF(Inputs!$C$31="",lockin,Inputs!$C$31),Inputs!$D$31,0%))))))))))</f>
        <v>1.4999999999999999E-2</v>
      </c>
      <c r="AE864" s="5">
        <f t="shared" si="246"/>
        <v>0</v>
      </c>
      <c r="AF864" s="5">
        <f>AB864*Inputs!I868</f>
        <v>0</v>
      </c>
      <c r="AG864" s="5">
        <f t="shared" si="247"/>
        <v>0</v>
      </c>
      <c r="AH864" s="5">
        <f t="shared" si="248"/>
        <v>0</v>
      </c>
      <c r="AI864" s="5">
        <f>AA864*Inputs!I868</f>
        <v>0</v>
      </c>
      <c r="AJ864" s="5">
        <f t="shared" si="249"/>
        <v>0</v>
      </c>
      <c r="AK864" s="5">
        <f t="shared" si="250"/>
        <v>0</v>
      </c>
      <c r="AL864" s="5">
        <f>AA864*Inputs!I868</f>
        <v>0</v>
      </c>
      <c r="AM864" s="5">
        <f t="shared" ca="1" si="251"/>
        <v>0</v>
      </c>
      <c r="AN864" s="5">
        <f t="shared" si="252"/>
        <v>0</v>
      </c>
      <c r="AO864" s="5">
        <f t="shared" ca="1" si="253"/>
        <v>0</v>
      </c>
      <c r="AP864" s="5"/>
      <c r="AQ864" s="5">
        <f>AA864*Inputs!I868</f>
        <v>0</v>
      </c>
      <c r="AR864" s="5">
        <f t="shared" si="254"/>
        <v>0</v>
      </c>
      <c r="AS864" s="5"/>
      <c r="AT864" s="5">
        <f t="shared" ca="1" si="255"/>
        <v>0</v>
      </c>
      <c r="BG864" s="20" t="str">
        <f>IF(Inputs!K864="","",YEAR(Inputs!K864))</f>
        <v/>
      </c>
      <c r="BH864" s="20" t="str">
        <f>IF(Inputs!K864="","",DAY(Inputs!K864))</f>
        <v/>
      </c>
      <c r="BI864" s="20" t="str">
        <f>IF(Inputs!K864="","",MONTH(Inputs!K864))</f>
        <v/>
      </c>
      <c r="BJ864" s="14" t="str">
        <f>IF(Inputs!K864="","",IF(Inputs!K864&gt;DATE(BG864,4,1),DATE(BG864,4,1),DATE(BG864-1,4,1)))</f>
        <v/>
      </c>
      <c r="BX864" s="27" t="e">
        <f t="shared" si="256"/>
        <v>#N/A</v>
      </c>
      <c r="BY864" t="e">
        <f t="shared" si="257"/>
        <v>#N/A</v>
      </c>
    </row>
    <row r="865" spans="20:77">
      <c r="T865" s="5">
        <f>IF(Inputs!F869="",0,IF(Inputs!G869="Purchase",Inputs!H869,IF(Inputs!G869="Redemption",-Inputs!H869,IF(Inputs!G869="Dividend",0,0)))/Inputs!I869)</f>
        <v>0</v>
      </c>
      <c r="U865" s="5">
        <f>IF(Inputs!F869="",0,(datecg-Inputs!F869))</f>
        <v>0</v>
      </c>
      <c r="V865" s="5">
        <f>IF(Inputs!F869="",0,SUM($T$5:T865))</f>
        <v>0</v>
      </c>
      <c r="W865" s="5">
        <f>SUM($X$5:X864)</f>
        <v>24499.276089799783</v>
      </c>
      <c r="X865" s="5">
        <f t="shared" si="240"/>
        <v>0</v>
      </c>
      <c r="Y865" s="5">
        <f t="shared" si="241"/>
        <v>0</v>
      </c>
      <c r="Z865" s="5">
        <f t="shared" si="242"/>
        <v>0</v>
      </c>
      <c r="AA865" s="5">
        <f t="shared" si="243"/>
        <v>0</v>
      </c>
      <c r="AB865" s="5">
        <f t="shared" si="244"/>
        <v>0</v>
      </c>
      <c r="AC865" s="5">
        <f t="shared" si="245"/>
        <v>0</v>
      </c>
      <c r="AD865" s="94">
        <f>IF(U865&lt;=IF(Inputs!$C$22="",lockin,Inputs!$C$22),Inputs!$D$22,IF(U865&lt;=IF(Inputs!$C$23="",lockin,Inputs!$C$23),Inputs!$D$23,IF(U865&lt;=IF(Inputs!$C$24="",lockin,Inputs!$C$24),Inputs!$D$24,IF(U865&lt;=IF(Inputs!$C$25="",lockin,Inputs!$C$25),Inputs!$D$25,IF(U865&lt;=IF(Inputs!$C$26="",lockin,Inputs!$C$26),Inputs!$D$26,IF(U865&lt;=IF(Inputs!$C$27="",lockin,Inputs!$C$27),Inputs!$D$27,IF(U865&lt;=IF(Inputs!$C$28="",lockin,Inputs!$C$28),Inputs!$D$28,IF(U865&lt;=IF(Inputs!$C$29="",lockin,Inputs!$C$29),Inputs!$D$29,IF(U865&lt;=IF(Inputs!$C$30="",lockin,Inputs!$C$30),Inputs!$D$30,IF(U865&lt;=IF(Inputs!$C$31="",lockin,Inputs!$C$31),Inputs!$D$31,0%))))))))))</f>
        <v>1.4999999999999999E-2</v>
      </c>
      <c r="AE865" s="5">
        <f t="shared" si="246"/>
        <v>0</v>
      </c>
      <c r="AF865" s="5">
        <f>AB865*Inputs!I869</f>
        <v>0</v>
      </c>
      <c r="AG865" s="5">
        <f t="shared" si="247"/>
        <v>0</v>
      </c>
      <c r="AH865" s="5">
        <f t="shared" si="248"/>
        <v>0</v>
      </c>
      <c r="AI865" s="5">
        <f>AA865*Inputs!I869</f>
        <v>0</v>
      </c>
      <c r="AJ865" s="5">
        <f t="shared" si="249"/>
        <v>0</v>
      </c>
      <c r="AK865" s="5">
        <f t="shared" si="250"/>
        <v>0</v>
      </c>
      <c r="AL865" s="5">
        <f>AA865*Inputs!I869</f>
        <v>0</v>
      </c>
      <c r="AM865" s="5">
        <f t="shared" ca="1" si="251"/>
        <v>0</v>
      </c>
      <c r="AN865" s="5">
        <f t="shared" si="252"/>
        <v>0</v>
      </c>
      <c r="AO865" s="5">
        <f t="shared" ca="1" si="253"/>
        <v>0</v>
      </c>
      <c r="AP865" s="5"/>
      <c r="AQ865" s="5">
        <f>AA865*Inputs!I869</f>
        <v>0</v>
      </c>
      <c r="AR865" s="5">
        <f t="shared" si="254"/>
        <v>0</v>
      </c>
      <c r="AS865" s="5"/>
      <c r="AT865" s="5">
        <f t="shared" ca="1" si="255"/>
        <v>0</v>
      </c>
      <c r="BG865" s="20" t="str">
        <f>IF(Inputs!K865="","",YEAR(Inputs!K865))</f>
        <v/>
      </c>
      <c r="BH865" s="20" t="str">
        <f>IF(Inputs!K865="","",DAY(Inputs!K865))</f>
        <v/>
      </c>
      <c r="BI865" s="20" t="str">
        <f>IF(Inputs!K865="","",MONTH(Inputs!K865))</f>
        <v/>
      </c>
      <c r="BJ865" s="14" t="str">
        <f>IF(Inputs!K865="","",IF(Inputs!K865&gt;DATE(BG865,4,1),DATE(BG865,4,1),DATE(BG865-1,4,1)))</f>
        <v/>
      </c>
      <c r="BX865" s="27" t="e">
        <f t="shared" si="256"/>
        <v>#N/A</v>
      </c>
      <c r="BY865" t="e">
        <f t="shared" si="257"/>
        <v>#N/A</v>
      </c>
    </row>
    <row r="866" spans="20:77">
      <c r="T866" s="5">
        <f>IF(Inputs!F870="",0,IF(Inputs!G870="Purchase",Inputs!H870,IF(Inputs!G870="Redemption",-Inputs!H870,IF(Inputs!G870="Dividend",0,0)))/Inputs!I870)</f>
        <v>0</v>
      </c>
      <c r="U866" s="5">
        <f>IF(Inputs!F870="",0,(datecg-Inputs!F870))</f>
        <v>0</v>
      </c>
      <c r="V866" s="5">
        <f>IF(Inputs!F870="",0,SUM($T$5:T866))</f>
        <v>0</v>
      </c>
      <c r="W866" s="5">
        <f>SUM($X$5:X865)</f>
        <v>24499.276089799783</v>
      </c>
      <c r="X866" s="5">
        <f t="shared" si="240"/>
        <v>0</v>
      </c>
      <c r="Y866" s="5">
        <f t="shared" si="241"/>
        <v>0</v>
      </c>
      <c r="Z866" s="5">
        <f t="shared" si="242"/>
        <v>0</v>
      </c>
      <c r="AA866" s="5">
        <f t="shared" si="243"/>
        <v>0</v>
      </c>
      <c r="AB866" s="5">
        <f t="shared" si="244"/>
        <v>0</v>
      </c>
      <c r="AC866" s="5">
        <f t="shared" si="245"/>
        <v>0</v>
      </c>
      <c r="AD866" s="94">
        <f>IF(U866&lt;=IF(Inputs!$C$22="",lockin,Inputs!$C$22),Inputs!$D$22,IF(U866&lt;=IF(Inputs!$C$23="",lockin,Inputs!$C$23),Inputs!$D$23,IF(U866&lt;=IF(Inputs!$C$24="",lockin,Inputs!$C$24),Inputs!$D$24,IF(U866&lt;=IF(Inputs!$C$25="",lockin,Inputs!$C$25),Inputs!$D$25,IF(U866&lt;=IF(Inputs!$C$26="",lockin,Inputs!$C$26),Inputs!$D$26,IF(U866&lt;=IF(Inputs!$C$27="",lockin,Inputs!$C$27),Inputs!$D$27,IF(U866&lt;=IF(Inputs!$C$28="",lockin,Inputs!$C$28),Inputs!$D$28,IF(U866&lt;=IF(Inputs!$C$29="",lockin,Inputs!$C$29),Inputs!$D$29,IF(U866&lt;=IF(Inputs!$C$30="",lockin,Inputs!$C$30),Inputs!$D$30,IF(U866&lt;=IF(Inputs!$C$31="",lockin,Inputs!$C$31),Inputs!$D$31,0%))))))))))</f>
        <v>1.4999999999999999E-2</v>
      </c>
      <c r="AE866" s="5">
        <f t="shared" si="246"/>
        <v>0</v>
      </c>
      <c r="AF866" s="5">
        <f>AB866*Inputs!I870</f>
        <v>0</v>
      </c>
      <c r="AG866" s="5">
        <f t="shared" si="247"/>
        <v>0</v>
      </c>
      <c r="AH866" s="5">
        <f t="shared" si="248"/>
        <v>0</v>
      </c>
      <c r="AI866" s="5">
        <f>AA866*Inputs!I870</f>
        <v>0</v>
      </c>
      <c r="AJ866" s="5">
        <f t="shared" si="249"/>
        <v>0</v>
      </c>
      <c r="AK866" s="5">
        <f t="shared" si="250"/>
        <v>0</v>
      </c>
      <c r="AL866" s="5">
        <f>AA866*Inputs!I870</f>
        <v>0</v>
      </c>
      <c r="AM866" s="5">
        <f t="shared" ca="1" si="251"/>
        <v>0</v>
      </c>
      <c r="AN866" s="5">
        <f t="shared" si="252"/>
        <v>0</v>
      </c>
      <c r="AO866" s="5">
        <f t="shared" ca="1" si="253"/>
        <v>0</v>
      </c>
      <c r="AP866" s="5"/>
      <c r="AQ866" s="5">
        <f>AA866*Inputs!I870</f>
        <v>0</v>
      </c>
      <c r="AR866" s="5">
        <f t="shared" si="254"/>
        <v>0</v>
      </c>
      <c r="AS866" s="5"/>
      <c r="AT866" s="5">
        <f t="shared" ca="1" si="255"/>
        <v>0</v>
      </c>
      <c r="BG866" s="20" t="str">
        <f>IF(Inputs!K866="","",YEAR(Inputs!K866))</f>
        <v/>
      </c>
      <c r="BH866" s="20" t="str">
        <f>IF(Inputs!K866="","",DAY(Inputs!K866))</f>
        <v/>
      </c>
      <c r="BI866" s="20" t="str">
        <f>IF(Inputs!K866="","",MONTH(Inputs!K866))</f>
        <v/>
      </c>
      <c r="BJ866" s="14" t="str">
        <f>IF(Inputs!K866="","",IF(Inputs!K866&gt;DATE(BG866,4,1),DATE(BG866,4,1),DATE(BG866-1,4,1)))</f>
        <v/>
      </c>
      <c r="BX866" s="27" t="e">
        <f t="shared" si="256"/>
        <v>#N/A</v>
      </c>
      <c r="BY866" t="e">
        <f t="shared" si="257"/>
        <v>#N/A</v>
      </c>
    </row>
    <row r="867" spans="20:77">
      <c r="T867" s="5">
        <f>IF(Inputs!F871="",0,IF(Inputs!G871="Purchase",Inputs!H871,IF(Inputs!G871="Redemption",-Inputs!H871,IF(Inputs!G871="Dividend",0,0)))/Inputs!I871)</f>
        <v>0</v>
      </c>
      <c r="U867" s="5">
        <f>IF(Inputs!F871="",0,(datecg-Inputs!F871))</f>
        <v>0</v>
      </c>
      <c r="V867" s="5">
        <f>IF(Inputs!F871="",0,SUM($T$5:T867))</f>
        <v>0</v>
      </c>
      <c r="W867" s="5">
        <f>SUM($X$5:X866)</f>
        <v>24499.276089799783</v>
      </c>
      <c r="X867" s="5">
        <f t="shared" si="240"/>
        <v>0</v>
      </c>
      <c r="Y867" s="5">
        <f t="shared" si="241"/>
        <v>0</v>
      </c>
      <c r="Z867" s="5">
        <f t="shared" si="242"/>
        <v>0</v>
      </c>
      <c r="AA867" s="5">
        <f t="shared" si="243"/>
        <v>0</v>
      </c>
      <c r="AB867" s="5">
        <f t="shared" si="244"/>
        <v>0</v>
      </c>
      <c r="AC867" s="5">
        <f t="shared" si="245"/>
        <v>0</v>
      </c>
      <c r="AD867" s="94">
        <f>IF(U867&lt;=IF(Inputs!$C$22="",lockin,Inputs!$C$22),Inputs!$D$22,IF(U867&lt;=IF(Inputs!$C$23="",lockin,Inputs!$C$23),Inputs!$D$23,IF(U867&lt;=IF(Inputs!$C$24="",lockin,Inputs!$C$24),Inputs!$D$24,IF(U867&lt;=IF(Inputs!$C$25="",lockin,Inputs!$C$25),Inputs!$D$25,IF(U867&lt;=IF(Inputs!$C$26="",lockin,Inputs!$C$26),Inputs!$D$26,IF(U867&lt;=IF(Inputs!$C$27="",lockin,Inputs!$C$27),Inputs!$D$27,IF(U867&lt;=IF(Inputs!$C$28="",lockin,Inputs!$C$28),Inputs!$D$28,IF(U867&lt;=IF(Inputs!$C$29="",lockin,Inputs!$C$29),Inputs!$D$29,IF(U867&lt;=IF(Inputs!$C$30="",lockin,Inputs!$C$30),Inputs!$D$30,IF(U867&lt;=IF(Inputs!$C$31="",lockin,Inputs!$C$31),Inputs!$D$31,0%))))))))))</f>
        <v>1.4999999999999999E-2</v>
      </c>
      <c r="AE867" s="5">
        <f t="shared" si="246"/>
        <v>0</v>
      </c>
      <c r="AF867" s="5">
        <f>AB867*Inputs!I871</f>
        <v>0</v>
      </c>
      <c r="AG867" s="5">
        <f t="shared" si="247"/>
        <v>0</v>
      </c>
      <c r="AH867" s="5">
        <f t="shared" si="248"/>
        <v>0</v>
      </c>
      <c r="AI867" s="5">
        <f>AA867*Inputs!I871</f>
        <v>0</v>
      </c>
      <c r="AJ867" s="5">
        <f t="shared" si="249"/>
        <v>0</v>
      </c>
      <c r="AK867" s="5">
        <f t="shared" si="250"/>
        <v>0</v>
      </c>
      <c r="AL867" s="5">
        <f>AA867*Inputs!I871</f>
        <v>0</v>
      </c>
      <c r="AM867" s="5">
        <f t="shared" ca="1" si="251"/>
        <v>0</v>
      </c>
      <c r="AN867" s="5">
        <f t="shared" si="252"/>
        <v>0</v>
      </c>
      <c r="AO867" s="5">
        <f t="shared" ca="1" si="253"/>
        <v>0</v>
      </c>
      <c r="AP867" s="5"/>
      <c r="AQ867" s="5">
        <f>AA867*Inputs!I871</f>
        <v>0</v>
      </c>
      <c r="AR867" s="5">
        <f t="shared" si="254"/>
        <v>0</v>
      </c>
      <c r="AS867" s="5"/>
      <c r="AT867" s="5">
        <f t="shared" ca="1" si="255"/>
        <v>0</v>
      </c>
      <c r="BG867" s="20" t="str">
        <f>IF(Inputs!K867="","",YEAR(Inputs!K867))</f>
        <v/>
      </c>
      <c r="BH867" s="20" t="str">
        <f>IF(Inputs!K867="","",DAY(Inputs!K867))</f>
        <v/>
      </c>
      <c r="BI867" s="20" t="str">
        <f>IF(Inputs!K867="","",MONTH(Inputs!K867))</f>
        <v/>
      </c>
      <c r="BJ867" s="14" t="str">
        <f>IF(Inputs!K867="","",IF(Inputs!K867&gt;DATE(BG867,4,1),DATE(BG867,4,1),DATE(BG867-1,4,1)))</f>
        <v/>
      </c>
      <c r="BX867" s="27" t="e">
        <f t="shared" si="256"/>
        <v>#N/A</v>
      </c>
      <c r="BY867" t="e">
        <f t="shared" si="257"/>
        <v>#N/A</v>
      </c>
    </row>
    <row r="868" spans="20:77">
      <c r="T868" s="5">
        <f>IF(Inputs!F872="",0,IF(Inputs!G872="Purchase",Inputs!H872,IF(Inputs!G872="Redemption",-Inputs!H872,IF(Inputs!G872="Dividend",0,0)))/Inputs!I872)</f>
        <v>0</v>
      </c>
      <c r="U868" s="5">
        <f>IF(Inputs!F872="",0,(datecg-Inputs!F872))</f>
        <v>0</v>
      </c>
      <c r="V868" s="5">
        <f>IF(Inputs!F872="",0,SUM($T$5:T868))</f>
        <v>0</v>
      </c>
      <c r="W868" s="5">
        <f>SUM($X$5:X867)</f>
        <v>24499.276089799783</v>
      </c>
      <c r="X868" s="5">
        <f t="shared" si="240"/>
        <v>0</v>
      </c>
      <c r="Y868" s="5">
        <f t="shared" si="241"/>
        <v>0</v>
      </c>
      <c r="Z868" s="5">
        <f t="shared" si="242"/>
        <v>0</v>
      </c>
      <c r="AA868" s="5">
        <f t="shared" si="243"/>
        <v>0</v>
      </c>
      <c r="AB868" s="5">
        <f t="shared" si="244"/>
        <v>0</v>
      </c>
      <c r="AC868" s="5">
        <f t="shared" si="245"/>
        <v>0</v>
      </c>
      <c r="AD868" s="94">
        <f>IF(U868&lt;=IF(Inputs!$C$22="",lockin,Inputs!$C$22),Inputs!$D$22,IF(U868&lt;=IF(Inputs!$C$23="",lockin,Inputs!$C$23),Inputs!$D$23,IF(U868&lt;=IF(Inputs!$C$24="",lockin,Inputs!$C$24),Inputs!$D$24,IF(U868&lt;=IF(Inputs!$C$25="",lockin,Inputs!$C$25),Inputs!$D$25,IF(U868&lt;=IF(Inputs!$C$26="",lockin,Inputs!$C$26),Inputs!$D$26,IF(U868&lt;=IF(Inputs!$C$27="",lockin,Inputs!$C$27),Inputs!$D$27,IF(U868&lt;=IF(Inputs!$C$28="",lockin,Inputs!$C$28),Inputs!$D$28,IF(U868&lt;=IF(Inputs!$C$29="",lockin,Inputs!$C$29),Inputs!$D$29,IF(U868&lt;=IF(Inputs!$C$30="",lockin,Inputs!$C$30),Inputs!$D$30,IF(U868&lt;=IF(Inputs!$C$31="",lockin,Inputs!$C$31),Inputs!$D$31,0%))))))))))</f>
        <v>1.4999999999999999E-2</v>
      </c>
      <c r="AE868" s="5">
        <f t="shared" si="246"/>
        <v>0</v>
      </c>
      <c r="AF868" s="5">
        <f>AB868*Inputs!I872</f>
        <v>0</v>
      </c>
      <c r="AG868" s="5">
        <f t="shared" si="247"/>
        <v>0</v>
      </c>
      <c r="AH868" s="5">
        <f t="shared" si="248"/>
        <v>0</v>
      </c>
      <c r="AI868" s="5">
        <f>AA868*Inputs!I872</f>
        <v>0</v>
      </c>
      <c r="AJ868" s="5">
        <f t="shared" si="249"/>
        <v>0</v>
      </c>
      <c r="AK868" s="5">
        <f t="shared" si="250"/>
        <v>0</v>
      </c>
      <c r="AL868" s="5">
        <f>AA868*Inputs!I872</f>
        <v>0</v>
      </c>
      <c r="AM868" s="5">
        <f t="shared" ca="1" si="251"/>
        <v>0</v>
      </c>
      <c r="AN868" s="5">
        <f t="shared" si="252"/>
        <v>0</v>
      </c>
      <c r="AO868" s="5">
        <f t="shared" ca="1" si="253"/>
        <v>0</v>
      </c>
      <c r="AP868" s="5"/>
      <c r="AQ868" s="5">
        <f>AA868*Inputs!I872</f>
        <v>0</v>
      </c>
      <c r="AR868" s="5">
        <f t="shared" si="254"/>
        <v>0</v>
      </c>
      <c r="AS868" s="5"/>
      <c r="AT868" s="5">
        <f t="shared" ca="1" si="255"/>
        <v>0</v>
      </c>
      <c r="BG868" s="20" t="str">
        <f>IF(Inputs!K868="","",YEAR(Inputs!K868))</f>
        <v/>
      </c>
      <c r="BH868" s="20" t="str">
        <f>IF(Inputs!K868="","",DAY(Inputs!K868))</f>
        <v/>
      </c>
      <c r="BI868" s="20" t="str">
        <f>IF(Inputs!K868="","",MONTH(Inputs!K868))</f>
        <v/>
      </c>
      <c r="BJ868" s="14" t="str">
        <f>IF(Inputs!K868="","",IF(Inputs!K868&gt;DATE(BG868,4,1),DATE(BG868,4,1),DATE(BG868-1,4,1)))</f>
        <v/>
      </c>
      <c r="BX868" s="27" t="e">
        <f t="shared" si="256"/>
        <v>#N/A</v>
      </c>
      <c r="BY868" t="e">
        <f t="shared" si="257"/>
        <v>#N/A</v>
      </c>
    </row>
    <row r="869" spans="20:77">
      <c r="T869" s="5">
        <f>IF(Inputs!F873="",0,IF(Inputs!G873="Purchase",Inputs!H873,IF(Inputs!G873="Redemption",-Inputs!H873,IF(Inputs!G873="Dividend",0,0)))/Inputs!I873)</f>
        <v>0</v>
      </c>
      <c r="U869" s="5">
        <f>IF(Inputs!F873="",0,(datecg-Inputs!F873))</f>
        <v>0</v>
      </c>
      <c r="V869" s="5">
        <f>IF(Inputs!F873="",0,SUM($T$5:T869))</f>
        <v>0</v>
      </c>
      <c r="W869" s="5">
        <f>SUM($X$5:X868)</f>
        <v>24499.276089799783</v>
      </c>
      <c r="X869" s="5">
        <f t="shared" si="240"/>
        <v>0</v>
      </c>
      <c r="Y869" s="5">
        <f t="shared" si="241"/>
        <v>0</v>
      </c>
      <c r="Z869" s="5">
        <f t="shared" si="242"/>
        <v>0</v>
      </c>
      <c r="AA869" s="5">
        <f t="shared" si="243"/>
        <v>0</v>
      </c>
      <c r="AB869" s="5">
        <f t="shared" si="244"/>
        <v>0</v>
      </c>
      <c r="AC869" s="5">
        <f t="shared" si="245"/>
        <v>0</v>
      </c>
      <c r="AD869" s="94">
        <f>IF(U869&lt;=IF(Inputs!$C$22="",lockin,Inputs!$C$22),Inputs!$D$22,IF(U869&lt;=IF(Inputs!$C$23="",lockin,Inputs!$C$23),Inputs!$D$23,IF(U869&lt;=IF(Inputs!$C$24="",lockin,Inputs!$C$24),Inputs!$D$24,IF(U869&lt;=IF(Inputs!$C$25="",lockin,Inputs!$C$25),Inputs!$D$25,IF(U869&lt;=IF(Inputs!$C$26="",lockin,Inputs!$C$26),Inputs!$D$26,IF(U869&lt;=IF(Inputs!$C$27="",lockin,Inputs!$C$27),Inputs!$D$27,IF(U869&lt;=IF(Inputs!$C$28="",lockin,Inputs!$C$28),Inputs!$D$28,IF(U869&lt;=IF(Inputs!$C$29="",lockin,Inputs!$C$29),Inputs!$D$29,IF(U869&lt;=IF(Inputs!$C$30="",lockin,Inputs!$C$30),Inputs!$D$30,IF(U869&lt;=IF(Inputs!$C$31="",lockin,Inputs!$C$31),Inputs!$D$31,0%))))))))))</f>
        <v>1.4999999999999999E-2</v>
      </c>
      <c r="AE869" s="5">
        <f t="shared" si="246"/>
        <v>0</v>
      </c>
      <c r="AF869" s="5">
        <f>AB869*Inputs!I873</f>
        <v>0</v>
      </c>
      <c r="AG869" s="5">
        <f t="shared" si="247"/>
        <v>0</v>
      </c>
      <c r="AH869" s="5">
        <f t="shared" si="248"/>
        <v>0</v>
      </c>
      <c r="AI869" s="5">
        <f>AA869*Inputs!I873</f>
        <v>0</v>
      </c>
      <c r="AJ869" s="5">
        <f t="shared" si="249"/>
        <v>0</v>
      </c>
      <c r="AK869" s="5">
        <f t="shared" si="250"/>
        <v>0</v>
      </c>
      <c r="AL869" s="5">
        <f>AA869*Inputs!I873</f>
        <v>0</v>
      </c>
      <c r="AM869" s="5">
        <f t="shared" ca="1" si="251"/>
        <v>0</v>
      </c>
      <c r="AN869" s="5">
        <f t="shared" si="252"/>
        <v>0</v>
      </c>
      <c r="AO869" s="5">
        <f t="shared" ca="1" si="253"/>
        <v>0</v>
      </c>
      <c r="AP869" s="5"/>
      <c r="AQ869" s="5">
        <f>AA869*Inputs!I873</f>
        <v>0</v>
      </c>
      <c r="AR869" s="5">
        <f t="shared" si="254"/>
        <v>0</v>
      </c>
      <c r="AS869" s="5"/>
      <c r="AT869" s="5">
        <f t="shared" ca="1" si="255"/>
        <v>0</v>
      </c>
      <c r="BG869" s="20" t="str">
        <f>IF(Inputs!K869="","",YEAR(Inputs!K869))</f>
        <v/>
      </c>
      <c r="BH869" s="20" t="str">
        <f>IF(Inputs!K869="","",DAY(Inputs!K869))</f>
        <v/>
      </c>
      <c r="BI869" s="20" t="str">
        <f>IF(Inputs!K869="","",MONTH(Inputs!K869))</f>
        <v/>
      </c>
      <c r="BJ869" s="14" t="str">
        <f>IF(Inputs!K869="","",IF(Inputs!K869&gt;DATE(BG869,4,1),DATE(BG869,4,1),DATE(BG869-1,4,1)))</f>
        <v/>
      </c>
      <c r="BX869" s="27" t="e">
        <f t="shared" si="256"/>
        <v>#N/A</v>
      </c>
      <c r="BY869" t="e">
        <f t="shared" si="257"/>
        <v>#N/A</v>
      </c>
    </row>
    <row r="870" spans="20:77">
      <c r="T870" s="5">
        <f>IF(Inputs!F874="",0,IF(Inputs!G874="Purchase",Inputs!H874,IF(Inputs!G874="Redemption",-Inputs!H874,IF(Inputs!G874="Dividend",0,0)))/Inputs!I874)</f>
        <v>0</v>
      </c>
      <c r="U870" s="5">
        <f>IF(Inputs!F874="",0,(datecg-Inputs!F874))</f>
        <v>0</v>
      </c>
      <c r="V870" s="5">
        <f>IF(Inputs!F874="",0,SUM($T$5:T870))</f>
        <v>0</v>
      </c>
      <c r="W870" s="5">
        <f>SUM($X$5:X869)</f>
        <v>24499.276089799783</v>
      </c>
      <c r="X870" s="5">
        <f t="shared" si="240"/>
        <v>0</v>
      </c>
      <c r="Y870" s="5">
        <f t="shared" si="241"/>
        <v>0</v>
      </c>
      <c r="Z870" s="5">
        <f t="shared" si="242"/>
        <v>0</v>
      </c>
      <c r="AA870" s="5">
        <f t="shared" si="243"/>
        <v>0</v>
      </c>
      <c r="AB870" s="5">
        <f t="shared" si="244"/>
        <v>0</v>
      </c>
      <c r="AC870" s="5">
        <f t="shared" si="245"/>
        <v>0</v>
      </c>
      <c r="AD870" s="94">
        <f>IF(U870&lt;=IF(Inputs!$C$22="",lockin,Inputs!$C$22),Inputs!$D$22,IF(U870&lt;=IF(Inputs!$C$23="",lockin,Inputs!$C$23),Inputs!$D$23,IF(U870&lt;=IF(Inputs!$C$24="",lockin,Inputs!$C$24),Inputs!$D$24,IF(U870&lt;=IF(Inputs!$C$25="",lockin,Inputs!$C$25),Inputs!$D$25,IF(U870&lt;=IF(Inputs!$C$26="",lockin,Inputs!$C$26),Inputs!$D$26,IF(U870&lt;=IF(Inputs!$C$27="",lockin,Inputs!$C$27),Inputs!$D$27,IF(U870&lt;=IF(Inputs!$C$28="",lockin,Inputs!$C$28),Inputs!$D$28,IF(U870&lt;=IF(Inputs!$C$29="",lockin,Inputs!$C$29),Inputs!$D$29,IF(U870&lt;=IF(Inputs!$C$30="",lockin,Inputs!$C$30),Inputs!$D$30,IF(U870&lt;=IF(Inputs!$C$31="",lockin,Inputs!$C$31),Inputs!$D$31,0%))))))))))</f>
        <v>1.4999999999999999E-2</v>
      </c>
      <c r="AE870" s="5">
        <f t="shared" si="246"/>
        <v>0</v>
      </c>
      <c r="AF870" s="5">
        <f>AB870*Inputs!I874</f>
        <v>0</v>
      </c>
      <c r="AG870" s="5">
        <f t="shared" si="247"/>
        <v>0</v>
      </c>
      <c r="AH870" s="5">
        <f t="shared" si="248"/>
        <v>0</v>
      </c>
      <c r="AI870" s="5">
        <f>AA870*Inputs!I874</f>
        <v>0</v>
      </c>
      <c r="AJ870" s="5">
        <f t="shared" si="249"/>
        <v>0</v>
      </c>
      <c r="AK870" s="5">
        <f t="shared" si="250"/>
        <v>0</v>
      </c>
      <c r="AL870" s="5">
        <f>AA870*Inputs!I874</f>
        <v>0</v>
      </c>
      <c r="AM870" s="5">
        <f t="shared" ca="1" si="251"/>
        <v>0</v>
      </c>
      <c r="AN870" s="5">
        <f t="shared" si="252"/>
        <v>0</v>
      </c>
      <c r="AO870" s="5">
        <f t="shared" ca="1" si="253"/>
        <v>0</v>
      </c>
      <c r="AP870" s="5"/>
      <c r="AQ870" s="5">
        <f>AA870*Inputs!I874</f>
        <v>0</v>
      </c>
      <c r="AR870" s="5">
        <f t="shared" si="254"/>
        <v>0</v>
      </c>
      <c r="AS870" s="5"/>
      <c r="AT870" s="5">
        <f t="shared" ca="1" si="255"/>
        <v>0</v>
      </c>
      <c r="BG870" s="20" t="str">
        <f>IF(Inputs!K870="","",YEAR(Inputs!K870))</f>
        <v/>
      </c>
      <c r="BH870" s="20" t="str">
        <f>IF(Inputs!K870="","",DAY(Inputs!K870))</f>
        <v/>
      </c>
      <c r="BI870" s="20" t="str">
        <f>IF(Inputs!K870="","",MONTH(Inputs!K870))</f>
        <v/>
      </c>
      <c r="BJ870" s="14" t="str">
        <f>IF(Inputs!K870="","",IF(Inputs!K870&gt;DATE(BG870,4,1),DATE(BG870,4,1),DATE(BG870-1,4,1)))</f>
        <v/>
      </c>
      <c r="BX870" s="27" t="e">
        <f t="shared" si="256"/>
        <v>#N/A</v>
      </c>
      <c r="BY870" t="e">
        <f t="shared" si="257"/>
        <v>#N/A</v>
      </c>
    </row>
    <row r="871" spans="20:77">
      <c r="T871" s="5">
        <f>IF(Inputs!F875="",0,IF(Inputs!G875="Purchase",Inputs!H875,IF(Inputs!G875="Redemption",-Inputs!H875,IF(Inputs!G875="Dividend",0,0)))/Inputs!I875)</f>
        <v>0</v>
      </c>
      <c r="U871" s="5">
        <f>IF(Inputs!F875="",0,(datecg-Inputs!F875))</f>
        <v>0</v>
      </c>
      <c r="V871" s="5">
        <f>IF(Inputs!F875="",0,SUM($T$5:T871))</f>
        <v>0</v>
      </c>
      <c r="W871" s="5">
        <f>SUM($X$5:X870)</f>
        <v>24499.276089799783</v>
      </c>
      <c r="X871" s="5">
        <f t="shared" si="240"/>
        <v>0</v>
      </c>
      <c r="Y871" s="5">
        <f t="shared" si="241"/>
        <v>0</v>
      </c>
      <c r="Z871" s="5">
        <f t="shared" si="242"/>
        <v>0</v>
      </c>
      <c r="AA871" s="5">
        <f t="shared" si="243"/>
        <v>0</v>
      </c>
      <c r="AB871" s="5">
        <f t="shared" si="244"/>
        <v>0</v>
      </c>
      <c r="AC871" s="5">
        <f t="shared" si="245"/>
        <v>0</v>
      </c>
      <c r="AD871" s="94">
        <f>IF(U871&lt;=IF(Inputs!$C$22="",lockin,Inputs!$C$22),Inputs!$D$22,IF(U871&lt;=IF(Inputs!$C$23="",lockin,Inputs!$C$23),Inputs!$D$23,IF(U871&lt;=IF(Inputs!$C$24="",lockin,Inputs!$C$24),Inputs!$D$24,IF(U871&lt;=IF(Inputs!$C$25="",lockin,Inputs!$C$25),Inputs!$D$25,IF(U871&lt;=IF(Inputs!$C$26="",lockin,Inputs!$C$26),Inputs!$D$26,IF(U871&lt;=IF(Inputs!$C$27="",lockin,Inputs!$C$27),Inputs!$D$27,IF(U871&lt;=IF(Inputs!$C$28="",lockin,Inputs!$C$28),Inputs!$D$28,IF(U871&lt;=IF(Inputs!$C$29="",lockin,Inputs!$C$29),Inputs!$D$29,IF(U871&lt;=IF(Inputs!$C$30="",lockin,Inputs!$C$30),Inputs!$D$30,IF(U871&lt;=IF(Inputs!$C$31="",lockin,Inputs!$C$31),Inputs!$D$31,0%))))))))))</f>
        <v>1.4999999999999999E-2</v>
      </c>
      <c r="AE871" s="5">
        <f t="shared" si="246"/>
        <v>0</v>
      </c>
      <c r="AF871" s="5">
        <f>AB871*Inputs!I875</f>
        <v>0</v>
      </c>
      <c r="AG871" s="5">
        <f t="shared" si="247"/>
        <v>0</v>
      </c>
      <c r="AH871" s="5">
        <f t="shared" si="248"/>
        <v>0</v>
      </c>
      <c r="AI871" s="5">
        <f>AA871*Inputs!I875</f>
        <v>0</v>
      </c>
      <c r="AJ871" s="5">
        <f t="shared" si="249"/>
        <v>0</v>
      </c>
      <c r="AK871" s="5">
        <f t="shared" si="250"/>
        <v>0</v>
      </c>
      <c r="AL871" s="5">
        <f>AA871*Inputs!I875</f>
        <v>0</v>
      </c>
      <c r="AM871" s="5">
        <f t="shared" ca="1" si="251"/>
        <v>0</v>
      </c>
      <c r="AN871" s="5">
        <f t="shared" si="252"/>
        <v>0</v>
      </c>
      <c r="AO871" s="5">
        <f t="shared" ca="1" si="253"/>
        <v>0</v>
      </c>
      <c r="AP871" s="5"/>
      <c r="AQ871" s="5">
        <f>AA871*Inputs!I875</f>
        <v>0</v>
      </c>
      <c r="AR871" s="5">
        <f t="shared" si="254"/>
        <v>0</v>
      </c>
      <c r="AS871" s="5"/>
      <c r="AT871" s="5">
        <f t="shared" ca="1" si="255"/>
        <v>0</v>
      </c>
      <c r="BG871" s="20" t="str">
        <f>IF(Inputs!K871="","",YEAR(Inputs!K871))</f>
        <v/>
      </c>
      <c r="BH871" s="20" t="str">
        <f>IF(Inputs!K871="","",DAY(Inputs!K871))</f>
        <v/>
      </c>
      <c r="BI871" s="20" t="str">
        <f>IF(Inputs!K871="","",MONTH(Inputs!K871))</f>
        <v/>
      </c>
      <c r="BJ871" s="14" t="str">
        <f>IF(Inputs!K871="","",IF(Inputs!K871&gt;DATE(BG871,4,1),DATE(BG871,4,1),DATE(BG871-1,4,1)))</f>
        <v/>
      </c>
      <c r="BX871" s="27" t="e">
        <f t="shared" si="256"/>
        <v>#N/A</v>
      </c>
      <c r="BY871" t="e">
        <f t="shared" si="257"/>
        <v>#N/A</v>
      </c>
    </row>
    <row r="872" spans="20:77">
      <c r="T872" s="5">
        <f>IF(Inputs!F876="",0,IF(Inputs!G876="Purchase",Inputs!H876,IF(Inputs!G876="Redemption",-Inputs!H876,IF(Inputs!G876="Dividend",0,0)))/Inputs!I876)</f>
        <v>0</v>
      </c>
      <c r="U872" s="5">
        <f>IF(Inputs!F876="",0,(datecg-Inputs!F876))</f>
        <v>0</v>
      </c>
      <c r="V872" s="5">
        <f>IF(Inputs!F876="",0,SUM($T$5:T872))</f>
        <v>0</v>
      </c>
      <c r="W872" s="5">
        <f>SUM($X$5:X871)</f>
        <v>24499.276089799783</v>
      </c>
      <c r="X872" s="5">
        <f t="shared" si="240"/>
        <v>0</v>
      </c>
      <c r="Y872" s="5">
        <f t="shared" si="241"/>
        <v>0</v>
      </c>
      <c r="Z872" s="5">
        <f t="shared" si="242"/>
        <v>0</v>
      </c>
      <c r="AA872" s="5">
        <f t="shared" si="243"/>
        <v>0</v>
      </c>
      <c r="AB872" s="5">
        <f t="shared" si="244"/>
        <v>0</v>
      </c>
      <c r="AC872" s="5">
        <f t="shared" si="245"/>
        <v>0</v>
      </c>
      <c r="AD872" s="94">
        <f>IF(U872&lt;=IF(Inputs!$C$22="",lockin,Inputs!$C$22),Inputs!$D$22,IF(U872&lt;=IF(Inputs!$C$23="",lockin,Inputs!$C$23),Inputs!$D$23,IF(U872&lt;=IF(Inputs!$C$24="",lockin,Inputs!$C$24),Inputs!$D$24,IF(U872&lt;=IF(Inputs!$C$25="",lockin,Inputs!$C$25),Inputs!$D$25,IF(U872&lt;=IF(Inputs!$C$26="",lockin,Inputs!$C$26),Inputs!$D$26,IF(U872&lt;=IF(Inputs!$C$27="",lockin,Inputs!$C$27),Inputs!$D$27,IF(U872&lt;=IF(Inputs!$C$28="",lockin,Inputs!$C$28),Inputs!$D$28,IF(U872&lt;=IF(Inputs!$C$29="",lockin,Inputs!$C$29),Inputs!$D$29,IF(U872&lt;=IF(Inputs!$C$30="",lockin,Inputs!$C$30),Inputs!$D$30,IF(U872&lt;=IF(Inputs!$C$31="",lockin,Inputs!$C$31),Inputs!$D$31,0%))))))))))</f>
        <v>1.4999999999999999E-2</v>
      </c>
      <c r="AE872" s="5">
        <f t="shared" si="246"/>
        <v>0</v>
      </c>
      <c r="AF872" s="5">
        <f>AB872*Inputs!I876</f>
        <v>0</v>
      </c>
      <c r="AG872" s="5">
        <f t="shared" si="247"/>
        <v>0</v>
      </c>
      <c r="AH872" s="5">
        <f t="shared" si="248"/>
        <v>0</v>
      </c>
      <c r="AI872" s="5">
        <f>AA872*Inputs!I876</f>
        <v>0</v>
      </c>
      <c r="AJ872" s="5">
        <f t="shared" si="249"/>
        <v>0</v>
      </c>
      <c r="AK872" s="5">
        <f t="shared" si="250"/>
        <v>0</v>
      </c>
      <c r="AL872" s="5">
        <f>AA872*Inputs!I876</f>
        <v>0</v>
      </c>
      <c r="AM872" s="5">
        <f t="shared" ca="1" si="251"/>
        <v>0</v>
      </c>
      <c r="AN872" s="5">
        <f t="shared" si="252"/>
        <v>0</v>
      </c>
      <c r="AO872" s="5">
        <f t="shared" ca="1" si="253"/>
        <v>0</v>
      </c>
      <c r="AP872" s="5"/>
      <c r="AQ872" s="5">
        <f>AA872*Inputs!I876</f>
        <v>0</v>
      </c>
      <c r="AR872" s="5">
        <f t="shared" si="254"/>
        <v>0</v>
      </c>
      <c r="AS872" s="5"/>
      <c r="AT872" s="5">
        <f t="shared" ca="1" si="255"/>
        <v>0</v>
      </c>
      <c r="BG872" s="20" t="str">
        <f>IF(Inputs!K872="","",YEAR(Inputs!K872))</f>
        <v/>
      </c>
      <c r="BH872" s="20" t="str">
        <f>IF(Inputs!K872="","",DAY(Inputs!K872))</f>
        <v/>
      </c>
      <c r="BI872" s="20" t="str">
        <f>IF(Inputs!K872="","",MONTH(Inputs!K872))</f>
        <v/>
      </c>
      <c r="BJ872" s="14" t="str">
        <f>IF(Inputs!K872="","",IF(Inputs!K872&gt;DATE(BG872,4,1),DATE(BG872,4,1),DATE(BG872-1,4,1)))</f>
        <v/>
      </c>
      <c r="BX872" s="27" t="e">
        <f t="shared" si="256"/>
        <v>#N/A</v>
      </c>
      <c r="BY872" t="e">
        <f t="shared" si="257"/>
        <v>#N/A</v>
      </c>
    </row>
    <row r="873" spans="20:77">
      <c r="T873" s="5">
        <f>IF(Inputs!F877="",0,IF(Inputs!G877="Purchase",Inputs!H877,IF(Inputs!G877="Redemption",-Inputs!H877,IF(Inputs!G877="Dividend",0,0)))/Inputs!I877)</f>
        <v>0</v>
      </c>
      <c r="U873" s="5">
        <f>IF(Inputs!F877="",0,(datecg-Inputs!F877))</f>
        <v>0</v>
      </c>
      <c r="V873" s="5">
        <f>IF(Inputs!F877="",0,SUM($T$5:T873))</f>
        <v>0</v>
      </c>
      <c r="W873" s="5">
        <f>SUM($X$5:X872)</f>
        <v>24499.276089799783</v>
      </c>
      <c r="X873" s="5">
        <f t="shared" si="240"/>
        <v>0</v>
      </c>
      <c r="Y873" s="5">
        <f t="shared" si="241"/>
        <v>0</v>
      </c>
      <c r="Z873" s="5">
        <f t="shared" si="242"/>
        <v>0</v>
      </c>
      <c r="AA873" s="5">
        <f t="shared" si="243"/>
        <v>0</v>
      </c>
      <c r="AB873" s="5">
        <f t="shared" si="244"/>
        <v>0</v>
      </c>
      <c r="AC873" s="5">
        <f t="shared" si="245"/>
        <v>0</v>
      </c>
      <c r="AD873" s="94">
        <f>IF(U873&lt;=IF(Inputs!$C$22="",lockin,Inputs!$C$22),Inputs!$D$22,IF(U873&lt;=IF(Inputs!$C$23="",lockin,Inputs!$C$23),Inputs!$D$23,IF(U873&lt;=IF(Inputs!$C$24="",lockin,Inputs!$C$24),Inputs!$D$24,IF(U873&lt;=IF(Inputs!$C$25="",lockin,Inputs!$C$25),Inputs!$D$25,IF(U873&lt;=IF(Inputs!$C$26="",lockin,Inputs!$C$26),Inputs!$D$26,IF(U873&lt;=IF(Inputs!$C$27="",lockin,Inputs!$C$27),Inputs!$D$27,IF(U873&lt;=IF(Inputs!$C$28="",lockin,Inputs!$C$28),Inputs!$D$28,IF(U873&lt;=IF(Inputs!$C$29="",lockin,Inputs!$C$29),Inputs!$D$29,IF(U873&lt;=IF(Inputs!$C$30="",lockin,Inputs!$C$30),Inputs!$D$30,IF(U873&lt;=IF(Inputs!$C$31="",lockin,Inputs!$C$31),Inputs!$D$31,0%))))))))))</f>
        <v>1.4999999999999999E-2</v>
      </c>
      <c r="AE873" s="5">
        <f t="shared" si="246"/>
        <v>0</v>
      </c>
      <c r="AF873" s="5">
        <f>AB873*Inputs!I877</f>
        <v>0</v>
      </c>
      <c r="AG873" s="5">
        <f t="shared" si="247"/>
        <v>0</v>
      </c>
      <c r="AH873" s="5">
        <f t="shared" si="248"/>
        <v>0</v>
      </c>
      <c r="AI873" s="5">
        <f>AA873*Inputs!I877</f>
        <v>0</v>
      </c>
      <c r="AJ873" s="5">
        <f t="shared" si="249"/>
        <v>0</v>
      </c>
      <c r="AK873" s="5">
        <f t="shared" si="250"/>
        <v>0</v>
      </c>
      <c r="AL873" s="5">
        <f>AA873*Inputs!I877</f>
        <v>0</v>
      </c>
      <c r="AM873" s="5">
        <f t="shared" ca="1" si="251"/>
        <v>0</v>
      </c>
      <c r="AN873" s="5">
        <f t="shared" si="252"/>
        <v>0</v>
      </c>
      <c r="AO873" s="5">
        <f t="shared" ca="1" si="253"/>
        <v>0</v>
      </c>
      <c r="AP873" s="5"/>
      <c r="AQ873" s="5">
        <f>AA873*Inputs!I877</f>
        <v>0</v>
      </c>
      <c r="AR873" s="5">
        <f t="shared" si="254"/>
        <v>0</v>
      </c>
      <c r="AS873" s="5"/>
      <c r="AT873" s="5">
        <f t="shared" ca="1" si="255"/>
        <v>0</v>
      </c>
      <c r="BG873" s="20" t="str">
        <f>IF(Inputs!K873="","",YEAR(Inputs!K873))</f>
        <v/>
      </c>
      <c r="BH873" s="20" t="str">
        <f>IF(Inputs!K873="","",DAY(Inputs!K873))</f>
        <v/>
      </c>
      <c r="BI873" s="20" t="str">
        <f>IF(Inputs!K873="","",MONTH(Inputs!K873))</f>
        <v/>
      </c>
      <c r="BJ873" s="14" t="str">
        <f>IF(Inputs!K873="","",IF(Inputs!K873&gt;DATE(BG873,4,1),DATE(BG873,4,1),DATE(BG873-1,4,1)))</f>
        <v/>
      </c>
      <c r="BX873" s="27" t="e">
        <f t="shared" si="256"/>
        <v>#N/A</v>
      </c>
      <c r="BY873" t="e">
        <f t="shared" si="257"/>
        <v>#N/A</v>
      </c>
    </row>
    <row r="874" spans="20:77">
      <c r="T874" s="5">
        <f>IF(Inputs!F878="",0,IF(Inputs!G878="Purchase",Inputs!H878,IF(Inputs!G878="Redemption",-Inputs!H878,IF(Inputs!G878="Dividend",0,0)))/Inputs!I878)</f>
        <v>0</v>
      </c>
      <c r="U874" s="5">
        <f>IF(Inputs!F878="",0,(datecg-Inputs!F878))</f>
        <v>0</v>
      </c>
      <c r="V874" s="5">
        <f>IF(Inputs!F878="",0,SUM($T$5:T874))</f>
        <v>0</v>
      </c>
      <c r="W874" s="5">
        <f>SUM($X$5:X873)</f>
        <v>24499.276089799783</v>
      </c>
      <c r="X874" s="5">
        <f t="shared" si="240"/>
        <v>0</v>
      </c>
      <c r="Y874" s="5">
        <f t="shared" si="241"/>
        <v>0</v>
      </c>
      <c r="Z874" s="5">
        <f t="shared" si="242"/>
        <v>0</v>
      </c>
      <c r="AA874" s="5">
        <f t="shared" si="243"/>
        <v>0</v>
      </c>
      <c r="AB874" s="5">
        <f t="shared" si="244"/>
        <v>0</v>
      </c>
      <c r="AC874" s="5">
        <f t="shared" si="245"/>
        <v>0</v>
      </c>
      <c r="AD874" s="94">
        <f>IF(U874&lt;=IF(Inputs!$C$22="",lockin,Inputs!$C$22),Inputs!$D$22,IF(U874&lt;=IF(Inputs!$C$23="",lockin,Inputs!$C$23),Inputs!$D$23,IF(U874&lt;=IF(Inputs!$C$24="",lockin,Inputs!$C$24),Inputs!$D$24,IF(U874&lt;=IF(Inputs!$C$25="",lockin,Inputs!$C$25),Inputs!$D$25,IF(U874&lt;=IF(Inputs!$C$26="",lockin,Inputs!$C$26),Inputs!$D$26,IF(U874&lt;=IF(Inputs!$C$27="",lockin,Inputs!$C$27),Inputs!$D$27,IF(U874&lt;=IF(Inputs!$C$28="",lockin,Inputs!$C$28),Inputs!$D$28,IF(U874&lt;=IF(Inputs!$C$29="",lockin,Inputs!$C$29),Inputs!$D$29,IF(U874&lt;=IF(Inputs!$C$30="",lockin,Inputs!$C$30),Inputs!$D$30,IF(U874&lt;=IF(Inputs!$C$31="",lockin,Inputs!$C$31),Inputs!$D$31,0%))))))))))</f>
        <v>1.4999999999999999E-2</v>
      </c>
      <c r="AE874" s="5">
        <f t="shared" si="246"/>
        <v>0</v>
      </c>
      <c r="AF874" s="5">
        <f>AB874*Inputs!I878</f>
        <v>0</v>
      </c>
      <c r="AG874" s="5">
        <f t="shared" si="247"/>
        <v>0</v>
      </c>
      <c r="AH874" s="5">
        <f t="shared" si="248"/>
        <v>0</v>
      </c>
      <c r="AI874" s="5">
        <f>AA874*Inputs!I878</f>
        <v>0</v>
      </c>
      <c r="AJ874" s="5">
        <f t="shared" si="249"/>
        <v>0</v>
      </c>
      <c r="AK874" s="5">
        <f t="shared" si="250"/>
        <v>0</v>
      </c>
      <c r="AL874" s="5">
        <f>AA874*Inputs!I878</f>
        <v>0</v>
      </c>
      <c r="AM874" s="5">
        <f t="shared" ca="1" si="251"/>
        <v>0</v>
      </c>
      <c r="AN874" s="5">
        <f t="shared" si="252"/>
        <v>0</v>
      </c>
      <c r="AO874" s="5">
        <f t="shared" ca="1" si="253"/>
        <v>0</v>
      </c>
      <c r="AP874" s="5"/>
      <c r="AQ874" s="5">
        <f>AA874*Inputs!I878</f>
        <v>0</v>
      </c>
      <c r="AR874" s="5">
        <f t="shared" si="254"/>
        <v>0</v>
      </c>
      <c r="AS874" s="5"/>
      <c r="AT874" s="5">
        <f t="shared" ca="1" si="255"/>
        <v>0</v>
      </c>
      <c r="BG874" s="20" t="str">
        <f>IF(Inputs!K874="","",YEAR(Inputs!K874))</f>
        <v/>
      </c>
      <c r="BH874" s="20" t="str">
        <f>IF(Inputs!K874="","",DAY(Inputs!K874))</f>
        <v/>
      </c>
      <c r="BI874" s="20" t="str">
        <f>IF(Inputs!K874="","",MONTH(Inputs!K874))</f>
        <v/>
      </c>
      <c r="BJ874" s="14" t="str">
        <f>IF(Inputs!K874="","",IF(Inputs!K874&gt;DATE(BG874,4,1),DATE(BG874,4,1),DATE(BG874-1,4,1)))</f>
        <v/>
      </c>
      <c r="BX874" s="27" t="e">
        <f t="shared" si="256"/>
        <v>#N/A</v>
      </c>
      <c r="BY874" t="e">
        <f t="shared" si="257"/>
        <v>#N/A</v>
      </c>
    </row>
    <row r="875" spans="20:77">
      <c r="T875" s="5">
        <f>IF(Inputs!F879="",0,IF(Inputs!G879="Purchase",Inputs!H879,IF(Inputs!G879="Redemption",-Inputs!H879,IF(Inputs!G879="Dividend",0,0)))/Inputs!I879)</f>
        <v>0</v>
      </c>
      <c r="U875" s="5">
        <f>IF(Inputs!F879="",0,(datecg-Inputs!F879))</f>
        <v>0</v>
      </c>
      <c r="V875" s="5">
        <f>IF(Inputs!F879="",0,SUM($T$5:T875))</f>
        <v>0</v>
      </c>
      <c r="W875" s="5">
        <f>SUM($X$5:X874)</f>
        <v>24499.276089799783</v>
      </c>
      <c r="X875" s="5">
        <f t="shared" si="240"/>
        <v>0</v>
      </c>
      <c r="Y875" s="5">
        <f t="shared" si="241"/>
        <v>0</v>
      </c>
      <c r="Z875" s="5">
        <f t="shared" si="242"/>
        <v>0</v>
      </c>
      <c r="AA875" s="5">
        <f t="shared" si="243"/>
        <v>0</v>
      </c>
      <c r="AB875" s="5">
        <f t="shared" si="244"/>
        <v>0</v>
      </c>
      <c r="AC875" s="5">
        <f t="shared" si="245"/>
        <v>0</v>
      </c>
      <c r="AD875" s="94">
        <f>IF(U875&lt;=IF(Inputs!$C$22="",lockin,Inputs!$C$22),Inputs!$D$22,IF(U875&lt;=IF(Inputs!$C$23="",lockin,Inputs!$C$23),Inputs!$D$23,IF(U875&lt;=IF(Inputs!$C$24="",lockin,Inputs!$C$24),Inputs!$D$24,IF(U875&lt;=IF(Inputs!$C$25="",lockin,Inputs!$C$25),Inputs!$D$25,IF(U875&lt;=IF(Inputs!$C$26="",lockin,Inputs!$C$26),Inputs!$D$26,IF(U875&lt;=IF(Inputs!$C$27="",lockin,Inputs!$C$27),Inputs!$D$27,IF(U875&lt;=IF(Inputs!$C$28="",lockin,Inputs!$C$28),Inputs!$D$28,IF(U875&lt;=IF(Inputs!$C$29="",lockin,Inputs!$C$29),Inputs!$D$29,IF(U875&lt;=IF(Inputs!$C$30="",lockin,Inputs!$C$30),Inputs!$D$30,IF(U875&lt;=IF(Inputs!$C$31="",lockin,Inputs!$C$31),Inputs!$D$31,0%))))))))))</f>
        <v>1.4999999999999999E-2</v>
      </c>
      <c r="AE875" s="5">
        <f t="shared" si="246"/>
        <v>0</v>
      </c>
      <c r="AF875" s="5">
        <f>AB875*Inputs!I879</f>
        <v>0</v>
      </c>
      <c r="AG875" s="5">
        <f t="shared" si="247"/>
        <v>0</v>
      </c>
      <c r="AH875" s="5">
        <f t="shared" si="248"/>
        <v>0</v>
      </c>
      <c r="AI875" s="5">
        <f>AA875*Inputs!I879</f>
        <v>0</v>
      </c>
      <c r="AJ875" s="5">
        <f t="shared" si="249"/>
        <v>0</v>
      </c>
      <c r="AK875" s="5">
        <f t="shared" si="250"/>
        <v>0</v>
      </c>
      <c r="AL875" s="5">
        <f>AA875*Inputs!I879</f>
        <v>0</v>
      </c>
      <c r="AM875" s="5">
        <f t="shared" ca="1" si="251"/>
        <v>0</v>
      </c>
      <c r="AN875" s="5">
        <f t="shared" si="252"/>
        <v>0</v>
      </c>
      <c r="AO875" s="5">
        <f t="shared" ca="1" si="253"/>
        <v>0</v>
      </c>
      <c r="AP875" s="5"/>
      <c r="AQ875" s="5">
        <f>AA875*Inputs!I879</f>
        <v>0</v>
      </c>
      <c r="AR875" s="5">
        <f t="shared" si="254"/>
        <v>0</v>
      </c>
      <c r="AS875" s="5"/>
      <c r="AT875" s="5">
        <f t="shared" ca="1" si="255"/>
        <v>0</v>
      </c>
      <c r="BG875" s="20" t="str">
        <f>IF(Inputs!K875="","",YEAR(Inputs!K875))</f>
        <v/>
      </c>
      <c r="BH875" s="20" t="str">
        <f>IF(Inputs!K875="","",DAY(Inputs!K875))</f>
        <v/>
      </c>
      <c r="BI875" s="20" t="str">
        <f>IF(Inputs!K875="","",MONTH(Inputs!K875))</f>
        <v/>
      </c>
      <c r="BJ875" s="14" t="str">
        <f>IF(Inputs!K875="","",IF(Inputs!K875&gt;DATE(BG875,4,1),DATE(BG875,4,1),DATE(BG875-1,4,1)))</f>
        <v/>
      </c>
      <c r="BX875" s="27" t="e">
        <f t="shared" si="256"/>
        <v>#N/A</v>
      </c>
      <c r="BY875" t="e">
        <f t="shared" si="257"/>
        <v>#N/A</v>
      </c>
    </row>
    <row r="876" spans="20:77">
      <c r="T876" s="5">
        <f>IF(Inputs!F880="",0,IF(Inputs!G880="Purchase",Inputs!H880,IF(Inputs!G880="Redemption",-Inputs!H880,IF(Inputs!G880="Dividend",0,0)))/Inputs!I880)</f>
        <v>0</v>
      </c>
      <c r="U876" s="5">
        <f>IF(Inputs!F880="",0,(datecg-Inputs!F880))</f>
        <v>0</v>
      </c>
      <c r="V876" s="5">
        <f>IF(Inputs!F880="",0,SUM($T$5:T876))</f>
        <v>0</v>
      </c>
      <c r="W876" s="5">
        <f>SUM($X$5:X875)</f>
        <v>24499.276089799783</v>
      </c>
      <c r="X876" s="5">
        <f t="shared" si="240"/>
        <v>0</v>
      </c>
      <c r="Y876" s="5">
        <f t="shared" si="241"/>
        <v>0</v>
      </c>
      <c r="Z876" s="5">
        <f t="shared" si="242"/>
        <v>0</v>
      </c>
      <c r="AA876" s="5">
        <f t="shared" si="243"/>
        <v>0</v>
      </c>
      <c r="AB876" s="5">
        <f t="shared" si="244"/>
        <v>0</v>
      </c>
      <c r="AC876" s="5">
        <f t="shared" si="245"/>
        <v>0</v>
      </c>
      <c r="AD876" s="94">
        <f>IF(U876&lt;=IF(Inputs!$C$22="",lockin,Inputs!$C$22),Inputs!$D$22,IF(U876&lt;=IF(Inputs!$C$23="",lockin,Inputs!$C$23),Inputs!$D$23,IF(U876&lt;=IF(Inputs!$C$24="",lockin,Inputs!$C$24),Inputs!$D$24,IF(U876&lt;=IF(Inputs!$C$25="",lockin,Inputs!$C$25),Inputs!$D$25,IF(U876&lt;=IF(Inputs!$C$26="",lockin,Inputs!$C$26),Inputs!$D$26,IF(U876&lt;=IF(Inputs!$C$27="",lockin,Inputs!$C$27),Inputs!$D$27,IF(U876&lt;=IF(Inputs!$C$28="",lockin,Inputs!$C$28),Inputs!$D$28,IF(U876&lt;=IF(Inputs!$C$29="",lockin,Inputs!$C$29),Inputs!$D$29,IF(U876&lt;=IF(Inputs!$C$30="",lockin,Inputs!$C$30),Inputs!$D$30,IF(U876&lt;=IF(Inputs!$C$31="",lockin,Inputs!$C$31),Inputs!$D$31,0%))))))))))</f>
        <v>1.4999999999999999E-2</v>
      </c>
      <c r="AE876" s="5">
        <f t="shared" si="246"/>
        <v>0</v>
      </c>
      <c r="AF876" s="5">
        <f>AB876*Inputs!I880</f>
        <v>0</v>
      </c>
      <c r="AG876" s="5">
        <f t="shared" si="247"/>
        <v>0</v>
      </c>
      <c r="AH876" s="5">
        <f t="shared" si="248"/>
        <v>0</v>
      </c>
      <c r="AI876" s="5">
        <f>AA876*Inputs!I880</f>
        <v>0</v>
      </c>
      <c r="AJ876" s="5">
        <f t="shared" si="249"/>
        <v>0</v>
      </c>
      <c r="AK876" s="5">
        <f t="shared" si="250"/>
        <v>0</v>
      </c>
      <c r="AL876" s="5">
        <f>AA876*Inputs!I880</f>
        <v>0</v>
      </c>
      <c r="AM876" s="5">
        <f t="shared" ca="1" si="251"/>
        <v>0</v>
      </c>
      <c r="AN876" s="5">
        <f t="shared" si="252"/>
        <v>0</v>
      </c>
      <c r="AO876" s="5">
        <f t="shared" ca="1" si="253"/>
        <v>0</v>
      </c>
      <c r="AP876" s="5"/>
      <c r="AQ876" s="5">
        <f>AA876*Inputs!I880</f>
        <v>0</v>
      </c>
      <c r="AR876" s="5">
        <f t="shared" si="254"/>
        <v>0</v>
      </c>
      <c r="AS876" s="5"/>
      <c r="AT876" s="5">
        <f t="shared" ca="1" si="255"/>
        <v>0</v>
      </c>
      <c r="BG876" s="20" t="str">
        <f>IF(Inputs!K876="","",YEAR(Inputs!K876))</f>
        <v/>
      </c>
      <c r="BH876" s="20" t="str">
        <f>IF(Inputs!K876="","",DAY(Inputs!K876))</f>
        <v/>
      </c>
      <c r="BI876" s="20" t="str">
        <f>IF(Inputs!K876="","",MONTH(Inputs!K876))</f>
        <v/>
      </c>
      <c r="BJ876" s="14" t="str">
        <f>IF(Inputs!K876="","",IF(Inputs!K876&gt;DATE(BG876,4,1),DATE(BG876,4,1),DATE(BG876-1,4,1)))</f>
        <v/>
      </c>
      <c r="BX876" s="27" t="e">
        <f t="shared" si="256"/>
        <v>#N/A</v>
      </c>
      <c r="BY876" t="e">
        <f t="shared" si="257"/>
        <v>#N/A</v>
      </c>
    </row>
    <row r="877" spans="20:77">
      <c r="T877" s="5">
        <f>IF(Inputs!F881="",0,IF(Inputs!G881="Purchase",Inputs!H881,IF(Inputs!G881="Redemption",-Inputs!H881,IF(Inputs!G881="Dividend",0,0)))/Inputs!I881)</f>
        <v>0</v>
      </c>
      <c r="U877" s="5">
        <f>IF(Inputs!F881="",0,(datecg-Inputs!F881))</f>
        <v>0</v>
      </c>
      <c r="V877" s="5">
        <f>IF(Inputs!F881="",0,SUM($T$5:T877))</f>
        <v>0</v>
      </c>
      <c r="W877" s="5">
        <f>SUM($X$5:X876)</f>
        <v>24499.276089799783</v>
      </c>
      <c r="X877" s="5">
        <f t="shared" si="240"/>
        <v>0</v>
      </c>
      <c r="Y877" s="5">
        <f t="shared" si="241"/>
        <v>0</v>
      </c>
      <c r="Z877" s="5">
        <f t="shared" si="242"/>
        <v>0</v>
      </c>
      <c r="AA877" s="5">
        <f t="shared" si="243"/>
        <v>0</v>
      </c>
      <c r="AB877" s="5">
        <f t="shared" si="244"/>
        <v>0</v>
      </c>
      <c r="AC877" s="5">
        <f t="shared" si="245"/>
        <v>0</v>
      </c>
      <c r="AD877" s="94">
        <f>IF(U877&lt;=IF(Inputs!$C$22="",lockin,Inputs!$C$22),Inputs!$D$22,IF(U877&lt;=IF(Inputs!$C$23="",lockin,Inputs!$C$23),Inputs!$D$23,IF(U877&lt;=IF(Inputs!$C$24="",lockin,Inputs!$C$24),Inputs!$D$24,IF(U877&lt;=IF(Inputs!$C$25="",lockin,Inputs!$C$25),Inputs!$D$25,IF(U877&lt;=IF(Inputs!$C$26="",lockin,Inputs!$C$26),Inputs!$D$26,IF(U877&lt;=IF(Inputs!$C$27="",lockin,Inputs!$C$27),Inputs!$D$27,IF(U877&lt;=IF(Inputs!$C$28="",lockin,Inputs!$C$28),Inputs!$D$28,IF(U877&lt;=IF(Inputs!$C$29="",lockin,Inputs!$C$29),Inputs!$D$29,IF(U877&lt;=IF(Inputs!$C$30="",lockin,Inputs!$C$30),Inputs!$D$30,IF(U877&lt;=IF(Inputs!$C$31="",lockin,Inputs!$C$31),Inputs!$D$31,0%))))))))))</f>
        <v>1.4999999999999999E-2</v>
      </c>
      <c r="AE877" s="5">
        <f t="shared" si="246"/>
        <v>0</v>
      </c>
      <c r="AF877" s="5">
        <f>AB877*Inputs!I881</f>
        <v>0</v>
      </c>
      <c r="AG877" s="5">
        <f t="shared" si="247"/>
        <v>0</v>
      </c>
      <c r="AH877" s="5">
        <f t="shared" si="248"/>
        <v>0</v>
      </c>
      <c r="AI877" s="5">
        <f>AA877*Inputs!I881</f>
        <v>0</v>
      </c>
      <c r="AJ877" s="5">
        <f t="shared" si="249"/>
        <v>0</v>
      </c>
      <c r="AK877" s="5">
        <f t="shared" si="250"/>
        <v>0</v>
      </c>
      <c r="AL877" s="5">
        <f>AA877*Inputs!I881</f>
        <v>0</v>
      </c>
      <c r="AM877" s="5">
        <f t="shared" ca="1" si="251"/>
        <v>0</v>
      </c>
      <c r="AN877" s="5">
        <f t="shared" si="252"/>
        <v>0</v>
      </c>
      <c r="AO877" s="5">
        <f t="shared" ca="1" si="253"/>
        <v>0</v>
      </c>
      <c r="AP877" s="5"/>
      <c r="AQ877" s="5">
        <f>AA877*Inputs!I881</f>
        <v>0</v>
      </c>
      <c r="AR877" s="5">
        <f t="shared" si="254"/>
        <v>0</v>
      </c>
      <c r="AS877" s="5"/>
      <c r="AT877" s="5">
        <f t="shared" ca="1" si="255"/>
        <v>0</v>
      </c>
      <c r="BG877" s="20" t="str">
        <f>IF(Inputs!K877="","",YEAR(Inputs!K877))</f>
        <v/>
      </c>
      <c r="BH877" s="20" t="str">
        <f>IF(Inputs!K877="","",DAY(Inputs!K877))</f>
        <v/>
      </c>
      <c r="BI877" s="20" t="str">
        <f>IF(Inputs!K877="","",MONTH(Inputs!K877))</f>
        <v/>
      </c>
      <c r="BJ877" s="14" t="str">
        <f>IF(Inputs!K877="","",IF(Inputs!K877&gt;DATE(BG877,4,1),DATE(BG877,4,1),DATE(BG877-1,4,1)))</f>
        <v/>
      </c>
      <c r="BX877" s="27" t="e">
        <f t="shared" si="256"/>
        <v>#N/A</v>
      </c>
      <c r="BY877" t="e">
        <f t="shared" si="257"/>
        <v>#N/A</v>
      </c>
    </row>
    <row r="878" spans="20:77">
      <c r="T878" s="5">
        <f>IF(Inputs!F882="",0,IF(Inputs!G882="Purchase",Inputs!H882,IF(Inputs!G882="Redemption",-Inputs!H882,IF(Inputs!G882="Dividend",0,0)))/Inputs!I882)</f>
        <v>0</v>
      </c>
      <c r="U878" s="5">
        <f>IF(Inputs!F882="",0,(datecg-Inputs!F882))</f>
        <v>0</v>
      </c>
      <c r="V878" s="5">
        <f>IF(Inputs!F882="",0,SUM($T$5:T878))</f>
        <v>0</v>
      </c>
      <c r="W878" s="5">
        <f>SUM($X$5:X877)</f>
        <v>24499.276089799783</v>
      </c>
      <c r="X878" s="5">
        <f t="shared" si="240"/>
        <v>0</v>
      </c>
      <c r="Y878" s="5">
        <f t="shared" si="241"/>
        <v>0</v>
      </c>
      <c r="Z878" s="5">
        <f t="shared" si="242"/>
        <v>0</v>
      </c>
      <c r="AA878" s="5">
        <f t="shared" si="243"/>
        <v>0</v>
      </c>
      <c r="AB878" s="5">
        <f t="shared" si="244"/>
        <v>0</v>
      </c>
      <c r="AC878" s="5">
        <f t="shared" si="245"/>
        <v>0</v>
      </c>
      <c r="AD878" s="94">
        <f>IF(U878&lt;=IF(Inputs!$C$22="",lockin,Inputs!$C$22),Inputs!$D$22,IF(U878&lt;=IF(Inputs!$C$23="",lockin,Inputs!$C$23),Inputs!$D$23,IF(U878&lt;=IF(Inputs!$C$24="",lockin,Inputs!$C$24),Inputs!$D$24,IF(U878&lt;=IF(Inputs!$C$25="",lockin,Inputs!$C$25),Inputs!$D$25,IF(U878&lt;=IF(Inputs!$C$26="",lockin,Inputs!$C$26),Inputs!$D$26,IF(U878&lt;=IF(Inputs!$C$27="",lockin,Inputs!$C$27),Inputs!$D$27,IF(U878&lt;=IF(Inputs!$C$28="",lockin,Inputs!$C$28),Inputs!$D$28,IF(U878&lt;=IF(Inputs!$C$29="",lockin,Inputs!$C$29),Inputs!$D$29,IF(U878&lt;=IF(Inputs!$C$30="",lockin,Inputs!$C$30),Inputs!$D$30,IF(U878&lt;=IF(Inputs!$C$31="",lockin,Inputs!$C$31),Inputs!$D$31,0%))))))))))</f>
        <v>1.4999999999999999E-2</v>
      </c>
      <c r="AE878" s="5">
        <f t="shared" si="246"/>
        <v>0</v>
      </c>
      <c r="AF878" s="5">
        <f>AB878*Inputs!I882</f>
        <v>0</v>
      </c>
      <c r="AG878" s="5">
        <f t="shared" si="247"/>
        <v>0</v>
      </c>
      <c r="AH878" s="5">
        <f t="shared" si="248"/>
        <v>0</v>
      </c>
      <c r="AI878" s="5">
        <f>AA878*Inputs!I882</f>
        <v>0</v>
      </c>
      <c r="AJ878" s="5">
        <f t="shared" si="249"/>
        <v>0</v>
      </c>
      <c r="AK878" s="5">
        <f t="shared" si="250"/>
        <v>0</v>
      </c>
      <c r="AL878" s="5">
        <f>AA878*Inputs!I882</f>
        <v>0</v>
      </c>
      <c r="AM878" s="5">
        <f t="shared" ca="1" si="251"/>
        <v>0</v>
      </c>
      <c r="AN878" s="5">
        <f t="shared" si="252"/>
        <v>0</v>
      </c>
      <c r="AO878" s="5">
        <f t="shared" ca="1" si="253"/>
        <v>0</v>
      </c>
      <c r="AP878" s="5"/>
      <c r="AQ878" s="5">
        <f>AA878*Inputs!I882</f>
        <v>0</v>
      </c>
      <c r="AR878" s="5">
        <f t="shared" si="254"/>
        <v>0</v>
      </c>
      <c r="AS878" s="5"/>
      <c r="AT878" s="5">
        <f t="shared" ca="1" si="255"/>
        <v>0</v>
      </c>
      <c r="BG878" s="20" t="str">
        <f>IF(Inputs!K878="","",YEAR(Inputs!K878))</f>
        <v/>
      </c>
      <c r="BH878" s="20" t="str">
        <f>IF(Inputs!K878="","",DAY(Inputs!K878))</f>
        <v/>
      </c>
      <c r="BI878" s="20" t="str">
        <f>IF(Inputs!K878="","",MONTH(Inputs!K878))</f>
        <v/>
      </c>
      <c r="BJ878" s="14" t="str">
        <f>IF(Inputs!K878="","",IF(Inputs!K878&gt;DATE(BG878,4,1),DATE(BG878,4,1),DATE(BG878-1,4,1)))</f>
        <v/>
      </c>
      <c r="BX878" s="27" t="e">
        <f t="shared" si="256"/>
        <v>#N/A</v>
      </c>
      <c r="BY878" t="e">
        <f t="shared" si="257"/>
        <v>#N/A</v>
      </c>
    </row>
    <row r="879" spans="20:77">
      <c r="T879" s="5">
        <f>IF(Inputs!F883="",0,IF(Inputs!G883="Purchase",Inputs!H883,IF(Inputs!G883="Redemption",-Inputs!H883,IF(Inputs!G883="Dividend",0,0)))/Inputs!I883)</f>
        <v>0</v>
      </c>
      <c r="U879" s="5">
        <f>IF(Inputs!F883="",0,(datecg-Inputs!F883))</f>
        <v>0</v>
      </c>
      <c r="V879" s="5">
        <f>IF(Inputs!F883="",0,SUM($T$5:T879))</f>
        <v>0</v>
      </c>
      <c r="W879" s="5">
        <f>SUM($X$5:X878)</f>
        <v>24499.276089799783</v>
      </c>
      <c r="X879" s="5">
        <f t="shared" si="240"/>
        <v>0</v>
      </c>
      <c r="Y879" s="5">
        <f t="shared" si="241"/>
        <v>0</v>
      </c>
      <c r="Z879" s="5">
        <f t="shared" si="242"/>
        <v>0</v>
      </c>
      <c r="AA879" s="5">
        <f t="shared" si="243"/>
        <v>0</v>
      </c>
      <c r="AB879" s="5">
        <f t="shared" si="244"/>
        <v>0</v>
      </c>
      <c r="AC879" s="5">
        <f t="shared" si="245"/>
        <v>0</v>
      </c>
      <c r="AD879" s="94">
        <f>IF(U879&lt;=IF(Inputs!$C$22="",lockin,Inputs!$C$22),Inputs!$D$22,IF(U879&lt;=IF(Inputs!$C$23="",lockin,Inputs!$C$23),Inputs!$D$23,IF(U879&lt;=IF(Inputs!$C$24="",lockin,Inputs!$C$24),Inputs!$D$24,IF(U879&lt;=IF(Inputs!$C$25="",lockin,Inputs!$C$25),Inputs!$D$25,IF(U879&lt;=IF(Inputs!$C$26="",lockin,Inputs!$C$26),Inputs!$D$26,IF(U879&lt;=IF(Inputs!$C$27="",lockin,Inputs!$C$27),Inputs!$D$27,IF(U879&lt;=IF(Inputs!$C$28="",lockin,Inputs!$C$28),Inputs!$D$28,IF(U879&lt;=IF(Inputs!$C$29="",lockin,Inputs!$C$29),Inputs!$D$29,IF(U879&lt;=IF(Inputs!$C$30="",lockin,Inputs!$C$30),Inputs!$D$30,IF(U879&lt;=IF(Inputs!$C$31="",lockin,Inputs!$C$31),Inputs!$D$31,0%))))))))))</f>
        <v>1.4999999999999999E-2</v>
      </c>
      <c r="AE879" s="5">
        <f t="shared" si="246"/>
        <v>0</v>
      </c>
      <c r="AF879" s="5">
        <f>AB879*Inputs!I883</f>
        <v>0</v>
      </c>
      <c r="AG879" s="5">
        <f t="shared" si="247"/>
        <v>0</v>
      </c>
      <c r="AH879" s="5">
        <f t="shared" si="248"/>
        <v>0</v>
      </c>
      <c r="AI879" s="5">
        <f>AA879*Inputs!I883</f>
        <v>0</v>
      </c>
      <c r="AJ879" s="5">
        <f t="shared" si="249"/>
        <v>0</v>
      </c>
      <c r="AK879" s="5">
        <f t="shared" si="250"/>
        <v>0</v>
      </c>
      <c r="AL879" s="5">
        <f>AA879*Inputs!I883</f>
        <v>0</v>
      </c>
      <c r="AM879" s="5">
        <f t="shared" ca="1" si="251"/>
        <v>0</v>
      </c>
      <c r="AN879" s="5">
        <f t="shared" si="252"/>
        <v>0</v>
      </c>
      <c r="AO879" s="5">
        <f t="shared" ca="1" si="253"/>
        <v>0</v>
      </c>
      <c r="AP879" s="5"/>
      <c r="AQ879" s="5">
        <f>AA879*Inputs!I883</f>
        <v>0</v>
      </c>
      <c r="AR879" s="5">
        <f t="shared" si="254"/>
        <v>0</v>
      </c>
      <c r="AS879" s="5"/>
      <c r="AT879" s="5">
        <f t="shared" ca="1" si="255"/>
        <v>0</v>
      </c>
      <c r="BG879" s="20" t="str">
        <f>IF(Inputs!K879="","",YEAR(Inputs!K879))</f>
        <v/>
      </c>
      <c r="BH879" s="20" t="str">
        <f>IF(Inputs!K879="","",DAY(Inputs!K879))</f>
        <v/>
      </c>
      <c r="BI879" s="20" t="str">
        <f>IF(Inputs!K879="","",MONTH(Inputs!K879))</f>
        <v/>
      </c>
      <c r="BJ879" s="14" t="str">
        <f>IF(Inputs!K879="","",IF(Inputs!K879&gt;DATE(BG879,4,1),DATE(BG879,4,1),DATE(BG879-1,4,1)))</f>
        <v/>
      </c>
      <c r="BX879" s="27" t="e">
        <f t="shared" si="256"/>
        <v>#N/A</v>
      </c>
      <c r="BY879" t="e">
        <f t="shared" si="257"/>
        <v>#N/A</v>
      </c>
    </row>
    <row r="880" spans="20:77">
      <c r="T880" s="5">
        <f>IF(Inputs!F884="",0,IF(Inputs!G884="Purchase",Inputs!H884,IF(Inputs!G884="Redemption",-Inputs!H884,IF(Inputs!G884="Dividend",0,0)))/Inputs!I884)</f>
        <v>0</v>
      </c>
      <c r="U880" s="5">
        <f>IF(Inputs!F884="",0,(datecg-Inputs!F884))</f>
        <v>0</v>
      </c>
      <c r="V880" s="5">
        <f>IF(Inputs!F884="",0,SUM($T$5:T880))</f>
        <v>0</v>
      </c>
      <c r="W880" s="5">
        <f>SUM($X$5:X879)</f>
        <v>24499.276089799783</v>
      </c>
      <c r="X880" s="5">
        <f t="shared" si="240"/>
        <v>0</v>
      </c>
      <c r="Y880" s="5">
        <f t="shared" si="241"/>
        <v>0</v>
      </c>
      <c r="Z880" s="5">
        <f t="shared" si="242"/>
        <v>0</v>
      </c>
      <c r="AA880" s="5">
        <f t="shared" si="243"/>
        <v>0</v>
      </c>
      <c r="AB880" s="5">
        <f t="shared" si="244"/>
        <v>0</v>
      </c>
      <c r="AC880" s="5">
        <f t="shared" si="245"/>
        <v>0</v>
      </c>
      <c r="AD880" s="94">
        <f>IF(U880&lt;=IF(Inputs!$C$22="",lockin,Inputs!$C$22),Inputs!$D$22,IF(U880&lt;=IF(Inputs!$C$23="",lockin,Inputs!$C$23),Inputs!$D$23,IF(U880&lt;=IF(Inputs!$C$24="",lockin,Inputs!$C$24),Inputs!$D$24,IF(U880&lt;=IF(Inputs!$C$25="",lockin,Inputs!$C$25),Inputs!$D$25,IF(U880&lt;=IF(Inputs!$C$26="",lockin,Inputs!$C$26),Inputs!$D$26,IF(U880&lt;=IF(Inputs!$C$27="",lockin,Inputs!$C$27),Inputs!$D$27,IF(U880&lt;=IF(Inputs!$C$28="",lockin,Inputs!$C$28),Inputs!$D$28,IF(U880&lt;=IF(Inputs!$C$29="",lockin,Inputs!$C$29),Inputs!$D$29,IF(U880&lt;=IF(Inputs!$C$30="",lockin,Inputs!$C$30),Inputs!$D$30,IF(U880&lt;=IF(Inputs!$C$31="",lockin,Inputs!$C$31),Inputs!$D$31,0%))))))))))</f>
        <v>1.4999999999999999E-2</v>
      </c>
      <c r="AE880" s="5">
        <f t="shared" si="246"/>
        <v>0</v>
      </c>
      <c r="AF880" s="5">
        <f>AB880*Inputs!I884</f>
        <v>0</v>
      </c>
      <c r="AG880" s="5">
        <f t="shared" si="247"/>
        <v>0</v>
      </c>
      <c r="AH880" s="5">
        <f t="shared" si="248"/>
        <v>0</v>
      </c>
      <c r="AI880" s="5">
        <f>AA880*Inputs!I884</f>
        <v>0</v>
      </c>
      <c r="AJ880" s="5">
        <f t="shared" si="249"/>
        <v>0</v>
      </c>
      <c r="AK880" s="5">
        <f t="shared" si="250"/>
        <v>0</v>
      </c>
      <c r="AL880" s="5">
        <f>AA880*Inputs!I884</f>
        <v>0</v>
      </c>
      <c r="AM880" s="5">
        <f t="shared" ca="1" si="251"/>
        <v>0</v>
      </c>
      <c r="AN880" s="5">
        <f t="shared" si="252"/>
        <v>0</v>
      </c>
      <c r="AO880" s="5">
        <f t="shared" ca="1" si="253"/>
        <v>0</v>
      </c>
      <c r="AP880" s="5"/>
      <c r="AQ880" s="5">
        <f>AA880*Inputs!I884</f>
        <v>0</v>
      </c>
      <c r="AR880" s="5">
        <f t="shared" si="254"/>
        <v>0</v>
      </c>
      <c r="AS880" s="5"/>
      <c r="AT880" s="5">
        <f t="shared" ca="1" si="255"/>
        <v>0</v>
      </c>
      <c r="BG880" s="20" t="str">
        <f>IF(Inputs!K880="","",YEAR(Inputs!K880))</f>
        <v/>
      </c>
      <c r="BH880" s="20" t="str">
        <f>IF(Inputs!K880="","",DAY(Inputs!K880))</f>
        <v/>
      </c>
      <c r="BI880" s="20" t="str">
        <f>IF(Inputs!K880="","",MONTH(Inputs!K880))</f>
        <v/>
      </c>
      <c r="BJ880" s="14" t="str">
        <f>IF(Inputs!K880="","",IF(Inputs!K880&gt;DATE(BG880,4,1),DATE(BG880,4,1),DATE(BG880-1,4,1)))</f>
        <v/>
      </c>
      <c r="BX880" s="27" t="e">
        <f t="shared" si="256"/>
        <v>#N/A</v>
      </c>
      <c r="BY880" t="e">
        <f t="shared" si="257"/>
        <v>#N/A</v>
      </c>
    </row>
    <row r="881" spans="20:77">
      <c r="T881" s="5">
        <f>IF(Inputs!F885="",0,IF(Inputs!G885="Purchase",Inputs!H885,IF(Inputs!G885="Redemption",-Inputs!H885,IF(Inputs!G885="Dividend",0,0)))/Inputs!I885)</f>
        <v>0</v>
      </c>
      <c r="U881" s="5">
        <f>IF(Inputs!F885="",0,(datecg-Inputs!F885))</f>
        <v>0</v>
      </c>
      <c r="V881" s="5">
        <f>IF(Inputs!F885="",0,SUM($T$5:T881))</f>
        <v>0</v>
      </c>
      <c r="W881" s="5">
        <f>SUM($X$5:X880)</f>
        <v>24499.276089799783</v>
      </c>
      <c r="X881" s="5">
        <f t="shared" si="240"/>
        <v>0</v>
      </c>
      <c r="Y881" s="5">
        <f t="shared" si="241"/>
        <v>0</v>
      </c>
      <c r="Z881" s="5">
        <f t="shared" si="242"/>
        <v>0</v>
      </c>
      <c r="AA881" s="5">
        <f t="shared" si="243"/>
        <v>0</v>
      </c>
      <c r="AB881" s="5">
        <f t="shared" si="244"/>
        <v>0</v>
      </c>
      <c r="AC881" s="5">
        <f t="shared" si="245"/>
        <v>0</v>
      </c>
      <c r="AD881" s="94">
        <f>IF(U881&lt;=IF(Inputs!$C$22="",lockin,Inputs!$C$22),Inputs!$D$22,IF(U881&lt;=IF(Inputs!$C$23="",lockin,Inputs!$C$23),Inputs!$D$23,IF(U881&lt;=IF(Inputs!$C$24="",lockin,Inputs!$C$24),Inputs!$D$24,IF(U881&lt;=IF(Inputs!$C$25="",lockin,Inputs!$C$25),Inputs!$D$25,IF(U881&lt;=IF(Inputs!$C$26="",lockin,Inputs!$C$26),Inputs!$D$26,IF(U881&lt;=IF(Inputs!$C$27="",lockin,Inputs!$C$27),Inputs!$D$27,IF(U881&lt;=IF(Inputs!$C$28="",lockin,Inputs!$C$28),Inputs!$D$28,IF(U881&lt;=IF(Inputs!$C$29="",lockin,Inputs!$C$29),Inputs!$D$29,IF(U881&lt;=IF(Inputs!$C$30="",lockin,Inputs!$C$30),Inputs!$D$30,IF(U881&lt;=IF(Inputs!$C$31="",lockin,Inputs!$C$31),Inputs!$D$31,0%))))))))))</f>
        <v>1.4999999999999999E-2</v>
      </c>
      <c r="AE881" s="5">
        <f t="shared" si="246"/>
        <v>0</v>
      </c>
      <c r="AF881" s="5">
        <f>AB881*Inputs!I885</f>
        <v>0</v>
      </c>
      <c r="AG881" s="5">
        <f t="shared" si="247"/>
        <v>0</v>
      </c>
      <c r="AH881" s="5">
        <f t="shared" si="248"/>
        <v>0</v>
      </c>
      <c r="AI881" s="5">
        <f>AA881*Inputs!I885</f>
        <v>0</v>
      </c>
      <c r="AJ881" s="5">
        <f t="shared" si="249"/>
        <v>0</v>
      </c>
      <c r="AK881" s="5">
        <f t="shared" si="250"/>
        <v>0</v>
      </c>
      <c r="AL881" s="5">
        <f>AA881*Inputs!I885</f>
        <v>0</v>
      </c>
      <c r="AM881" s="5">
        <f t="shared" ca="1" si="251"/>
        <v>0</v>
      </c>
      <c r="AN881" s="5">
        <f t="shared" si="252"/>
        <v>0</v>
      </c>
      <c r="AO881" s="5">
        <f t="shared" ca="1" si="253"/>
        <v>0</v>
      </c>
      <c r="AP881" s="5"/>
      <c r="AQ881" s="5">
        <f>AA881*Inputs!I885</f>
        <v>0</v>
      </c>
      <c r="AR881" s="5">
        <f t="shared" si="254"/>
        <v>0</v>
      </c>
      <c r="AS881" s="5"/>
      <c r="AT881" s="5">
        <f t="shared" ca="1" si="255"/>
        <v>0</v>
      </c>
      <c r="BG881" s="20" t="str">
        <f>IF(Inputs!K881="","",YEAR(Inputs!K881))</f>
        <v/>
      </c>
      <c r="BH881" s="20" t="str">
        <f>IF(Inputs!K881="","",DAY(Inputs!K881))</f>
        <v/>
      </c>
      <c r="BI881" s="20" t="str">
        <f>IF(Inputs!K881="","",MONTH(Inputs!K881))</f>
        <v/>
      </c>
      <c r="BJ881" s="14" t="str">
        <f>IF(Inputs!K881="","",IF(Inputs!K881&gt;DATE(BG881,4,1),DATE(BG881,4,1),DATE(BG881-1,4,1)))</f>
        <v/>
      </c>
      <c r="BX881" s="27" t="e">
        <f t="shared" si="256"/>
        <v>#N/A</v>
      </c>
      <c r="BY881" t="e">
        <f t="shared" si="257"/>
        <v>#N/A</v>
      </c>
    </row>
    <row r="882" spans="20:77">
      <c r="T882" s="5">
        <f>IF(Inputs!F886="",0,IF(Inputs!G886="Purchase",Inputs!H886,IF(Inputs!G886="Redemption",-Inputs!H886,IF(Inputs!G886="Dividend",0,0)))/Inputs!I886)</f>
        <v>0</v>
      </c>
      <c r="U882" s="5">
        <f>IF(Inputs!F886="",0,(datecg-Inputs!F886))</f>
        <v>0</v>
      </c>
      <c r="V882" s="5">
        <f>IF(Inputs!F886="",0,SUM($T$5:T882))</f>
        <v>0</v>
      </c>
      <c r="W882" s="5">
        <f>SUM($X$5:X881)</f>
        <v>24499.276089799783</v>
      </c>
      <c r="X882" s="5">
        <f t="shared" si="240"/>
        <v>0</v>
      </c>
      <c r="Y882" s="5">
        <f t="shared" si="241"/>
        <v>0</v>
      </c>
      <c r="Z882" s="5">
        <f t="shared" si="242"/>
        <v>0</v>
      </c>
      <c r="AA882" s="5">
        <f t="shared" si="243"/>
        <v>0</v>
      </c>
      <c r="AB882" s="5">
        <f t="shared" si="244"/>
        <v>0</v>
      </c>
      <c r="AC882" s="5">
        <f t="shared" si="245"/>
        <v>0</v>
      </c>
      <c r="AD882" s="94">
        <f>IF(U882&lt;=IF(Inputs!$C$22="",lockin,Inputs!$C$22),Inputs!$D$22,IF(U882&lt;=IF(Inputs!$C$23="",lockin,Inputs!$C$23),Inputs!$D$23,IF(U882&lt;=IF(Inputs!$C$24="",lockin,Inputs!$C$24),Inputs!$D$24,IF(U882&lt;=IF(Inputs!$C$25="",lockin,Inputs!$C$25),Inputs!$D$25,IF(U882&lt;=IF(Inputs!$C$26="",lockin,Inputs!$C$26),Inputs!$D$26,IF(U882&lt;=IF(Inputs!$C$27="",lockin,Inputs!$C$27),Inputs!$D$27,IF(U882&lt;=IF(Inputs!$C$28="",lockin,Inputs!$C$28),Inputs!$D$28,IF(U882&lt;=IF(Inputs!$C$29="",lockin,Inputs!$C$29),Inputs!$D$29,IF(U882&lt;=IF(Inputs!$C$30="",lockin,Inputs!$C$30),Inputs!$D$30,IF(U882&lt;=IF(Inputs!$C$31="",lockin,Inputs!$C$31),Inputs!$D$31,0%))))))))))</f>
        <v>1.4999999999999999E-2</v>
      </c>
      <c r="AE882" s="5">
        <f t="shared" si="246"/>
        <v>0</v>
      </c>
      <c r="AF882" s="5">
        <f>AB882*Inputs!I886</f>
        <v>0</v>
      </c>
      <c r="AG882" s="5">
        <f t="shared" si="247"/>
        <v>0</v>
      </c>
      <c r="AH882" s="5">
        <f t="shared" si="248"/>
        <v>0</v>
      </c>
      <c r="AI882" s="5">
        <f>AA882*Inputs!I886</f>
        <v>0</v>
      </c>
      <c r="AJ882" s="5">
        <f t="shared" si="249"/>
        <v>0</v>
      </c>
      <c r="AK882" s="5">
        <f t="shared" si="250"/>
        <v>0</v>
      </c>
      <c r="AL882" s="5">
        <f>AA882*Inputs!I886</f>
        <v>0</v>
      </c>
      <c r="AM882" s="5">
        <f t="shared" ca="1" si="251"/>
        <v>0</v>
      </c>
      <c r="AN882" s="5">
        <f t="shared" si="252"/>
        <v>0</v>
      </c>
      <c r="AO882" s="5">
        <f t="shared" ca="1" si="253"/>
        <v>0</v>
      </c>
      <c r="AP882" s="5"/>
      <c r="AQ882" s="5">
        <f>AA882*Inputs!I886</f>
        <v>0</v>
      </c>
      <c r="AR882" s="5">
        <f t="shared" si="254"/>
        <v>0</v>
      </c>
      <c r="AS882" s="5"/>
      <c r="AT882" s="5">
        <f t="shared" ca="1" si="255"/>
        <v>0</v>
      </c>
      <c r="BG882" s="20" t="str">
        <f>IF(Inputs!K882="","",YEAR(Inputs!K882))</f>
        <v/>
      </c>
      <c r="BH882" s="20" t="str">
        <f>IF(Inputs!K882="","",DAY(Inputs!K882))</f>
        <v/>
      </c>
      <c r="BI882" s="20" t="str">
        <f>IF(Inputs!K882="","",MONTH(Inputs!K882))</f>
        <v/>
      </c>
      <c r="BJ882" s="14" t="str">
        <f>IF(Inputs!K882="","",IF(Inputs!K882&gt;DATE(BG882,4,1),DATE(BG882,4,1),DATE(BG882-1,4,1)))</f>
        <v/>
      </c>
      <c r="BX882" s="27" t="e">
        <f t="shared" si="256"/>
        <v>#N/A</v>
      </c>
      <c r="BY882" t="e">
        <f t="shared" si="257"/>
        <v>#N/A</v>
      </c>
    </row>
    <row r="883" spans="20:77">
      <c r="T883" s="5">
        <f>IF(Inputs!F887="",0,IF(Inputs!G887="Purchase",Inputs!H887,IF(Inputs!G887="Redemption",-Inputs!H887,IF(Inputs!G887="Dividend",0,0)))/Inputs!I887)</f>
        <v>0</v>
      </c>
      <c r="U883" s="5">
        <f>IF(Inputs!F887="",0,(datecg-Inputs!F887))</f>
        <v>0</v>
      </c>
      <c r="V883" s="5">
        <f>IF(Inputs!F887="",0,SUM($T$5:T883))</f>
        <v>0</v>
      </c>
      <c r="W883" s="5">
        <f>SUM($X$5:X882)</f>
        <v>24499.276089799783</v>
      </c>
      <c r="X883" s="5">
        <f t="shared" si="240"/>
        <v>0</v>
      </c>
      <c r="Y883" s="5">
        <f t="shared" si="241"/>
        <v>0</v>
      </c>
      <c r="Z883" s="5">
        <f t="shared" si="242"/>
        <v>0</v>
      </c>
      <c r="AA883" s="5">
        <f t="shared" si="243"/>
        <v>0</v>
      </c>
      <c r="AB883" s="5">
        <f t="shared" si="244"/>
        <v>0</v>
      </c>
      <c r="AC883" s="5">
        <f t="shared" si="245"/>
        <v>0</v>
      </c>
      <c r="AD883" s="94">
        <f>IF(U883&lt;=IF(Inputs!$C$22="",lockin,Inputs!$C$22),Inputs!$D$22,IF(U883&lt;=IF(Inputs!$C$23="",lockin,Inputs!$C$23),Inputs!$D$23,IF(U883&lt;=IF(Inputs!$C$24="",lockin,Inputs!$C$24),Inputs!$D$24,IF(U883&lt;=IF(Inputs!$C$25="",lockin,Inputs!$C$25),Inputs!$D$25,IF(U883&lt;=IF(Inputs!$C$26="",lockin,Inputs!$C$26),Inputs!$D$26,IF(U883&lt;=IF(Inputs!$C$27="",lockin,Inputs!$C$27),Inputs!$D$27,IF(U883&lt;=IF(Inputs!$C$28="",lockin,Inputs!$C$28),Inputs!$D$28,IF(U883&lt;=IF(Inputs!$C$29="",lockin,Inputs!$C$29),Inputs!$D$29,IF(U883&lt;=IF(Inputs!$C$30="",lockin,Inputs!$C$30),Inputs!$D$30,IF(U883&lt;=IF(Inputs!$C$31="",lockin,Inputs!$C$31),Inputs!$D$31,0%))))))))))</f>
        <v>1.4999999999999999E-2</v>
      </c>
      <c r="AE883" s="5">
        <f t="shared" si="246"/>
        <v>0</v>
      </c>
      <c r="AF883" s="5">
        <f>AB883*Inputs!I887</f>
        <v>0</v>
      </c>
      <c r="AG883" s="5">
        <f t="shared" si="247"/>
        <v>0</v>
      </c>
      <c r="AH883" s="5">
        <f t="shared" si="248"/>
        <v>0</v>
      </c>
      <c r="AI883" s="5">
        <f>AA883*Inputs!I887</f>
        <v>0</v>
      </c>
      <c r="AJ883" s="5">
        <f t="shared" si="249"/>
        <v>0</v>
      </c>
      <c r="AK883" s="5">
        <f t="shared" si="250"/>
        <v>0</v>
      </c>
      <c r="AL883" s="5">
        <f>AA883*Inputs!I887</f>
        <v>0</v>
      </c>
      <c r="AM883" s="5">
        <f t="shared" ca="1" si="251"/>
        <v>0</v>
      </c>
      <c r="AN883" s="5">
        <f t="shared" si="252"/>
        <v>0</v>
      </c>
      <c r="AO883" s="5">
        <f t="shared" ca="1" si="253"/>
        <v>0</v>
      </c>
      <c r="AP883" s="5"/>
      <c r="AQ883" s="5">
        <f>AA883*Inputs!I887</f>
        <v>0</v>
      </c>
      <c r="AR883" s="5">
        <f t="shared" si="254"/>
        <v>0</v>
      </c>
      <c r="AS883" s="5"/>
      <c r="AT883" s="5">
        <f t="shared" ca="1" si="255"/>
        <v>0</v>
      </c>
      <c r="BG883" s="20" t="str">
        <f>IF(Inputs!K883="","",YEAR(Inputs!K883))</f>
        <v/>
      </c>
      <c r="BH883" s="20" t="str">
        <f>IF(Inputs!K883="","",DAY(Inputs!K883))</f>
        <v/>
      </c>
      <c r="BI883" s="20" t="str">
        <f>IF(Inputs!K883="","",MONTH(Inputs!K883))</f>
        <v/>
      </c>
      <c r="BJ883" s="14" t="str">
        <f>IF(Inputs!K883="","",IF(Inputs!K883&gt;DATE(BG883,4,1),DATE(BG883,4,1),DATE(BG883-1,4,1)))</f>
        <v/>
      </c>
      <c r="BX883" s="27" t="e">
        <f t="shared" si="256"/>
        <v>#N/A</v>
      </c>
      <c r="BY883" t="e">
        <f t="shared" si="257"/>
        <v>#N/A</v>
      </c>
    </row>
    <row r="884" spans="20:77">
      <c r="T884" s="5">
        <f>IF(Inputs!F888="",0,IF(Inputs!G888="Purchase",Inputs!H888,IF(Inputs!G888="Redemption",-Inputs!H888,IF(Inputs!G888="Dividend",0,0)))/Inputs!I888)</f>
        <v>0</v>
      </c>
      <c r="U884" s="5">
        <f>IF(Inputs!F888="",0,(datecg-Inputs!F888))</f>
        <v>0</v>
      </c>
      <c r="V884" s="5">
        <f>IF(Inputs!F888="",0,SUM($T$5:T884))</f>
        <v>0</v>
      </c>
      <c r="W884" s="5">
        <f>SUM($X$5:X883)</f>
        <v>24499.276089799783</v>
      </c>
      <c r="X884" s="5">
        <f t="shared" si="240"/>
        <v>0</v>
      </c>
      <c r="Y884" s="5">
        <f t="shared" si="241"/>
        <v>0</v>
      </c>
      <c r="Z884" s="5">
        <f t="shared" si="242"/>
        <v>0</v>
      </c>
      <c r="AA884" s="5">
        <f t="shared" si="243"/>
        <v>0</v>
      </c>
      <c r="AB884" s="5">
        <f t="shared" si="244"/>
        <v>0</v>
      </c>
      <c r="AC884" s="5">
        <f t="shared" si="245"/>
        <v>0</v>
      </c>
      <c r="AD884" s="94">
        <f>IF(U884&lt;=IF(Inputs!$C$22="",lockin,Inputs!$C$22),Inputs!$D$22,IF(U884&lt;=IF(Inputs!$C$23="",lockin,Inputs!$C$23),Inputs!$D$23,IF(U884&lt;=IF(Inputs!$C$24="",lockin,Inputs!$C$24),Inputs!$D$24,IF(U884&lt;=IF(Inputs!$C$25="",lockin,Inputs!$C$25),Inputs!$D$25,IF(U884&lt;=IF(Inputs!$C$26="",lockin,Inputs!$C$26),Inputs!$D$26,IF(U884&lt;=IF(Inputs!$C$27="",lockin,Inputs!$C$27),Inputs!$D$27,IF(U884&lt;=IF(Inputs!$C$28="",lockin,Inputs!$C$28),Inputs!$D$28,IF(U884&lt;=IF(Inputs!$C$29="",lockin,Inputs!$C$29),Inputs!$D$29,IF(U884&lt;=IF(Inputs!$C$30="",lockin,Inputs!$C$30),Inputs!$D$30,IF(U884&lt;=IF(Inputs!$C$31="",lockin,Inputs!$C$31),Inputs!$D$31,0%))))))))))</f>
        <v>1.4999999999999999E-2</v>
      </c>
      <c r="AE884" s="5">
        <f t="shared" si="246"/>
        <v>0</v>
      </c>
      <c r="AF884" s="5">
        <f>AB884*Inputs!I888</f>
        <v>0</v>
      </c>
      <c r="AG884" s="5">
        <f t="shared" si="247"/>
        <v>0</v>
      </c>
      <c r="AH884" s="5">
        <f t="shared" si="248"/>
        <v>0</v>
      </c>
      <c r="AI884" s="5">
        <f>AA884*Inputs!I888</f>
        <v>0</v>
      </c>
      <c r="AJ884" s="5">
        <f t="shared" si="249"/>
        <v>0</v>
      </c>
      <c r="AK884" s="5">
        <f t="shared" si="250"/>
        <v>0</v>
      </c>
      <c r="AL884" s="5">
        <f>AA884*Inputs!I888</f>
        <v>0</v>
      </c>
      <c r="AM884" s="5">
        <f t="shared" ca="1" si="251"/>
        <v>0</v>
      </c>
      <c r="AN884" s="5">
        <f t="shared" si="252"/>
        <v>0</v>
      </c>
      <c r="AO884" s="5">
        <f t="shared" ca="1" si="253"/>
        <v>0</v>
      </c>
      <c r="AP884" s="5"/>
      <c r="AQ884" s="5">
        <f>AA884*Inputs!I888</f>
        <v>0</v>
      </c>
      <c r="AR884" s="5">
        <f t="shared" si="254"/>
        <v>0</v>
      </c>
      <c r="AS884" s="5"/>
      <c r="AT884" s="5">
        <f t="shared" ca="1" si="255"/>
        <v>0</v>
      </c>
      <c r="BG884" s="20" t="str">
        <f>IF(Inputs!K884="","",YEAR(Inputs!K884))</f>
        <v/>
      </c>
      <c r="BH884" s="20" t="str">
        <f>IF(Inputs!K884="","",DAY(Inputs!K884))</f>
        <v/>
      </c>
      <c r="BI884" s="20" t="str">
        <f>IF(Inputs!K884="","",MONTH(Inputs!K884))</f>
        <v/>
      </c>
      <c r="BJ884" s="14" t="str">
        <f>IF(Inputs!K884="","",IF(Inputs!K884&gt;DATE(BG884,4,1),DATE(BG884,4,1),DATE(BG884-1,4,1)))</f>
        <v/>
      </c>
      <c r="BX884" s="27" t="e">
        <f t="shared" si="256"/>
        <v>#N/A</v>
      </c>
      <c r="BY884" t="e">
        <f t="shared" si="257"/>
        <v>#N/A</v>
      </c>
    </row>
    <row r="885" spans="20:77">
      <c r="T885" s="5">
        <f>IF(Inputs!F889="",0,IF(Inputs!G889="Purchase",Inputs!H889,IF(Inputs!G889="Redemption",-Inputs!H889,IF(Inputs!G889="Dividend",0,0)))/Inputs!I889)</f>
        <v>0</v>
      </c>
      <c r="U885" s="5">
        <f>IF(Inputs!F889="",0,(datecg-Inputs!F889))</f>
        <v>0</v>
      </c>
      <c r="V885" s="5">
        <f>IF(Inputs!F889="",0,SUM($T$5:T885))</f>
        <v>0</v>
      </c>
      <c r="W885" s="5">
        <f>SUM($X$5:X884)</f>
        <v>24499.276089799783</v>
      </c>
      <c r="X885" s="5">
        <f t="shared" si="240"/>
        <v>0</v>
      </c>
      <c r="Y885" s="5">
        <f t="shared" si="241"/>
        <v>0</v>
      </c>
      <c r="Z885" s="5">
        <f t="shared" si="242"/>
        <v>0</v>
      </c>
      <c r="AA885" s="5">
        <f t="shared" si="243"/>
        <v>0</v>
      </c>
      <c r="AB885" s="5">
        <f t="shared" si="244"/>
        <v>0</v>
      </c>
      <c r="AC885" s="5">
        <f t="shared" si="245"/>
        <v>0</v>
      </c>
      <c r="AD885" s="94">
        <f>IF(U885&lt;=IF(Inputs!$C$22="",lockin,Inputs!$C$22),Inputs!$D$22,IF(U885&lt;=IF(Inputs!$C$23="",lockin,Inputs!$C$23),Inputs!$D$23,IF(U885&lt;=IF(Inputs!$C$24="",lockin,Inputs!$C$24),Inputs!$D$24,IF(U885&lt;=IF(Inputs!$C$25="",lockin,Inputs!$C$25),Inputs!$D$25,IF(U885&lt;=IF(Inputs!$C$26="",lockin,Inputs!$C$26),Inputs!$D$26,IF(U885&lt;=IF(Inputs!$C$27="",lockin,Inputs!$C$27),Inputs!$D$27,IF(U885&lt;=IF(Inputs!$C$28="",lockin,Inputs!$C$28),Inputs!$D$28,IF(U885&lt;=IF(Inputs!$C$29="",lockin,Inputs!$C$29),Inputs!$D$29,IF(U885&lt;=IF(Inputs!$C$30="",lockin,Inputs!$C$30),Inputs!$D$30,IF(U885&lt;=IF(Inputs!$C$31="",lockin,Inputs!$C$31),Inputs!$D$31,0%))))))))))</f>
        <v>1.4999999999999999E-2</v>
      </c>
      <c r="AE885" s="5">
        <f t="shared" si="246"/>
        <v>0</v>
      </c>
      <c r="AF885" s="5">
        <f>AB885*Inputs!I889</f>
        <v>0</v>
      </c>
      <c r="AG885" s="5">
        <f t="shared" si="247"/>
        <v>0</v>
      </c>
      <c r="AH885" s="5">
        <f t="shared" si="248"/>
        <v>0</v>
      </c>
      <c r="AI885" s="5">
        <f>AA885*Inputs!I889</f>
        <v>0</v>
      </c>
      <c r="AJ885" s="5">
        <f t="shared" si="249"/>
        <v>0</v>
      </c>
      <c r="AK885" s="5">
        <f t="shared" si="250"/>
        <v>0</v>
      </c>
      <c r="AL885" s="5">
        <f>AA885*Inputs!I889</f>
        <v>0</v>
      </c>
      <c r="AM885" s="5">
        <f t="shared" ca="1" si="251"/>
        <v>0</v>
      </c>
      <c r="AN885" s="5">
        <f t="shared" si="252"/>
        <v>0</v>
      </c>
      <c r="AO885" s="5">
        <f t="shared" ca="1" si="253"/>
        <v>0</v>
      </c>
      <c r="AP885" s="5"/>
      <c r="AQ885" s="5">
        <f>AA885*Inputs!I889</f>
        <v>0</v>
      </c>
      <c r="AR885" s="5">
        <f t="shared" si="254"/>
        <v>0</v>
      </c>
      <c r="AS885" s="5"/>
      <c r="AT885" s="5">
        <f t="shared" ca="1" si="255"/>
        <v>0</v>
      </c>
      <c r="BG885" s="20" t="str">
        <f>IF(Inputs!K885="","",YEAR(Inputs!K885))</f>
        <v/>
      </c>
      <c r="BH885" s="20" t="str">
        <f>IF(Inputs!K885="","",DAY(Inputs!K885))</f>
        <v/>
      </c>
      <c r="BI885" s="20" t="str">
        <f>IF(Inputs!K885="","",MONTH(Inputs!K885))</f>
        <v/>
      </c>
      <c r="BJ885" s="14" t="str">
        <f>IF(Inputs!K885="","",IF(Inputs!K885&gt;DATE(BG885,4,1),DATE(BG885,4,1),DATE(BG885-1,4,1)))</f>
        <v/>
      </c>
      <c r="BX885" s="27" t="e">
        <f t="shared" si="256"/>
        <v>#N/A</v>
      </c>
      <c r="BY885" t="e">
        <f t="shared" si="257"/>
        <v>#N/A</v>
      </c>
    </row>
    <row r="886" spans="20:77">
      <c r="T886" s="5">
        <f>IF(Inputs!F890="",0,IF(Inputs!G890="Purchase",Inputs!H890,IF(Inputs!G890="Redemption",-Inputs!H890,IF(Inputs!G890="Dividend",0,0)))/Inputs!I890)</f>
        <v>0</v>
      </c>
      <c r="U886" s="5">
        <f>IF(Inputs!F890="",0,(datecg-Inputs!F890))</f>
        <v>0</v>
      </c>
      <c r="V886" s="5">
        <f>IF(Inputs!F890="",0,SUM($T$5:T886))</f>
        <v>0</v>
      </c>
      <c r="W886" s="5">
        <f>SUM($X$5:X885)</f>
        <v>24499.276089799783</v>
      </c>
      <c r="X886" s="5">
        <f t="shared" si="240"/>
        <v>0</v>
      </c>
      <c r="Y886" s="5">
        <f t="shared" si="241"/>
        <v>0</v>
      </c>
      <c r="Z886" s="5">
        <f t="shared" si="242"/>
        <v>0</v>
      </c>
      <c r="AA886" s="5">
        <f t="shared" si="243"/>
        <v>0</v>
      </c>
      <c r="AB886" s="5">
        <f t="shared" si="244"/>
        <v>0</v>
      </c>
      <c r="AC886" s="5">
        <f t="shared" si="245"/>
        <v>0</v>
      </c>
      <c r="AD886" s="94">
        <f>IF(U886&lt;=IF(Inputs!$C$22="",lockin,Inputs!$C$22),Inputs!$D$22,IF(U886&lt;=IF(Inputs!$C$23="",lockin,Inputs!$C$23),Inputs!$D$23,IF(U886&lt;=IF(Inputs!$C$24="",lockin,Inputs!$C$24),Inputs!$D$24,IF(U886&lt;=IF(Inputs!$C$25="",lockin,Inputs!$C$25),Inputs!$D$25,IF(U886&lt;=IF(Inputs!$C$26="",lockin,Inputs!$C$26),Inputs!$D$26,IF(U886&lt;=IF(Inputs!$C$27="",lockin,Inputs!$C$27),Inputs!$D$27,IF(U886&lt;=IF(Inputs!$C$28="",lockin,Inputs!$C$28),Inputs!$D$28,IF(U886&lt;=IF(Inputs!$C$29="",lockin,Inputs!$C$29),Inputs!$D$29,IF(U886&lt;=IF(Inputs!$C$30="",lockin,Inputs!$C$30),Inputs!$D$30,IF(U886&lt;=IF(Inputs!$C$31="",lockin,Inputs!$C$31),Inputs!$D$31,0%))))))))))</f>
        <v>1.4999999999999999E-2</v>
      </c>
      <c r="AE886" s="5">
        <f t="shared" si="246"/>
        <v>0</v>
      </c>
      <c r="AF886" s="5">
        <f>AB886*Inputs!I890</f>
        <v>0</v>
      </c>
      <c r="AG886" s="5">
        <f t="shared" si="247"/>
        <v>0</v>
      </c>
      <c r="AH886" s="5">
        <f t="shared" si="248"/>
        <v>0</v>
      </c>
      <c r="AI886" s="5">
        <f>AA886*Inputs!I890</f>
        <v>0</v>
      </c>
      <c r="AJ886" s="5">
        <f t="shared" si="249"/>
        <v>0</v>
      </c>
      <c r="AK886" s="5">
        <f t="shared" si="250"/>
        <v>0</v>
      </c>
      <c r="AL886" s="5">
        <f>AA886*Inputs!I890</f>
        <v>0</v>
      </c>
      <c r="AM886" s="5">
        <f t="shared" ca="1" si="251"/>
        <v>0</v>
      </c>
      <c r="AN886" s="5">
        <f t="shared" si="252"/>
        <v>0</v>
      </c>
      <c r="AO886" s="5">
        <f t="shared" ca="1" si="253"/>
        <v>0</v>
      </c>
      <c r="AP886" s="5"/>
      <c r="AQ886" s="5">
        <f>AA886*Inputs!I890</f>
        <v>0</v>
      </c>
      <c r="AR886" s="5">
        <f t="shared" si="254"/>
        <v>0</v>
      </c>
      <c r="AS886" s="5"/>
      <c r="AT886" s="5">
        <f t="shared" ca="1" si="255"/>
        <v>0</v>
      </c>
      <c r="BG886" s="20" t="str">
        <f>IF(Inputs!K886="","",YEAR(Inputs!K886))</f>
        <v/>
      </c>
      <c r="BH886" s="20" t="str">
        <f>IF(Inputs!K886="","",DAY(Inputs!K886))</f>
        <v/>
      </c>
      <c r="BI886" s="20" t="str">
        <f>IF(Inputs!K886="","",MONTH(Inputs!K886))</f>
        <v/>
      </c>
      <c r="BJ886" s="14" t="str">
        <f>IF(Inputs!K886="","",IF(Inputs!K886&gt;DATE(BG886,4,1),DATE(BG886,4,1),DATE(BG886-1,4,1)))</f>
        <v/>
      </c>
      <c r="BX886" s="27" t="e">
        <f t="shared" si="256"/>
        <v>#N/A</v>
      </c>
      <c r="BY886" t="e">
        <f t="shared" si="257"/>
        <v>#N/A</v>
      </c>
    </row>
    <row r="887" spans="20:77">
      <c r="T887" s="5">
        <f>IF(Inputs!F891="",0,IF(Inputs!G891="Purchase",Inputs!H891,IF(Inputs!G891="Redemption",-Inputs!H891,IF(Inputs!G891="Dividend",0,0)))/Inputs!I891)</f>
        <v>0</v>
      </c>
      <c r="U887" s="5">
        <f>IF(Inputs!F891="",0,(datecg-Inputs!F891))</f>
        <v>0</v>
      </c>
      <c r="V887" s="5">
        <f>IF(Inputs!F891="",0,SUM($T$5:T887))</f>
        <v>0</v>
      </c>
      <c r="W887" s="5">
        <f>SUM($X$5:X886)</f>
        <v>24499.276089799783</v>
      </c>
      <c r="X887" s="5">
        <f t="shared" si="240"/>
        <v>0</v>
      </c>
      <c r="Y887" s="5">
        <f t="shared" si="241"/>
        <v>0</v>
      </c>
      <c r="Z887" s="5">
        <f t="shared" si="242"/>
        <v>0</v>
      </c>
      <c r="AA887" s="5">
        <f t="shared" si="243"/>
        <v>0</v>
      </c>
      <c r="AB887" s="5">
        <f t="shared" si="244"/>
        <v>0</v>
      </c>
      <c r="AC887" s="5">
        <f t="shared" si="245"/>
        <v>0</v>
      </c>
      <c r="AD887" s="94">
        <f>IF(U887&lt;=IF(Inputs!$C$22="",lockin,Inputs!$C$22),Inputs!$D$22,IF(U887&lt;=IF(Inputs!$C$23="",lockin,Inputs!$C$23),Inputs!$D$23,IF(U887&lt;=IF(Inputs!$C$24="",lockin,Inputs!$C$24),Inputs!$D$24,IF(U887&lt;=IF(Inputs!$C$25="",lockin,Inputs!$C$25),Inputs!$D$25,IF(U887&lt;=IF(Inputs!$C$26="",lockin,Inputs!$C$26),Inputs!$D$26,IF(U887&lt;=IF(Inputs!$C$27="",lockin,Inputs!$C$27),Inputs!$D$27,IF(U887&lt;=IF(Inputs!$C$28="",lockin,Inputs!$C$28),Inputs!$D$28,IF(U887&lt;=IF(Inputs!$C$29="",lockin,Inputs!$C$29),Inputs!$D$29,IF(U887&lt;=IF(Inputs!$C$30="",lockin,Inputs!$C$30),Inputs!$D$30,IF(U887&lt;=IF(Inputs!$C$31="",lockin,Inputs!$C$31),Inputs!$D$31,0%))))))))))</f>
        <v>1.4999999999999999E-2</v>
      </c>
      <c r="AE887" s="5">
        <f t="shared" si="246"/>
        <v>0</v>
      </c>
      <c r="AF887" s="5">
        <f>AB887*Inputs!I891</f>
        <v>0</v>
      </c>
      <c r="AG887" s="5">
        <f t="shared" si="247"/>
        <v>0</v>
      </c>
      <c r="AH887" s="5">
        <f t="shared" si="248"/>
        <v>0</v>
      </c>
      <c r="AI887" s="5">
        <f>AA887*Inputs!I891</f>
        <v>0</v>
      </c>
      <c r="AJ887" s="5">
        <f t="shared" si="249"/>
        <v>0</v>
      </c>
      <c r="AK887" s="5">
        <f t="shared" si="250"/>
        <v>0</v>
      </c>
      <c r="AL887" s="5">
        <f>AA887*Inputs!I891</f>
        <v>0</v>
      </c>
      <c r="AM887" s="5">
        <f t="shared" ca="1" si="251"/>
        <v>0</v>
      </c>
      <c r="AN887" s="5">
        <f t="shared" si="252"/>
        <v>0</v>
      </c>
      <c r="AO887" s="5">
        <f t="shared" ca="1" si="253"/>
        <v>0</v>
      </c>
      <c r="AP887" s="5"/>
      <c r="AQ887" s="5">
        <f>AA887*Inputs!I891</f>
        <v>0</v>
      </c>
      <c r="AR887" s="5">
        <f t="shared" si="254"/>
        <v>0</v>
      </c>
      <c r="AS887" s="5"/>
      <c r="AT887" s="5">
        <f t="shared" ca="1" si="255"/>
        <v>0</v>
      </c>
      <c r="BG887" s="20" t="str">
        <f>IF(Inputs!K887="","",YEAR(Inputs!K887))</f>
        <v/>
      </c>
      <c r="BH887" s="20" t="str">
        <f>IF(Inputs!K887="","",DAY(Inputs!K887))</f>
        <v/>
      </c>
      <c r="BI887" s="20" t="str">
        <f>IF(Inputs!K887="","",MONTH(Inputs!K887))</f>
        <v/>
      </c>
      <c r="BJ887" s="14" t="str">
        <f>IF(Inputs!K887="","",IF(Inputs!K887&gt;DATE(BG887,4,1),DATE(BG887,4,1),DATE(BG887-1,4,1)))</f>
        <v/>
      </c>
      <c r="BX887" s="27" t="e">
        <f t="shared" si="256"/>
        <v>#N/A</v>
      </c>
      <c r="BY887" t="e">
        <f t="shared" si="257"/>
        <v>#N/A</v>
      </c>
    </row>
    <row r="888" spans="20:77">
      <c r="T888" s="5">
        <f>IF(Inputs!F892="",0,IF(Inputs!G892="Purchase",Inputs!H892,IF(Inputs!G892="Redemption",-Inputs!H892,IF(Inputs!G892="Dividend",0,0)))/Inputs!I892)</f>
        <v>0</v>
      </c>
      <c r="U888" s="5">
        <f>IF(Inputs!F892="",0,(datecg-Inputs!F892))</f>
        <v>0</v>
      </c>
      <c r="V888" s="5">
        <f>IF(Inputs!F892="",0,SUM($T$5:T888))</f>
        <v>0</v>
      </c>
      <c r="W888" s="5">
        <f>SUM($X$5:X887)</f>
        <v>24499.276089799783</v>
      </c>
      <c r="X888" s="5">
        <f t="shared" si="240"/>
        <v>0</v>
      </c>
      <c r="Y888" s="5">
        <f t="shared" si="241"/>
        <v>0</v>
      </c>
      <c r="Z888" s="5">
        <f t="shared" si="242"/>
        <v>0</v>
      </c>
      <c r="AA888" s="5">
        <f t="shared" si="243"/>
        <v>0</v>
      </c>
      <c r="AB888" s="5">
        <f t="shared" si="244"/>
        <v>0</v>
      </c>
      <c r="AC888" s="5">
        <f t="shared" si="245"/>
        <v>0</v>
      </c>
      <c r="AD888" s="94">
        <f>IF(U888&lt;=IF(Inputs!$C$22="",lockin,Inputs!$C$22),Inputs!$D$22,IF(U888&lt;=IF(Inputs!$C$23="",lockin,Inputs!$C$23),Inputs!$D$23,IF(U888&lt;=IF(Inputs!$C$24="",lockin,Inputs!$C$24),Inputs!$D$24,IF(U888&lt;=IF(Inputs!$C$25="",lockin,Inputs!$C$25),Inputs!$D$25,IF(U888&lt;=IF(Inputs!$C$26="",lockin,Inputs!$C$26),Inputs!$D$26,IF(U888&lt;=IF(Inputs!$C$27="",lockin,Inputs!$C$27),Inputs!$D$27,IF(U888&lt;=IF(Inputs!$C$28="",lockin,Inputs!$C$28),Inputs!$D$28,IF(U888&lt;=IF(Inputs!$C$29="",lockin,Inputs!$C$29),Inputs!$D$29,IF(U888&lt;=IF(Inputs!$C$30="",lockin,Inputs!$C$30),Inputs!$D$30,IF(U888&lt;=IF(Inputs!$C$31="",lockin,Inputs!$C$31),Inputs!$D$31,0%))))))))))</f>
        <v>1.4999999999999999E-2</v>
      </c>
      <c r="AE888" s="5">
        <f t="shared" si="246"/>
        <v>0</v>
      </c>
      <c r="AF888" s="5">
        <f>AB888*Inputs!I892</f>
        <v>0</v>
      </c>
      <c r="AG888" s="5">
        <f t="shared" si="247"/>
        <v>0</v>
      </c>
      <c r="AH888" s="5">
        <f t="shared" si="248"/>
        <v>0</v>
      </c>
      <c r="AI888" s="5">
        <f>AA888*Inputs!I892</f>
        <v>0</v>
      </c>
      <c r="AJ888" s="5">
        <f t="shared" si="249"/>
        <v>0</v>
      </c>
      <c r="AK888" s="5">
        <f t="shared" si="250"/>
        <v>0</v>
      </c>
      <c r="AL888" s="5">
        <f>AA888*Inputs!I892</f>
        <v>0</v>
      </c>
      <c r="AM888" s="5">
        <f t="shared" ca="1" si="251"/>
        <v>0</v>
      </c>
      <c r="AN888" s="5">
        <f t="shared" si="252"/>
        <v>0</v>
      </c>
      <c r="AO888" s="5">
        <f t="shared" ca="1" si="253"/>
        <v>0</v>
      </c>
      <c r="AP888" s="5"/>
      <c r="AQ888" s="5">
        <f>AA888*Inputs!I892</f>
        <v>0</v>
      </c>
      <c r="AR888" s="5">
        <f t="shared" si="254"/>
        <v>0</v>
      </c>
      <c r="AS888" s="5"/>
      <c r="AT888" s="5">
        <f t="shared" ca="1" si="255"/>
        <v>0</v>
      </c>
      <c r="BG888" s="20" t="str">
        <f>IF(Inputs!K888="","",YEAR(Inputs!K888))</f>
        <v/>
      </c>
      <c r="BH888" s="20" t="str">
        <f>IF(Inputs!K888="","",DAY(Inputs!K888))</f>
        <v/>
      </c>
      <c r="BI888" s="20" t="str">
        <f>IF(Inputs!K888="","",MONTH(Inputs!K888))</f>
        <v/>
      </c>
      <c r="BJ888" s="14" t="str">
        <f>IF(Inputs!K888="","",IF(Inputs!K888&gt;DATE(BG888,4,1),DATE(BG888,4,1),DATE(BG888-1,4,1)))</f>
        <v/>
      </c>
      <c r="BX888" s="27" t="e">
        <f t="shared" si="256"/>
        <v>#N/A</v>
      </c>
      <c r="BY888" t="e">
        <f t="shared" si="257"/>
        <v>#N/A</v>
      </c>
    </row>
    <row r="889" spans="20:77">
      <c r="T889" s="5">
        <f>IF(Inputs!F893="",0,IF(Inputs!G893="Purchase",Inputs!H893,IF(Inputs!G893="Redemption",-Inputs!H893,IF(Inputs!G893="Dividend",0,0)))/Inputs!I893)</f>
        <v>0</v>
      </c>
      <c r="U889" s="5">
        <f>IF(Inputs!F893="",0,(datecg-Inputs!F893))</f>
        <v>0</v>
      </c>
      <c r="V889" s="5">
        <f>IF(Inputs!F893="",0,SUM($T$5:T889))</f>
        <v>0</v>
      </c>
      <c r="W889" s="5">
        <f>SUM($X$5:X888)</f>
        <v>24499.276089799783</v>
      </c>
      <c r="X889" s="5">
        <f t="shared" si="240"/>
        <v>0</v>
      </c>
      <c r="Y889" s="5">
        <f t="shared" si="241"/>
        <v>0</v>
      </c>
      <c r="Z889" s="5">
        <f t="shared" si="242"/>
        <v>0</v>
      </c>
      <c r="AA889" s="5">
        <f t="shared" si="243"/>
        <v>0</v>
      </c>
      <c r="AB889" s="5">
        <f t="shared" si="244"/>
        <v>0</v>
      </c>
      <c r="AC889" s="5">
        <f t="shared" si="245"/>
        <v>0</v>
      </c>
      <c r="AD889" s="94">
        <f>IF(U889&lt;=IF(Inputs!$C$22="",lockin,Inputs!$C$22),Inputs!$D$22,IF(U889&lt;=IF(Inputs!$C$23="",lockin,Inputs!$C$23),Inputs!$D$23,IF(U889&lt;=IF(Inputs!$C$24="",lockin,Inputs!$C$24),Inputs!$D$24,IF(U889&lt;=IF(Inputs!$C$25="",lockin,Inputs!$C$25),Inputs!$D$25,IF(U889&lt;=IF(Inputs!$C$26="",lockin,Inputs!$C$26),Inputs!$D$26,IF(U889&lt;=IF(Inputs!$C$27="",lockin,Inputs!$C$27),Inputs!$D$27,IF(U889&lt;=IF(Inputs!$C$28="",lockin,Inputs!$C$28),Inputs!$D$28,IF(U889&lt;=IF(Inputs!$C$29="",lockin,Inputs!$C$29),Inputs!$D$29,IF(U889&lt;=IF(Inputs!$C$30="",lockin,Inputs!$C$30),Inputs!$D$30,IF(U889&lt;=IF(Inputs!$C$31="",lockin,Inputs!$C$31),Inputs!$D$31,0%))))))))))</f>
        <v>1.4999999999999999E-2</v>
      </c>
      <c r="AE889" s="5">
        <f t="shared" si="246"/>
        <v>0</v>
      </c>
      <c r="AF889" s="5">
        <f>AB889*Inputs!I893</f>
        <v>0</v>
      </c>
      <c r="AG889" s="5">
        <f t="shared" si="247"/>
        <v>0</v>
      </c>
      <c r="AH889" s="5">
        <f t="shared" si="248"/>
        <v>0</v>
      </c>
      <c r="AI889" s="5">
        <f>AA889*Inputs!I893</f>
        <v>0</v>
      </c>
      <c r="AJ889" s="5">
        <f t="shared" si="249"/>
        <v>0</v>
      </c>
      <c r="AK889" s="5">
        <f t="shared" si="250"/>
        <v>0</v>
      </c>
      <c r="AL889" s="5">
        <f>AA889*Inputs!I893</f>
        <v>0</v>
      </c>
      <c r="AM889" s="5">
        <f t="shared" ca="1" si="251"/>
        <v>0</v>
      </c>
      <c r="AN889" s="5">
        <f t="shared" si="252"/>
        <v>0</v>
      </c>
      <c r="AO889" s="5">
        <f t="shared" ca="1" si="253"/>
        <v>0</v>
      </c>
      <c r="AP889" s="5"/>
      <c r="AQ889" s="5">
        <f>AA889*Inputs!I893</f>
        <v>0</v>
      </c>
      <c r="AR889" s="5">
        <f t="shared" si="254"/>
        <v>0</v>
      </c>
      <c r="AS889" s="5"/>
      <c r="AT889" s="5">
        <f t="shared" ca="1" si="255"/>
        <v>0</v>
      </c>
      <c r="BG889" s="20" t="str">
        <f>IF(Inputs!K889="","",YEAR(Inputs!K889))</f>
        <v/>
      </c>
      <c r="BH889" s="20" t="str">
        <f>IF(Inputs!K889="","",DAY(Inputs!K889))</f>
        <v/>
      </c>
      <c r="BI889" s="20" t="str">
        <f>IF(Inputs!K889="","",MONTH(Inputs!K889))</f>
        <v/>
      </c>
      <c r="BJ889" s="14" t="str">
        <f>IF(Inputs!K889="","",IF(Inputs!K889&gt;DATE(BG889,4,1),DATE(BG889,4,1),DATE(BG889-1,4,1)))</f>
        <v/>
      </c>
      <c r="BX889" s="27" t="e">
        <f t="shared" si="256"/>
        <v>#N/A</v>
      </c>
      <c r="BY889" t="e">
        <f t="shared" si="257"/>
        <v>#N/A</v>
      </c>
    </row>
    <row r="890" spans="20:77">
      <c r="T890" s="5">
        <f>IF(Inputs!F894="",0,IF(Inputs!G894="Purchase",Inputs!H894,IF(Inputs!G894="Redemption",-Inputs!H894,IF(Inputs!G894="Dividend",0,0)))/Inputs!I894)</f>
        <v>0</v>
      </c>
      <c r="U890" s="5">
        <f>IF(Inputs!F894="",0,(datecg-Inputs!F894))</f>
        <v>0</v>
      </c>
      <c r="V890" s="5">
        <f>IF(Inputs!F894="",0,SUM($T$5:T890))</f>
        <v>0</v>
      </c>
      <c r="W890" s="5">
        <f>SUM($X$5:X889)</f>
        <v>24499.276089799783</v>
      </c>
      <c r="X890" s="5">
        <f t="shared" si="240"/>
        <v>0</v>
      </c>
      <c r="Y890" s="5">
        <f t="shared" si="241"/>
        <v>0</v>
      </c>
      <c r="Z890" s="5">
        <f t="shared" si="242"/>
        <v>0</v>
      </c>
      <c r="AA890" s="5">
        <f t="shared" si="243"/>
        <v>0</v>
      </c>
      <c r="AB890" s="5">
        <f t="shared" si="244"/>
        <v>0</v>
      </c>
      <c r="AC890" s="5">
        <f t="shared" si="245"/>
        <v>0</v>
      </c>
      <c r="AD890" s="94">
        <f>IF(U890&lt;=IF(Inputs!$C$22="",lockin,Inputs!$C$22),Inputs!$D$22,IF(U890&lt;=IF(Inputs!$C$23="",lockin,Inputs!$C$23),Inputs!$D$23,IF(U890&lt;=IF(Inputs!$C$24="",lockin,Inputs!$C$24),Inputs!$D$24,IF(U890&lt;=IF(Inputs!$C$25="",lockin,Inputs!$C$25),Inputs!$D$25,IF(U890&lt;=IF(Inputs!$C$26="",lockin,Inputs!$C$26),Inputs!$D$26,IF(U890&lt;=IF(Inputs!$C$27="",lockin,Inputs!$C$27),Inputs!$D$27,IF(U890&lt;=IF(Inputs!$C$28="",lockin,Inputs!$C$28),Inputs!$D$28,IF(U890&lt;=IF(Inputs!$C$29="",lockin,Inputs!$C$29),Inputs!$D$29,IF(U890&lt;=IF(Inputs!$C$30="",lockin,Inputs!$C$30),Inputs!$D$30,IF(U890&lt;=IF(Inputs!$C$31="",lockin,Inputs!$C$31),Inputs!$D$31,0%))))))))))</f>
        <v>1.4999999999999999E-2</v>
      </c>
      <c r="AE890" s="5">
        <f t="shared" si="246"/>
        <v>0</v>
      </c>
      <c r="AF890" s="5">
        <f>AB890*Inputs!I894</f>
        <v>0</v>
      </c>
      <c r="AG890" s="5">
        <f t="shared" si="247"/>
        <v>0</v>
      </c>
      <c r="AH890" s="5">
        <f t="shared" si="248"/>
        <v>0</v>
      </c>
      <c r="AI890" s="5">
        <f>AA890*Inputs!I894</f>
        <v>0</v>
      </c>
      <c r="AJ890" s="5">
        <f t="shared" si="249"/>
        <v>0</v>
      </c>
      <c r="AK890" s="5">
        <f t="shared" si="250"/>
        <v>0</v>
      </c>
      <c r="AL890" s="5">
        <f>AA890*Inputs!I894</f>
        <v>0</v>
      </c>
      <c r="AM890" s="5">
        <f t="shared" ca="1" si="251"/>
        <v>0</v>
      </c>
      <c r="AN890" s="5">
        <f t="shared" si="252"/>
        <v>0</v>
      </c>
      <c r="AO890" s="5">
        <f t="shared" ca="1" si="253"/>
        <v>0</v>
      </c>
      <c r="AP890" s="5"/>
      <c r="AQ890" s="5">
        <f>AA890*Inputs!I894</f>
        <v>0</v>
      </c>
      <c r="AR890" s="5">
        <f t="shared" si="254"/>
        <v>0</v>
      </c>
      <c r="AS890" s="5"/>
      <c r="AT890" s="5">
        <f t="shared" ca="1" si="255"/>
        <v>0</v>
      </c>
      <c r="BG890" s="20" t="str">
        <f>IF(Inputs!K890="","",YEAR(Inputs!K890))</f>
        <v/>
      </c>
      <c r="BH890" s="20" t="str">
        <f>IF(Inputs!K890="","",DAY(Inputs!K890))</f>
        <v/>
      </c>
      <c r="BI890" s="20" t="str">
        <f>IF(Inputs!K890="","",MONTH(Inputs!K890))</f>
        <v/>
      </c>
      <c r="BJ890" s="14" t="str">
        <f>IF(Inputs!K890="","",IF(Inputs!K890&gt;DATE(BG890,4,1),DATE(BG890,4,1),DATE(BG890-1,4,1)))</f>
        <v/>
      </c>
      <c r="BX890" s="27" t="e">
        <f t="shared" si="256"/>
        <v>#N/A</v>
      </c>
      <c r="BY890" t="e">
        <f t="shared" si="257"/>
        <v>#N/A</v>
      </c>
    </row>
    <row r="891" spans="20:77">
      <c r="T891" s="5">
        <f>IF(Inputs!F895="",0,IF(Inputs!G895="Purchase",Inputs!H895,IF(Inputs!G895="Redemption",-Inputs!H895,IF(Inputs!G895="Dividend",0,0)))/Inputs!I895)</f>
        <v>0</v>
      </c>
      <c r="U891" s="5">
        <f>IF(Inputs!F895="",0,(datecg-Inputs!F895))</f>
        <v>0</v>
      </c>
      <c r="V891" s="5">
        <f>IF(Inputs!F895="",0,SUM($T$5:T891))</f>
        <v>0</v>
      </c>
      <c r="W891" s="5">
        <f>SUM($X$5:X890)</f>
        <v>24499.276089799783</v>
      </c>
      <c r="X891" s="5">
        <f t="shared" si="240"/>
        <v>0</v>
      </c>
      <c r="Y891" s="5">
        <f t="shared" si="241"/>
        <v>0</v>
      </c>
      <c r="Z891" s="5">
        <f t="shared" si="242"/>
        <v>0</v>
      </c>
      <c r="AA891" s="5">
        <f t="shared" si="243"/>
        <v>0</v>
      </c>
      <c r="AB891" s="5">
        <f t="shared" si="244"/>
        <v>0</v>
      </c>
      <c r="AC891" s="5">
        <f t="shared" si="245"/>
        <v>0</v>
      </c>
      <c r="AD891" s="94">
        <f>IF(U891&lt;=IF(Inputs!$C$22="",lockin,Inputs!$C$22),Inputs!$D$22,IF(U891&lt;=IF(Inputs!$C$23="",lockin,Inputs!$C$23),Inputs!$D$23,IF(U891&lt;=IF(Inputs!$C$24="",lockin,Inputs!$C$24),Inputs!$D$24,IF(U891&lt;=IF(Inputs!$C$25="",lockin,Inputs!$C$25),Inputs!$D$25,IF(U891&lt;=IF(Inputs!$C$26="",lockin,Inputs!$C$26),Inputs!$D$26,IF(U891&lt;=IF(Inputs!$C$27="",lockin,Inputs!$C$27),Inputs!$D$27,IF(U891&lt;=IF(Inputs!$C$28="",lockin,Inputs!$C$28),Inputs!$D$28,IF(U891&lt;=IF(Inputs!$C$29="",lockin,Inputs!$C$29),Inputs!$D$29,IF(U891&lt;=IF(Inputs!$C$30="",lockin,Inputs!$C$30),Inputs!$D$30,IF(U891&lt;=IF(Inputs!$C$31="",lockin,Inputs!$C$31),Inputs!$D$31,0%))))))))))</f>
        <v>1.4999999999999999E-2</v>
      </c>
      <c r="AE891" s="5">
        <f t="shared" si="246"/>
        <v>0</v>
      </c>
      <c r="AF891" s="5">
        <f>AB891*Inputs!I895</f>
        <v>0</v>
      </c>
      <c r="AG891" s="5">
        <f t="shared" si="247"/>
        <v>0</v>
      </c>
      <c r="AH891" s="5">
        <f t="shared" si="248"/>
        <v>0</v>
      </c>
      <c r="AI891" s="5">
        <f>AA891*Inputs!I895</f>
        <v>0</v>
      </c>
      <c r="AJ891" s="5">
        <f t="shared" si="249"/>
        <v>0</v>
      </c>
      <c r="AK891" s="5">
        <f t="shared" si="250"/>
        <v>0</v>
      </c>
      <c r="AL891" s="5">
        <f>AA891*Inputs!I895</f>
        <v>0</v>
      </c>
      <c r="AM891" s="5">
        <f t="shared" ca="1" si="251"/>
        <v>0</v>
      </c>
      <c r="AN891" s="5">
        <f t="shared" si="252"/>
        <v>0</v>
      </c>
      <c r="AO891" s="5">
        <f t="shared" ca="1" si="253"/>
        <v>0</v>
      </c>
      <c r="AP891" s="5"/>
      <c r="AQ891" s="5">
        <f>AA891*Inputs!I895</f>
        <v>0</v>
      </c>
      <c r="AR891" s="5">
        <f t="shared" si="254"/>
        <v>0</v>
      </c>
      <c r="AS891" s="5"/>
      <c r="AT891" s="5">
        <f t="shared" ca="1" si="255"/>
        <v>0</v>
      </c>
      <c r="BG891" s="20" t="str">
        <f>IF(Inputs!K891="","",YEAR(Inputs!K891))</f>
        <v/>
      </c>
      <c r="BH891" s="20" t="str">
        <f>IF(Inputs!K891="","",DAY(Inputs!K891))</f>
        <v/>
      </c>
      <c r="BI891" s="20" t="str">
        <f>IF(Inputs!K891="","",MONTH(Inputs!K891))</f>
        <v/>
      </c>
      <c r="BJ891" s="14" t="str">
        <f>IF(Inputs!K891="","",IF(Inputs!K891&gt;DATE(BG891,4,1),DATE(BG891,4,1),DATE(BG891-1,4,1)))</f>
        <v/>
      </c>
      <c r="BX891" s="27" t="e">
        <f t="shared" si="256"/>
        <v>#N/A</v>
      </c>
      <c r="BY891" t="e">
        <f t="shared" si="257"/>
        <v>#N/A</v>
      </c>
    </row>
    <row r="892" spans="20:77">
      <c r="T892" s="5">
        <f>IF(Inputs!F896="",0,IF(Inputs!G896="Purchase",Inputs!H896,IF(Inputs!G896="Redemption",-Inputs!H896,IF(Inputs!G896="Dividend",0,0)))/Inputs!I896)</f>
        <v>0</v>
      </c>
      <c r="U892" s="5">
        <f>IF(Inputs!F896="",0,(datecg-Inputs!F896))</f>
        <v>0</v>
      </c>
      <c r="V892" s="5">
        <f>IF(Inputs!F896="",0,SUM($T$5:T892))</f>
        <v>0</v>
      </c>
      <c r="W892" s="5">
        <f>SUM($X$5:X891)</f>
        <v>24499.276089799783</v>
      </c>
      <c r="X892" s="5">
        <f t="shared" si="240"/>
        <v>0</v>
      </c>
      <c r="Y892" s="5">
        <f t="shared" si="241"/>
        <v>0</v>
      </c>
      <c r="Z892" s="5">
        <f t="shared" si="242"/>
        <v>0</v>
      </c>
      <c r="AA892" s="5">
        <f t="shared" si="243"/>
        <v>0</v>
      </c>
      <c r="AB892" s="5">
        <f t="shared" si="244"/>
        <v>0</v>
      </c>
      <c r="AC892" s="5">
        <f t="shared" si="245"/>
        <v>0</v>
      </c>
      <c r="AD892" s="94">
        <f>IF(U892&lt;=IF(Inputs!$C$22="",lockin,Inputs!$C$22),Inputs!$D$22,IF(U892&lt;=IF(Inputs!$C$23="",lockin,Inputs!$C$23),Inputs!$D$23,IF(U892&lt;=IF(Inputs!$C$24="",lockin,Inputs!$C$24),Inputs!$D$24,IF(U892&lt;=IF(Inputs!$C$25="",lockin,Inputs!$C$25),Inputs!$D$25,IF(U892&lt;=IF(Inputs!$C$26="",lockin,Inputs!$C$26),Inputs!$D$26,IF(U892&lt;=IF(Inputs!$C$27="",lockin,Inputs!$C$27),Inputs!$D$27,IF(U892&lt;=IF(Inputs!$C$28="",lockin,Inputs!$C$28),Inputs!$D$28,IF(U892&lt;=IF(Inputs!$C$29="",lockin,Inputs!$C$29),Inputs!$D$29,IF(U892&lt;=IF(Inputs!$C$30="",lockin,Inputs!$C$30),Inputs!$D$30,IF(U892&lt;=IF(Inputs!$C$31="",lockin,Inputs!$C$31),Inputs!$D$31,0%))))))))))</f>
        <v>1.4999999999999999E-2</v>
      </c>
      <c r="AE892" s="5">
        <f t="shared" si="246"/>
        <v>0</v>
      </c>
      <c r="AF892" s="5">
        <f>AB892*Inputs!I896</f>
        <v>0</v>
      </c>
      <c r="AG892" s="5">
        <f t="shared" si="247"/>
        <v>0</v>
      </c>
      <c r="AH892" s="5">
        <f t="shared" si="248"/>
        <v>0</v>
      </c>
      <c r="AI892" s="5">
        <f>AA892*Inputs!I896</f>
        <v>0</v>
      </c>
      <c r="AJ892" s="5">
        <f t="shared" si="249"/>
        <v>0</v>
      </c>
      <c r="AK892" s="5">
        <f t="shared" si="250"/>
        <v>0</v>
      </c>
      <c r="AL892" s="5">
        <f>AA892*Inputs!I896</f>
        <v>0</v>
      </c>
      <c r="AM892" s="5">
        <f t="shared" ca="1" si="251"/>
        <v>0</v>
      </c>
      <c r="AN892" s="5">
        <f t="shared" si="252"/>
        <v>0</v>
      </c>
      <c r="AO892" s="5">
        <f t="shared" ca="1" si="253"/>
        <v>0</v>
      </c>
      <c r="AP892" s="5"/>
      <c r="AQ892" s="5">
        <f>AA892*Inputs!I896</f>
        <v>0</v>
      </c>
      <c r="AR892" s="5">
        <f t="shared" si="254"/>
        <v>0</v>
      </c>
      <c r="AS892" s="5"/>
      <c r="AT892" s="5">
        <f t="shared" ca="1" si="255"/>
        <v>0</v>
      </c>
      <c r="BG892" s="20" t="str">
        <f>IF(Inputs!K892="","",YEAR(Inputs!K892))</f>
        <v/>
      </c>
      <c r="BH892" s="20" t="str">
        <f>IF(Inputs!K892="","",DAY(Inputs!K892))</f>
        <v/>
      </c>
      <c r="BI892" s="20" t="str">
        <f>IF(Inputs!K892="","",MONTH(Inputs!K892))</f>
        <v/>
      </c>
      <c r="BJ892" s="14" t="str">
        <f>IF(Inputs!K892="","",IF(Inputs!K892&gt;DATE(BG892,4,1),DATE(BG892,4,1),DATE(BG892-1,4,1)))</f>
        <v/>
      </c>
      <c r="BX892" s="27" t="e">
        <f t="shared" si="256"/>
        <v>#N/A</v>
      </c>
      <c r="BY892" t="e">
        <f t="shared" si="257"/>
        <v>#N/A</v>
      </c>
    </row>
    <row r="893" spans="20:77">
      <c r="T893" s="5">
        <f>IF(Inputs!F897="",0,IF(Inputs!G897="Purchase",Inputs!H897,IF(Inputs!G897="Redemption",-Inputs!H897,IF(Inputs!G897="Dividend",0,0)))/Inputs!I897)</f>
        <v>0</v>
      </c>
      <c r="U893" s="5">
        <f>IF(Inputs!F897="",0,(datecg-Inputs!F897))</f>
        <v>0</v>
      </c>
      <c r="V893" s="5">
        <f>IF(Inputs!F897="",0,SUM($T$5:T893))</f>
        <v>0</v>
      </c>
      <c r="W893" s="5">
        <f>SUM($X$5:X892)</f>
        <v>24499.276089799783</v>
      </c>
      <c r="X893" s="5">
        <f t="shared" si="240"/>
        <v>0</v>
      </c>
      <c r="Y893" s="5">
        <f t="shared" si="241"/>
        <v>0</v>
      </c>
      <c r="Z893" s="5">
        <f t="shared" si="242"/>
        <v>0</v>
      </c>
      <c r="AA893" s="5">
        <f t="shared" si="243"/>
        <v>0</v>
      </c>
      <c r="AB893" s="5">
        <f t="shared" si="244"/>
        <v>0</v>
      </c>
      <c r="AC893" s="5">
        <f t="shared" si="245"/>
        <v>0</v>
      </c>
      <c r="AD893" s="94">
        <f>IF(U893&lt;=IF(Inputs!$C$22="",lockin,Inputs!$C$22),Inputs!$D$22,IF(U893&lt;=IF(Inputs!$C$23="",lockin,Inputs!$C$23),Inputs!$D$23,IF(U893&lt;=IF(Inputs!$C$24="",lockin,Inputs!$C$24),Inputs!$D$24,IF(U893&lt;=IF(Inputs!$C$25="",lockin,Inputs!$C$25),Inputs!$D$25,IF(U893&lt;=IF(Inputs!$C$26="",lockin,Inputs!$C$26),Inputs!$D$26,IF(U893&lt;=IF(Inputs!$C$27="",lockin,Inputs!$C$27),Inputs!$D$27,IF(U893&lt;=IF(Inputs!$C$28="",lockin,Inputs!$C$28),Inputs!$D$28,IF(U893&lt;=IF(Inputs!$C$29="",lockin,Inputs!$C$29),Inputs!$D$29,IF(U893&lt;=IF(Inputs!$C$30="",lockin,Inputs!$C$30),Inputs!$D$30,IF(U893&lt;=IF(Inputs!$C$31="",lockin,Inputs!$C$31),Inputs!$D$31,0%))))))))))</f>
        <v>1.4999999999999999E-2</v>
      </c>
      <c r="AE893" s="5">
        <f t="shared" si="246"/>
        <v>0</v>
      </c>
      <c r="AF893" s="5">
        <f>AB893*Inputs!I897</f>
        <v>0</v>
      </c>
      <c r="AG893" s="5">
        <f t="shared" si="247"/>
        <v>0</v>
      </c>
      <c r="AH893" s="5">
        <f t="shared" si="248"/>
        <v>0</v>
      </c>
      <c r="AI893" s="5">
        <f>AA893*Inputs!I897</f>
        <v>0</v>
      </c>
      <c r="AJ893" s="5">
        <f t="shared" si="249"/>
        <v>0</v>
      </c>
      <c r="AK893" s="5">
        <f t="shared" si="250"/>
        <v>0</v>
      </c>
      <c r="AL893" s="5">
        <f>AA893*Inputs!I897</f>
        <v>0</v>
      </c>
      <c r="AM893" s="5">
        <f t="shared" ca="1" si="251"/>
        <v>0</v>
      </c>
      <c r="AN893" s="5">
        <f t="shared" si="252"/>
        <v>0</v>
      </c>
      <c r="AO893" s="5">
        <f t="shared" ca="1" si="253"/>
        <v>0</v>
      </c>
      <c r="AP893" s="5"/>
      <c r="AQ893" s="5">
        <f>AA893*Inputs!I897</f>
        <v>0</v>
      </c>
      <c r="AR893" s="5">
        <f t="shared" si="254"/>
        <v>0</v>
      </c>
      <c r="AS893" s="5"/>
      <c r="AT893" s="5">
        <f t="shared" ca="1" si="255"/>
        <v>0</v>
      </c>
      <c r="BG893" s="20" t="str">
        <f>IF(Inputs!K893="","",YEAR(Inputs!K893))</f>
        <v/>
      </c>
      <c r="BH893" s="20" t="str">
        <f>IF(Inputs!K893="","",DAY(Inputs!K893))</f>
        <v/>
      </c>
      <c r="BI893" s="20" t="str">
        <f>IF(Inputs!K893="","",MONTH(Inputs!K893))</f>
        <v/>
      </c>
      <c r="BJ893" s="14" t="str">
        <f>IF(Inputs!K893="","",IF(Inputs!K893&gt;DATE(BG893,4,1),DATE(BG893,4,1),DATE(BG893-1,4,1)))</f>
        <v/>
      </c>
      <c r="BX893" s="27" t="e">
        <f t="shared" si="256"/>
        <v>#N/A</v>
      </c>
      <c r="BY893" t="e">
        <f t="shared" si="257"/>
        <v>#N/A</v>
      </c>
    </row>
    <row r="894" spans="20:77">
      <c r="T894" s="5">
        <f>IF(Inputs!F898="",0,IF(Inputs!G898="Purchase",Inputs!H898,IF(Inputs!G898="Redemption",-Inputs!H898,IF(Inputs!G898="Dividend",0,0)))/Inputs!I898)</f>
        <v>0</v>
      </c>
      <c r="U894" s="5">
        <f>IF(Inputs!F898="",0,(datecg-Inputs!F898))</f>
        <v>0</v>
      </c>
      <c r="V894" s="5">
        <f>IF(Inputs!F898="",0,SUM($T$5:T894))</f>
        <v>0</v>
      </c>
      <c r="W894" s="5">
        <f>SUM($X$5:X893)</f>
        <v>24499.276089799783</v>
      </c>
      <c r="X894" s="5">
        <f t="shared" si="240"/>
        <v>0</v>
      </c>
      <c r="Y894" s="5">
        <f t="shared" si="241"/>
        <v>0</v>
      </c>
      <c r="Z894" s="5">
        <f t="shared" si="242"/>
        <v>0</v>
      </c>
      <c r="AA894" s="5">
        <f t="shared" si="243"/>
        <v>0</v>
      </c>
      <c r="AB894" s="5">
        <f t="shared" si="244"/>
        <v>0</v>
      </c>
      <c r="AC894" s="5">
        <f t="shared" si="245"/>
        <v>0</v>
      </c>
      <c r="AD894" s="94">
        <f>IF(U894&lt;=IF(Inputs!$C$22="",lockin,Inputs!$C$22),Inputs!$D$22,IF(U894&lt;=IF(Inputs!$C$23="",lockin,Inputs!$C$23),Inputs!$D$23,IF(U894&lt;=IF(Inputs!$C$24="",lockin,Inputs!$C$24),Inputs!$D$24,IF(U894&lt;=IF(Inputs!$C$25="",lockin,Inputs!$C$25),Inputs!$D$25,IF(U894&lt;=IF(Inputs!$C$26="",lockin,Inputs!$C$26),Inputs!$D$26,IF(U894&lt;=IF(Inputs!$C$27="",lockin,Inputs!$C$27),Inputs!$D$27,IF(U894&lt;=IF(Inputs!$C$28="",lockin,Inputs!$C$28),Inputs!$D$28,IF(U894&lt;=IF(Inputs!$C$29="",lockin,Inputs!$C$29),Inputs!$D$29,IF(U894&lt;=IF(Inputs!$C$30="",lockin,Inputs!$C$30),Inputs!$D$30,IF(U894&lt;=IF(Inputs!$C$31="",lockin,Inputs!$C$31),Inputs!$D$31,0%))))))))))</f>
        <v>1.4999999999999999E-2</v>
      </c>
      <c r="AE894" s="5">
        <f t="shared" si="246"/>
        <v>0</v>
      </c>
      <c r="AF894" s="5">
        <f>AB894*Inputs!I898</f>
        <v>0</v>
      </c>
      <c r="AG894" s="5">
        <f t="shared" si="247"/>
        <v>0</v>
      </c>
      <c r="AH894" s="5">
        <f t="shared" si="248"/>
        <v>0</v>
      </c>
      <c r="AI894" s="5">
        <f>AA894*Inputs!I898</f>
        <v>0</v>
      </c>
      <c r="AJ894" s="5">
        <f t="shared" si="249"/>
        <v>0</v>
      </c>
      <c r="AK894" s="5">
        <f t="shared" si="250"/>
        <v>0</v>
      </c>
      <c r="AL894" s="5">
        <f>AA894*Inputs!I898</f>
        <v>0</v>
      </c>
      <c r="AM894" s="5">
        <f t="shared" ca="1" si="251"/>
        <v>0</v>
      </c>
      <c r="AN894" s="5">
        <f t="shared" si="252"/>
        <v>0</v>
      </c>
      <c r="AO894" s="5">
        <f t="shared" ca="1" si="253"/>
        <v>0</v>
      </c>
      <c r="AP894" s="5"/>
      <c r="AQ894" s="5">
        <f>AA894*Inputs!I898</f>
        <v>0</v>
      </c>
      <c r="AR894" s="5">
        <f t="shared" si="254"/>
        <v>0</v>
      </c>
      <c r="AS894" s="5"/>
      <c r="AT894" s="5">
        <f t="shared" ca="1" si="255"/>
        <v>0</v>
      </c>
      <c r="BG894" s="20" t="str">
        <f>IF(Inputs!K894="","",YEAR(Inputs!K894))</f>
        <v/>
      </c>
      <c r="BH894" s="20" t="str">
        <f>IF(Inputs!K894="","",DAY(Inputs!K894))</f>
        <v/>
      </c>
      <c r="BI894" s="20" t="str">
        <f>IF(Inputs!K894="","",MONTH(Inputs!K894))</f>
        <v/>
      </c>
      <c r="BJ894" s="14" t="str">
        <f>IF(Inputs!K894="","",IF(Inputs!K894&gt;DATE(BG894,4,1),DATE(BG894,4,1),DATE(BG894-1,4,1)))</f>
        <v/>
      </c>
      <c r="BX894" s="27" t="e">
        <f t="shared" si="256"/>
        <v>#N/A</v>
      </c>
      <c r="BY894" t="e">
        <f t="shared" si="257"/>
        <v>#N/A</v>
      </c>
    </row>
    <row r="895" spans="20:77">
      <c r="T895" s="5">
        <f>IF(Inputs!F899="",0,IF(Inputs!G899="Purchase",Inputs!H899,IF(Inputs!G899="Redemption",-Inputs!H899,IF(Inputs!G899="Dividend",0,0)))/Inputs!I899)</f>
        <v>0</v>
      </c>
      <c r="U895" s="5">
        <f>IF(Inputs!F899="",0,(datecg-Inputs!F899))</f>
        <v>0</v>
      </c>
      <c r="V895" s="5">
        <f>IF(Inputs!F899="",0,SUM($T$5:T895))</f>
        <v>0</v>
      </c>
      <c r="W895" s="5">
        <f>SUM($X$5:X894)</f>
        <v>24499.276089799783</v>
      </c>
      <c r="X895" s="5">
        <f t="shared" si="240"/>
        <v>0</v>
      </c>
      <c r="Y895" s="5">
        <f t="shared" si="241"/>
        <v>0</v>
      </c>
      <c r="Z895" s="5">
        <f t="shared" si="242"/>
        <v>0</v>
      </c>
      <c r="AA895" s="5">
        <f t="shared" si="243"/>
        <v>0</v>
      </c>
      <c r="AB895" s="5">
        <f t="shared" si="244"/>
        <v>0</v>
      </c>
      <c r="AC895" s="5">
        <f t="shared" si="245"/>
        <v>0</v>
      </c>
      <c r="AD895" s="94">
        <f>IF(U895&lt;=IF(Inputs!$C$22="",lockin,Inputs!$C$22),Inputs!$D$22,IF(U895&lt;=IF(Inputs!$C$23="",lockin,Inputs!$C$23),Inputs!$D$23,IF(U895&lt;=IF(Inputs!$C$24="",lockin,Inputs!$C$24),Inputs!$D$24,IF(U895&lt;=IF(Inputs!$C$25="",lockin,Inputs!$C$25),Inputs!$D$25,IF(U895&lt;=IF(Inputs!$C$26="",lockin,Inputs!$C$26),Inputs!$D$26,IF(U895&lt;=IF(Inputs!$C$27="",lockin,Inputs!$C$27),Inputs!$D$27,IF(U895&lt;=IF(Inputs!$C$28="",lockin,Inputs!$C$28),Inputs!$D$28,IF(U895&lt;=IF(Inputs!$C$29="",lockin,Inputs!$C$29),Inputs!$D$29,IF(U895&lt;=IF(Inputs!$C$30="",lockin,Inputs!$C$30),Inputs!$D$30,IF(U895&lt;=IF(Inputs!$C$31="",lockin,Inputs!$C$31),Inputs!$D$31,0%))))))))))</f>
        <v>1.4999999999999999E-2</v>
      </c>
      <c r="AE895" s="5">
        <f t="shared" si="246"/>
        <v>0</v>
      </c>
      <c r="AF895" s="5">
        <f>AB895*Inputs!I899</f>
        <v>0</v>
      </c>
      <c r="AG895" s="5">
        <f t="shared" si="247"/>
        <v>0</v>
      </c>
      <c r="AH895" s="5">
        <f t="shared" si="248"/>
        <v>0</v>
      </c>
      <c r="AI895" s="5">
        <f>AA895*Inputs!I899</f>
        <v>0</v>
      </c>
      <c r="AJ895" s="5">
        <f t="shared" si="249"/>
        <v>0</v>
      </c>
      <c r="AK895" s="5">
        <f t="shared" si="250"/>
        <v>0</v>
      </c>
      <c r="AL895" s="5">
        <f>AA895*Inputs!I899</f>
        <v>0</v>
      </c>
      <c r="AM895" s="5">
        <f t="shared" ca="1" si="251"/>
        <v>0</v>
      </c>
      <c r="AN895" s="5">
        <f t="shared" si="252"/>
        <v>0</v>
      </c>
      <c r="AO895" s="5">
        <f t="shared" ca="1" si="253"/>
        <v>0</v>
      </c>
      <c r="AP895" s="5"/>
      <c r="AQ895" s="5">
        <f>AA895*Inputs!I899</f>
        <v>0</v>
      </c>
      <c r="AR895" s="5">
        <f t="shared" si="254"/>
        <v>0</v>
      </c>
      <c r="AS895" s="5"/>
      <c r="AT895" s="5">
        <f t="shared" ca="1" si="255"/>
        <v>0</v>
      </c>
      <c r="BG895" s="20" t="str">
        <f>IF(Inputs!K895="","",YEAR(Inputs!K895))</f>
        <v/>
      </c>
      <c r="BH895" s="20" t="str">
        <f>IF(Inputs!K895="","",DAY(Inputs!K895))</f>
        <v/>
      </c>
      <c r="BI895" s="20" t="str">
        <f>IF(Inputs!K895="","",MONTH(Inputs!K895))</f>
        <v/>
      </c>
      <c r="BJ895" s="14" t="str">
        <f>IF(Inputs!K895="","",IF(Inputs!K895&gt;DATE(BG895,4,1),DATE(BG895,4,1),DATE(BG895-1,4,1)))</f>
        <v/>
      </c>
      <c r="BX895" s="27" t="e">
        <f t="shared" si="256"/>
        <v>#N/A</v>
      </c>
      <c r="BY895" t="e">
        <f t="shared" si="257"/>
        <v>#N/A</v>
      </c>
    </row>
    <row r="896" spans="20:77">
      <c r="T896" s="5">
        <f>IF(Inputs!F900="",0,IF(Inputs!G900="Purchase",Inputs!H900,IF(Inputs!G900="Redemption",-Inputs!H900,IF(Inputs!G900="Dividend",0,0)))/Inputs!I900)</f>
        <v>0</v>
      </c>
      <c r="U896" s="5">
        <f>IF(Inputs!F900="",0,(datecg-Inputs!F900))</f>
        <v>0</v>
      </c>
      <c r="V896" s="5">
        <f>IF(Inputs!F900="",0,SUM($T$5:T896))</f>
        <v>0</v>
      </c>
      <c r="W896" s="5">
        <f>SUM($X$5:X895)</f>
        <v>24499.276089799783</v>
      </c>
      <c r="X896" s="5">
        <f t="shared" si="240"/>
        <v>0</v>
      </c>
      <c r="Y896" s="5">
        <f t="shared" si="241"/>
        <v>0</v>
      </c>
      <c r="Z896" s="5">
        <f t="shared" si="242"/>
        <v>0</v>
      </c>
      <c r="AA896" s="5">
        <f t="shared" si="243"/>
        <v>0</v>
      </c>
      <c r="AB896" s="5">
        <f t="shared" si="244"/>
        <v>0</v>
      </c>
      <c r="AC896" s="5">
        <f t="shared" si="245"/>
        <v>0</v>
      </c>
      <c r="AD896" s="94">
        <f>IF(U896&lt;=IF(Inputs!$C$22="",lockin,Inputs!$C$22),Inputs!$D$22,IF(U896&lt;=IF(Inputs!$C$23="",lockin,Inputs!$C$23),Inputs!$D$23,IF(U896&lt;=IF(Inputs!$C$24="",lockin,Inputs!$C$24),Inputs!$D$24,IF(U896&lt;=IF(Inputs!$C$25="",lockin,Inputs!$C$25),Inputs!$D$25,IF(U896&lt;=IF(Inputs!$C$26="",lockin,Inputs!$C$26),Inputs!$D$26,IF(U896&lt;=IF(Inputs!$C$27="",lockin,Inputs!$C$27),Inputs!$D$27,IF(U896&lt;=IF(Inputs!$C$28="",lockin,Inputs!$C$28),Inputs!$D$28,IF(U896&lt;=IF(Inputs!$C$29="",lockin,Inputs!$C$29),Inputs!$D$29,IF(U896&lt;=IF(Inputs!$C$30="",lockin,Inputs!$C$30),Inputs!$D$30,IF(U896&lt;=IF(Inputs!$C$31="",lockin,Inputs!$C$31),Inputs!$D$31,0%))))))))))</f>
        <v>1.4999999999999999E-2</v>
      </c>
      <c r="AE896" s="5">
        <f t="shared" si="246"/>
        <v>0</v>
      </c>
      <c r="AF896" s="5">
        <f>AB896*Inputs!I900</f>
        <v>0</v>
      </c>
      <c r="AG896" s="5">
        <f t="shared" si="247"/>
        <v>0</v>
      </c>
      <c r="AH896" s="5">
        <f t="shared" si="248"/>
        <v>0</v>
      </c>
      <c r="AI896" s="5">
        <f>AA896*Inputs!I900</f>
        <v>0</v>
      </c>
      <c r="AJ896" s="5">
        <f t="shared" si="249"/>
        <v>0</v>
      </c>
      <c r="AK896" s="5">
        <f t="shared" si="250"/>
        <v>0</v>
      </c>
      <c r="AL896" s="5">
        <f>AA896*Inputs!I900</f>
        <v>0</v>
      </c>
      <c r="AM896" s="5">
        <f t="shared" ca="1" si="251"/>
        <v>0</v>
      </c>
      <c r="AN896" s="5">
        <f t="shared" si="252"/>
        <v>0</v>
      </c>
      <c r="AO896" s="5">
        <f t="shared" ca="1" si="253"/>
        <v>0</v>
      </c>
      <c r="AP896" s="5"/>
      <c r="AQ896" s="5">
        <f>AA896*Inputs!I900</f>
        <v>0</v>
      </c>
      <c r="AR896" s="5">
        <f t="shared" si="254"/>
        <v>0</v>
      </c>
      <c r="AS896" s="5"/>
      <c r="AT896" s="5">
        <f t="shared" ca="1" si="255"/>
        <v>0</v>
      </c>
      <c r="BG896" s="20" t="str">
        <f>IF(Inputs!K896="","",YEAR(Inputs!K896))</f>
        <v/>
      </c>
      <c r="BH896" s="20" t="str">
        <f>IF(Inputs!K896="","",DAY(Inputs!K896))</f>
        <v/>
      </c>
      <c r="BI896" s="20" t="str">
        <f>IF(Inputs!K896="","",MONTH(Inputs!K896))</f>
        <v/>
      </c>
      <c r="BJ896" s="14" t="str">
        <f>IF(Inputs!K896="","",IF(Inputs!K896&gt;DATE(BG896,4,1),DATE(BG896,4,1),DATE(BG896-1,4,1)))</f>
        <v/>
      </c>
      <c r="BX896" s="27" t="e">
        <f t="shared" si="256"/>
        <v>#N/A</v>
      </c>
      <c r="BY896" t="e">
        <f t="shared" si="257"/>
        <v>#N/A</v>
      </c>
    </row>
    <row r="897" spans="20:77">
      <c r="T897" s="5">
        <f>IF(Inputs!F901="",0,IF(Inputs!G901="Purchase",Inputs!H901,IF(Inputs!G901="Redemption",-Inputs!H901,IF(Inputs!G901="Dividend",0,0)))/Inputs!I901)</f>
        <v>0</v>
      </c>
      <c r="U897" s="5">
        <f>IF(Inputs!F901="",0,(datecg-Inputs!F901))</f>
        <v>0</v>
      </c>
      <c r="V897" s="5">
        <f>IF(Inputs!F901="",0,SUM($T$5:T897))</f>
        <v>0</v>
      </c>
      <c r="W897" s="5">
        <f>SUM($X$5:X896)</f>
        <v>24499.276089799783</v>
      </c>
      <c r="X897" s="5">
        <f t="shared" si="240"/>
        <v>0</v>
      </c>
      <c r="Y897" s="5">
        <f t="shared" si="241"/>
        <v>0</v>
      </c>
      <c r="Z897" s="5">
        <f t="shared" si="242"/>
        <v>0</v>
      </c>
      <c r="AA897" s="5">
        <f t="shared" si="243"/>
        <v>0</v>
      </c>
      <c r="AB897" s="5">
        <f t="shared" si="244"/>
        <v>0</v>
      </c>
      <c r="AC897" s="5">
        <f t="shared" si="245"/>
        <v>0</v>
      </c>
      <c r="AD897" s="94">
        <f>IF(U897&lt;=IF(Inputs!$C$22="",lockin,Inputs!$C$22),Inputs!$D$22,IF(U897&lt;=IF(Inputs!$C$23="",lockin,Inputs!$C$23),Inputs!$D$23,IF(U897&lt;=IF(Inputs!$C$24="",lockin,Inputs!$C$24),Inputs!$D$24,IF(U897&lt;=IF(Inputs!$C$25="",lockin,Inputs!$C$25),Inputs!$D$25,IF(U897&lt;=IF(Inputs!$C$26="",lockin,Inputs!$C$26),Inputs!$D$26,IF(U897&lt;=IF(Inputs!$C$27="",lockin,Inputs!$C$27),Inputs!$D$27,IF(U897&lt;=IF(Inputs!$C$28="",lockin,Inputs!$C$28),Inputs!$D$28,IF(U897&lt;=IF(Inputs!$C$29="",lockin,Inputs!$C$29),Inputs!$D$29,IF(U897&lt;=IF(Inputs!$C$30="",lockin,Inputs!$C$30),Inputs!$D$30,IF(U897&lt;=IF(Inputs!$C$31="",lockin,Inputs!$C$31),Inputs!$D$31,0%))))))))))</f>
        <v>1.4999999999999999E-2</v>
      </c>
      <c r="AE897" s="5">
        <f t="shared" si="246"/>
        <v>0</v>
      </c>
      <c r="AF897" s="5">
        <f>AB897*Inputs!I901</f>
        <v>0</v>
      </c>
      <c r="AG897" s="5">
        <f t="shared" si="247"/>
        <v>0</v>
      </c>
      <c r="AH897" s="5">
        <f t="shared" si="248"/>
        <v>0</v>
      </c>
      <c r="AI897" s="5">
        <f>AA897*Inputs!I901</f>
        <v>0</v>
      </c>
      <c r="AJ897" s="5">
        <f t="shared" si="249"/>
        <v>0</v>
      </c>
      <c r="AK897" s="5">
        <f t="shared" si="250"/>
        <v>0</v>
      </c>
      <c r="AL897" s="5">
        <f>AA897*Inputs!I901</f>
        <v>0</v>
      </c>
      <c r="AM897" s="5">
        <f t="shared" ca="1" si="251"/>
        <v>0</v>
      </c>
      <c r="AN897" s="5">
        <f t="shared" si="252"/>
        <v>0</v>
      </c>
      <c r="AO897" s="5">
        <f t="shared" ca="1" si="253"/>
        <v>0</v>
      </c>
      <c r="AP897" s="5"/>
      <c r="AQ897" s="5">
        <f>AA897*Inputs!I901</f>
        <v>0</v>
      </c>
      <c r="AR897" s="5">
        <f t="shared" si="254"/>
        <v>0</v>
      </c>
      <c r="AS897" s="5"/>
      <c r="AT897" s="5">
        <f t="shared" ca="1" si="255"/>
        <v>0</v>
      </c>
      <c r="BG897" s="20" t="str">
        <f>IF(Inputs!K897="","",YEAR(Inputs!K897))</f>
        <v/>
      </c>
      <c r="BH897" s="20" t="str">
        <f>IF(Inputs!K897="","",DAY(Inputs!K897))</f>
        <v/>
      </c>
      <c r="BI897" s="20" t="str">
        <f>IF(Inputs!K897="","",MONTH(Inputs!K897))</f>
        <v/>
      </c>
      <c r="BJ897" s="14" t="str">
        <f>IF(Inputs!K897="","",IF(Inputs!K897&gt;DATE(BG897,4,1),DATE(BG897,4,1),DATE(BG897-1,4,1)))</f>
        <v/>
      </c>
      <c r="BX897" s="27" t="e">
        <f t="shared" si="256"/>
        <v>#N/A</v>
      </c>
      <c r="BY897" t="e">
        <f t="shared" si="257"/>
        <v>#N/A</v>
      </c>
    </row>
    <row r="898" spans="20:77">
      <c r="T898" s="5">
        <f>IF(Inputs!F902="",0,IF(Inputs!G902="Purchase",Inputs!H902,IF(Inputs!G902="Redemption",-Inputs!H902,IF(Inputs!G902="Dividend",0,0)))/Inputs!I902)</f>
        <v>0</v>
      </c>
      <c r="U898" s="5">
        <f>IF(Inputs!F902="",0,(datecg-Inputs!F902))</f>
        <v>0</v>
      </c>
      <c r="V898" s="5">
        <f>IF(Inputs!F902="",0,SUM($T$5:T898))</f>
        <v>0</v>
      </c>
      <c r="W898" s="5">
        <f>SUM($X$5:X897)</f>
        <v>24499.276089799783</v>
      </c>
      <c r="X898" s="5">
        <f t="shared" ref="X898:X961" si="258">IF(W898=units,0,IF(V898&lt;units,T898,units-W898))</f>
        <v>0</v>
      </c>
      <c r="Y898" s="5">
        <f t="shared" ref="Y898:Y961" si="259">IF(X898=0,0,IF(U898&gt;flock,X898,0))</f>
        <v>0</v>
      </c>
      <c r="Z898" s="5">
        <f t="shared" ref="Z898:Z961" si="260">IF(U898=0,0,IF(U898&gt;flock,T898,0))</f>
        <v>0</v>
      </c>
      <c r="AA898" s="5">
        <f t="shared" ref="AA898:AA961" si="261">IF(X898=0,0,IF(U898&gt;taxdur,X898,0))</f>
        <v>0</v>
      </c>
      <c r="AB898" s="5">
        <f t="shared" ref="AB898:AB961" si="262">IF(X898=0,0,IF(U898&lt;=taxdur,X898,0))</f>
        <v>0</v>
      </c>
      <c r="AC898" s="5">
        <f t="shared" ref="AC898:AC961" si="263">IF(X898=0,0,IF(U898&lt;=lockin,X898,0))</f>
        <v>0</v>
      </c>
      <c r="AD898" s="94">
        <f>IF(U898&lt;=IF(Inputs!$C$22="",lockin,Inputs!$C$22),Inputs!$D$22,IF(U898&lt;=IF(Inputs!$C$23="",lockin,Inputs!$C$23),Inputs!$D$23,IF(U898&lt;=IF(Inputs!$C$24="",lockin,Inputs!$C$24),Inputs!$D$24,IF(U898&lt;=IF(Inputs!$C$25="",lockin,Inputs!$C$25),Inputs!$D$25,IF(U898&lt;=IF(Inputs!$C$26="",lockin,Inputs!$C$26),Inputs!$D$26,IF(U898&lt;=IF(Inputs!$C$27="",lockin,Inputs!$C$27),Inputs!$D$27,IF(U898&lt;=IF(Inputs!$C$28="",lockin,Inputs!$C$28),Inputs!$D$28,IF(U898&lt;=IF(Inputs!$C$29="",lockin,Inputs!$C$29),Inputs!$D$29,IF(U898&lt;=IF(Inputs!$C$30="",lockin,Inputs!$C$30),Inputs!$D$30,IF(U898&lt;=IF(Inputs!$C$31="",lockin,Inputs!$C$31),Inputs!$D$31,0%))))))))))</f>
        <v>1.4999999999999999E-2</v>
      </c>
      <c r="AE898" s="5">
        <f t="shared" ref="AE898:AE961" si="264">IF(X898=0,0,IF(U898&gt;lockin,X898,0))</f>
        <v>0</v>
      </c>
      <c r="AF898" s="5">
        <f>AB898*Inputs!I902</f>
        <v>0</v>
      </c>
      <c r="AG898" s="5">
        <f t="shared" ref="AG898:AG961" si="265">IF(AC898&lt;&gt;0,AB898*navcg*(1-AD898),AB898*navcg)</f>
        <v>0</v>
      </c>
      <c r="AH898" s="5">
        <f t="shared" ref="AH898:AH961" si="266">IF(AG898=0,0,AG898-AF898)</f>
        <v>0</v>
      </c>
      <c r="AI898" s="5">
        <f>AA898*Inputs!I902</f>
        <v>0</v>
      </c>
      <c r="AJ898" s="5">
        <f t="shared" ref="AJ898:AJ961" si="267">IF(AC898&lt;&gt;0,AA898*navcg*(1-AD898),AA898*navcg)</f>
        <v>0</v>
      </c>
      <c r="AK898" s="5">
        <f t="shared" ref="AK898:AK961" si="268">IF(AJ898=0,0,AJ898-AI898)</f>
        <v>0</v>
      </c>
      <c r="AL898" s="5">
        <f>AA898*Inputs!I902</f>
        <v>0</v>
      </c>
      <c r="AM898" s="5">
        <f t="shared" ref="AM898:AM961" ca="1" si="269">IF(ISERROR(AL898*cii/BY898),0,AL898*cii/BY898)</f>
        <v>0</v>
      </c>
      <c r="AN898" s="5">
        <f t="shared" ref="AN898:AN961" si="270">IF(AC898&lt;&gt;0,AA898*navcg*(1-AD898),AA898*navcg)</f>
        <v>0</v>
      </c>
      <c r="AO898" s="5">
        <f t="shared" ref="AO898:AO961" ca="1" si="271">AN898-AM898</f>
        <v>0</v>
      </c>
      <c r="AP898" s="5"/>
      <c r="AQ898" s="5">
        <f>AA898*Inputs!I902</f>
        <v>0</v>
      </c>
      <c r="AR898" s="5">
        <f t="shared" ref="AR898:AR961" si="272">AA898*navcg</f>
        <v>0</v>
      </c>
      <c r="AS898" s="5"/>
      <c r="AT898" s="5">
        <f t="shared" ref="AT898:AT961" ca="1" si="273">AR898-AM898</f>
        <v>0</v>
      </c>
      <c r="BG898" s="20" t="str">
        <f>IF(Inputs!K898="","",YEAR(Inputs!K898))</f>
        <v/>
      </c>
      <c r="BH898" s="20" t="str">
        <f>IF(Inputs!K898="","",DAY(Inputs!K898))</f>
        <v/>
      </c>
      <c r="BI898" s="20" t="str">
        <f>IF(Inputs!K898="","",MONTH(Inputs!K898))</f>
        <v/>
      </c>
      <c r="BJ898" s="14" t="str">
        <f>IF(Inputs!K898="","",IF(Inputs!K898&gt;DATE(BG898,4,1),DATE(BG898,4,1),DATE(BG898-1,4,1)))</f>
        <v/>
      </c>
      <c r="BX898" s="27" t="e">
        <f t="shared" si="256"/>
        <v>#N/A</v>
      </c>
      <c r="BY898" t="e">
        <f t="shared" si="257"/>
        <v>#N/A</v>
      </c>
    </row>
    <row r="899" spans="20:77">
      <c r="T899" s="5">
        <f>IF(Inputs!F903="",0,IF(Inputs!G903="Purchase",Inputs!H903,IF(Inputs!G903="Redemption",-Inputs!H903,IF(Inputs!G903="Dividend",0,0)))/Inputs!I903)</f>
        <v>0</v>
      </c>
      <c r="U899" s="5">
        <f>IF(Inputs!F903="",0,(datecg-Inputs!F903))</f>
        <v>0</v>
      </c>
      <c r="V899" s="5">
        <f>IF(Inputs!F903="",0,SUM($T$5:T899))</f>
        <v>0</v>
      </c>
      <c r="W899" s="5">
        <f>SUM($X$5:X898)</f>
        <v>24499.276089799783</v>
      </c>
      <c r="X899" s="5">
        <f t="shared" si="258"/>
        <v>0</v>
      </c>
      <c r="Y899" s="5">
        <f t="shared" si="259"/>
        <v>0</v>
      </c>
      <c r="Z899" s="5">
        <f t="shared" si="260"/>
        <v>0</v>
      </c>
      <c r="AA899" s="5">
        <f t="shared" si="261"/>
        <v>0</v>
      </c>
      <c r="AB899" s="5">
        <f t="shared" si="262"/>
        <v>0</v>
      </c>
      <c r="AC899" s="5">
        <f t="shared" si="263"/>
        <v>0</v>
      </c>
      <c r="AD899" s="94">
        <f>IF(U899&lt;=IF(Inputs!$C$22="",lockin,Inputs!$C$22),Inputs!$D$22,IF(U899&lt;=IF(Inputs!$C$23="",lockin,Inputs!$C$23),Inputs!$D$23,IF(U899&lt;=IF(Inputs!$C$24="",lockin,Inputs!$C$24),Inputs!$D$24,IF(U899&lt;=IF(Inputs!$C$25="",lockin,Inputs!$C$25),Inputs!$D$25,IF(U899&lt;=IF(Inputs!$C$26="",lockin,Inputs!$C$26),Inputs!$D$26,IF(U899&lt;=IF(Inputs!$C$27="",lockin,Inputs!$C$27),Inputs!$D$27,IF(U899&lt;=IF(Inputs!$C$28="",lockin,Inputs!$C$28),Inputs!$D$28,IF(U899&lt;=IF(Inputs!$C$29="",lockin,Inputs!$C$29),Inputs!$D$29,IF(U899&lt;=IF(Inputs!$C$30="",lockin,Inputs!$C$30),Inputs!$D$30,IF(U899&lt;=IF(Inputs!$C$31="",lockin,Inputs!$C$31),Inputs!$D$31,0%))))))))))</f>
        <v>1.4999999999999999E-2</v>
      </c>
      <c r="AE899" s="5">
        <f t="shared" si="264"/>
        <v>0</v>
      </c>
      <c r="AF899" s="5">
        <f>AB899*Inputs!I903</f>
        <v>0</v>
      </c>
      <c r="AG899" s="5">
        <f t="shared" si="265"/>
        <v>0</v>
      </c>
      <c r="AH899" s="5">
        <f t="shared" si="266"/>
        <v>0</v>
      </c>
      <c r="AI899" s="5">
        <f>AA899*Inputs!I903</f>
        <v>0</v>
      </c>
      <c r="AJ899" s="5">
        <f t="shared" si="267"/>
        <v>0</v>
      </c>
      <c r="AK899" s="5">
        <f t="shared" si="268"/>
        <v>0</v>
      </c>
      <c r="AL899" s="5">
        <f>AA899*Inputs!I903</f>
        <v>0</v>
      </c>
      <c r="AM899" s="5">
        <f t="shared" ca="1" si="269"/>
        <v>0</v>
      </c>
      <c r="AN899" s="5">
        <f t="shared" si="270"/>
        <v>0</v>
      </c>
      <c r="AO899" s="5">
        <f t="shared" ca="1" si="271"/>
        <v>0</v>
      </c>
      <c r="AP899" s="5"/>
      <c r="AQ899" s="5">
        <f>AA899*Inputs!I903</f>
        <v>0</v>
      </c>
      <c r="AR899" s="5">
        <f t="shared" si="272"/>
        <v>0</v>
      </c>
      <c r="AS899" s="5"/>
      <c r="AT899" s="5">
        <f t="shared" ca="1" si="273"/>
        <v>0</v>
      </c>
      <c r="BG899" s="20" t="str">
        <f>IF(Inputs!K899="","",YEAR(Inputs!K899))</f>
        <v/>
      </c>
      <c r="BH899" s="20" t="str">
        <f>IF(Inputs!K899="","",DAY(Inputs!K899))</f>
        <v/>
      </c>
      <c r="BI899" s="20" t="str">
        <f>IF(Inputs!K899="","",MONTH(Inputs!K899))</f>
        <v/>
      </c>
      <c r="BJ899" s="14" t="str">
        <f>IF(Inputs!K899="","",IF(Inputs!K899&gt;DATE(BG899,4,1),DATE(BG899,4,1),DATE(BG899-1,4,1)))</f>
        <v/>
      </c>
      <c r="BX899" s="27" t="e">
        <f t="shared" si="256"/>
        <v>#N/A</v>
      </c>
      <c r="BY899" t="e">
        <f t="shared" si="257"/>
        <v>#N/A</v>
      </c>
    </row>
    <row r="900" spans="20:77">
      <c r="T900" s="5">
        <f>IF(Inputs!F904="",0,IF(Inputs!G904="Purchase",Inputs!H904,IF(Inputs!G904="Redemption",-Inputs!H904,IF(Inputs!G904="Dividend",0,0)))/Inputs!I904)</f>
        <v>0</v>
      </c>
      <c r="U900" s="5">
        <f>IF(Inputs!F904="",0,(datecg-Inputs!F904))</f>
        <v>0</v>
      </c>
      <c r="V900" s="5">
        <f>IF(Inputs!F904="",0,SUM($T$5:T900))</f>
        <v>0</v>
      </c>
      <c r="W900" s="5">
        <f>SUM($X$5:X899)</f>
        <v>24499.276089799783</v>
      </c>
      <c r="X900" s="5">
        <f t="shared" si="258"/>
        <v>0</v>
      </c>
      <c r="Y900" s="5">
        <f t="shared" si="259"/>
        <v>0</v>
      </c>
      <c r="Z900" s="5">
        <f t="shared" si="260"/>
        <v>0</v>
      </c>
      <c r="AA900" s="5">
        <f t="shared" si="261"/>
        <v>0</v>
      </c>
      <c r="AB900" s="5">
        <f t="shared" si="262"/>
        <v>0</v>
      </c>
      <c r="AC900" s="5">
        <f t="shared" si="263"/>
        <v>0</v>
      </c>
      <c r="AD900" s="94">
        <f>IF(U900&lt;=IF(Inputs!$C$22="",lockin,Inputs!$C$22),Inputs!$D$22,IF(U900&lt;=IF(Inputs!$C$23="",lockin,Inputs!$C$23),Inputs!$D$23,IF(U900&lt;=IF(Inputs!$C$24="",lockin,Inputs!$C$24),Inputs!$D$24,IF(U900&lt;=IF(Inputs!$C$25="",lockin,Inputs!$C$25),Inputs!$D$25,IF(U900&lt;=IF(Inputs!$C$26="",lockin,Inputs!$C$26),Inputs!$D$26,IF(U900&lt;=IF(Inputs!$C$27="",lockin,Inputs!$C$27),Inputs!$D$27,IF(U900&lt;=IF(Inputs!$C$28="",lockin,Inputs!$C$28),Inputs!$D$28,IF(U900&lt;=IF(Inputs!$C$29="",lockin,Inputs!$C$29),Inputs!$D$29,IF(U900&lt;=IF(Inputs!$C$30="",lockin,Inputs!$C$30),Inputs!$D$30,IF(U900&lt;=IF(Inputs!$C$31="",lockin,Inputs!$C$31),Inputs!$D$31,0%))))))))))</f>
        <v>1.4999999999999999E-2</v>
      </c>
      <c r="AE900" s="5">
        <f t="shared" si="264"/>
        <v>0</v>
      </c>
      <c r="AF900" s="5">
        <f>AB900*Inputs!I904</f>
        <v>0</v>
      </c>
      <c r="AG900" s="5">
        <f t="shared" si="265"/>
        <v>0</v>
      </c>
      <c r="AH900" s="5">
        <f t="shared" si="266"/>
        <v>0</v>
      </c>
      <c r="AI900" s="5">
        <f>AA900*Inputs!I904</f>
        <v>0</v>
      </c>
      <c r="AJ900" s="5">
        <f t="shared" si="267"/>
        <v>0</v>
      </c>
      <c r="AK900" s="5">
        <f t="shared" si="268"/>
        <v>0</v>
      </c>
      <c r="AL900" s="5">
        <f>AA900*Inputs!I904</f>
        <v>0</v>
      </c>
      <c r="AM900" s="5">
        <f t="shared" ca="1" si="269"/>
        <v>0</v>
      </c>
      <c r="AN900" s="5">
        <f t="shared" si="270"/>
        <v>0</v>
      </c>
      <c r="AO900" s="5">
        <f t="shared" ca="1" si="271"/>
        <v>0</v>
      </c>
      <c r="AP900" s="5"/>
      <c r="AQ900" s="5">
        <f>AA900*Inputs!I904</f>
        <v>0</v>
      </c>
      <c r="AR900" s="5">
        <f t="shared" si="272"/>
        <v>0</v>
      </c>
      <c r="AS900" s="5"/>
      <c r="AT900" s="5">
        <f t="shared" ca="1" si="273"/>
        <v>0</v>
      </c>
      <c r="BG900" s="20" t="str">
        <f>IF(Inputs!K900="","",YEAR(Inputs!K900))</f>
        <v/>
      </c>
      <c r="BH900" s="20" t="str">
        <f>IF(Inputs!K900="","",DAY(Inputs!K900))</f>
        <v/>
      </c>
      <c r="BI900" s="20" t="str">
        <f>IF(Inputs!K900="","",MONTH(Inputs!K900))</f>
        <v/>
      </c>
      <c r="BJ900" s="14" t="str">
        <f>IF(Inputs!K900="","",IF(Inputs!K900&gt;DATE(BG900,4,1),DATE(BG900,4,1),DATE(BG900-1,4,1)))</f>
        <v/>
      </c>
      <c r="BX900" s="27" t="e">
        <f t="shared" si="256"/>
        <v>#N/A</v>
      </c>
      <c r="BY900" t="e">
        <f t="shared" si="257"/>
        <v>#N/A</v>
      </c>
    </row>
    <row r="901" spans="20:77">
      <c r="T901" s="5">
        <f>IF(Inputs!F905="",0,IF(Inputs!G905="Purchase",Inputs!H905,IF(Inputs!G905="Redemption",-Inputs!H905,IF(Inputs!G905="Dividend",0,0)))/Inputs!I905)</f>
        <v>0</v>
      </c>
      <c r="U901" s="5">
        <f>IF(Inputs!F905="",0,(datecg-Inputs!F905))</f>
        <v>0</v>
      </c>
      <c r="V901" s="5">
        <f>IF(Inputs!F905="",0,SUM($T$5:T901))</f>
        <v>0</v>
      </c>
      <c r="W901" s="5">
        <f>SUM($X$5:X900)</f>
        <v>24499.276089799783</v>
      </c>
      <c r="X901" s="5">
        <f t="shared" si="258"/>
        <v>0</v>
      </c>
      <c r="Y901" s="5">
        <f t="shared" si="259"/>
        <v>0</v>
      </c>
      <c r="Z901" s="5">
        <f t="shared" si="260"/>
        <v>0</v>
      </c>
      <c r="AA901" s="5">
        <f t="shared" si="261"/>
        <v>0</v>
      </c>
      <c r="AB901" s="5">
        <f t="shared" si="262"/>
        <v>0</v>
      </c>
      <c r="AC901" s="5">
        <f t="shared" si="263"/>
        <v>0</v>
      </c>
      <c r="AD901" s="94">
        <f>IF(U901&lt;=IF(Inputs!$C$22="",lockin,Inputs!$C$22),Inputs!$D$22,IF(U901&lt;=IF(Inputs!$C$23="",lockin,Inputs!$C$23),Inputs!$D$23,IF(U901&lt;=IF(Inputs!$C$24="",lockin,Inputs!$C$24),Inputs!$D$24,IF(U901&lt;=IF(Inputs!$C$25="",lockin,Inputs!$C$25),Inputs!$D$25,IF(U901&lt;=IF(Inputs!$C$26="",lockin,Inputs!$C$26),Inputs!$D$26,IF(U901&lt;=IF(Inputs!$C$27="",lockin,Inputs!$C$27),Inputs!$D$27,IF(U901&lt;=IF(Inputs!$C$28="",lockin,Inputs!$C$28),Inputs!$D$28,IF(U901&lt;=IF(Inputs!$C$29="",lockin,Inputs!$C$29),Inputs!$D$29,IF(U901&lt;=IF(Inputs!$C$30="",lockin,Inputs!$C$30),Inputs!$D$30,IF(U901&lt;=IF(Inputs!$C$31="",lockin,Inputs!$C$31),Inputs!$D$31,0%))))))))))</f>
        <v>1.4999999999999999E-2</v>
      </c>
      <c r="AE901" s="5">
        <f t="shared" si="264"/>
        <v>0</v>
      </c>
      <c r="AF901" s="5">
        <f>AB901*Inputs!I905</f>
        <v>0</v>
      </c>
      <c r="AG901" s="5">
        <f t="shared" si="265"/>
        <v>0</v>
      </c>
      <c r="AH901" s="5">
        <f t="shared" si="266"/>
        <v>0</v>
      </c>
      <c r="AI901" s="5">
        <f>AA901*Inputs!I905</f>
        <v>0</v>
      </c>
      <c r="AJ901" s="5">
        <f t="shared" si="267"/>
        <v>0</v>
      </c>
      <c r="AK901" s="5">
        <f t="shared" si="268"/>
        <v>0</v>
      </c>
      <c r="AL901" s="5">
        <f>AA901*Inputs!I905</f>
        <v>0</v>
      </c>
      <c r="AM901" s="5">
        <f t="shared" ca="1" si="269"/>
        <v>0</v>
      </c>
      <c r="AN901" s="5">
        <f t="shared" si="270"/>
        <v>0</v>
      </c>
      <c r="AO901" s="5">
        <f t="shared" ca="1" si="271"/>
        <v>0</v>
      </c>
      <c r="AP901" s="5"/>
      <c r="AQ901" s="5">
        <f>AA901*Inputs!I905</f>
        <v>0</v>
      </c>
      <c r="AR901" s="5">
        <f t="shared" si="272"/>
        <v>0</v>
      </c>
      <c r="AS901" s="5"/>
      <c r="AT901" s="5">
        <f t="shared" ca="1" si="273"/>
        <v>0</v>
      </c>
      <c r="BG901" s="20" t="str">
        <f>IF(Inputs!K901="","",YEAR(Inputs!K901))</f>
        <v/>
      </c>
      <c r="BH901" s="20" t="str">
        <f>IF(Inputs!K901="","",DAY(Inputs!K901))</f>
        <v/>
      </c>
      <c r="BI901" s="20" t="str">
        <f>IF(Inputs!K901="","",MONTH(Inputs!K901))</f>
        <v/>
      </c>
      <c r="BJ901" s="14" t="str">
        <f>IF(Inputs!K901="","",IF(Inputs!K901&gt;DATE(BG901,4,1),DATE(BG901,4,1),DATE(BG901-1,4,1)))</f>
        <v/>
      </c>
      <c r="BX901" s="27" t="e">
        <f t="shared" ref="BX901:BX964" si="274">INDEX($J$5:$L$74,MATCH(BJ901,$J$5:$J$74,0),1)</f>
        <v>#N/A</v>
      </c>
      <c r="BY901" t="e">
        <f t="shared" ref="BY901:BY964" si="275">INDEX($J$5:$L$74,MATCH(BJ901,$J$5:$J$74,0),3)</f>
        <v>#N/A</v>
      </c>
    </row>
    <row r="902" spans="20:77">
      <c r="T902" s="5">
        <f>IF(Inputs!F906="",0,IF(Inputs!G906="Purchase",Inputs!H906,IF(Inputs!G906="Redemption",-Inputs!H906,IF(Inputs!G906="Dividend",0,0)))/Inputs!I906)</f>
        <v>0</v>
      </c>
      <c r="U902" s="5">
        <f>IF(Inputs!F906="",0,(datecg-Inputs!F906))</f>
        <v>0</v>
      </c>
      <c r="V902" s="5">
        <f>IF(Inputs!F906="",0,SUM($T$5:T902))</f>
        <v>0</v>
      </c>
      <c r="W902" s="5">
        <f>SUM($X$5:X901)</f>
        <v>24499.276089799783</v>
      </c>
      <c r="X902" s="5">
        <f t="shared" si="258"/>
        <v>0</v>
      </c>
      <c r="Y902" s="5">
        <f t="shared" si="259"/>
        <v>0</v>
      </c>
      <c r="Z902" s="5">
        <f t="shared" si="260"/>
        <v>0</v>
      </c>
      <c r="AA902" s="5">
        <f t="shared" si="261"/>
        <v>0</v>
      </c>
      <c r="AB902" s="5">
        <f t="shared" si="262"/>
        <v>0</v>
      </c>
      <c r="AC902" s="5">
        <f t="shared" si="263"/>
        <v>0</v>
      </c>
      <c r="AD902" s="94">
        <f>IF(U902&lt;=IF(Inputs!$C$22="",lockin,Inputs!$C$22),Inputs!$D$22,IF(U902&lt;=IF(Inputs!$C$23="",lockin,Inputs!$C$23),Inputs!$D$23,IF(U902&lt;=IF(Inputs!$C$24="",lockin,Inputs!$C$24),Inputs!$D$24,IF(U902&lt;=IF(Inputs!$C$25="",lockin,Inputs!$C$25),Inputs!$D$25,IF(U902&lt;=IF(Inputs!$C$26="",lockin,Inputs!$C$26),Inputs!$D$26,IF(U902&lt;=IF(Inputs!$C$27="",lockin,Inputs!$C$27),Inputs!$D$27,IF(U902&lt;=IF(Inputs!$C$28="",lockin,Inputs!$C$28),Inputs!$D$28,IF(U902&lt;=IF(Inputs!$C$29="",lockin,Inputs!$C$29),Inputs!$D$29,IF(U902&lt;=IF(Inputs!$C$30="",lockin,Inputs!$C$30),Inputs!$D$30,IF(U902&lt;=IF(Inputs!$C$31="",lockin,Inputs!$C$31),Inputs!$D$31,0%))))))))))</f>
        <v>1.4999999999999999E-2</v>
      </c>
      <c r="AE902" s="5">
        <f t="shared" si="264"/>
        <v>0</v>
      </c>
      <c r="AF902" s="5">
        <f>AB902*Inputs!I906</f>
        <v>0</v>
      </c>
      <c r="AG902" s="5">
        <f t="shared" si="265"/>
        <v>0</v>
      </c>
      <c r="AH902" s="5">
        <f t="shared" si="266"/>
        <v>0</v>
      </c>
      <c r="AI902" s="5">
        <f>AA902*Inputs!I906</f>
        <v>0</v>
      </c>
      <c r="AJ902" s="5">
        <f t="shared" si="267"/>
        <v>0</v>
      </c>
      <c r="AK902" s="5">
        <f t="shared" si="268"/>
        <v>0</v>
      </c>
      <c r="AL902" s="5">
        <f>AA902*Inputs!I906</f>
        <v>0</v>
      </c>
      <c r="AM902" s="5">
        <f t="shared" ca="1" si="269"/>
        <v>0</v>
      </c>
      <c r="AN902" s="5">
        <f t="shared" si="270"/>
        <v>0</v>
      </c>
      <c r="AO902" s="5">
        <f t="shared" ca="1" si="271"/>
        <v>0</v>
      </c>
      <c r="AP902" s="5"/>
      <c r="AQ902" s="5">
        <f>AA902*Inputs!I906</f>
        <v>0</v>
      </c>
      <c r="AR902" s="5">
        <f t="shared" si="272"/>
        <v>0</v>
      </c>
      <c r="AS902" s="5"/>
      <c r="AT902" s="5">
        <f t="shared" ca="1" si="273"/>
        <v>0</v>
      </c>
      <c r="BG902" s="20" t="str">
        <f>IF(Inputs!K902="","",YEAR(Inputs!K902))</f>
        <v/>
      </c>
      <c r="BH902" s="20" t="str">
        <f>IF(Inputs!K902="","",DAY(Inputs!K902))</f>
        <v/>
      </c>
      <c r="BI902" s="20" t="str">
        <f>IF(Inputs!K902="","",MONTH(Inputs!K902))</f>
        <v/>
      </c>
      <c r="BJ902" s="14" t="str">
        <f>IF(Inputs!K902="","",IF(Inputs!K902&gt;DATE(BG902,4,1),DATE(BG902,4,1),DATE(BG902-1,4,1)))</f>
        <v/>
      </c>
      <c r="BX902" s="27" t="e">
        <f t="shared" si="274"/>
        <v>#N/A</v>
      </c>
      <c r="BY902" t="e">
        <f t="shared" si="275"/>
        <v>#N/A</v>
      </c>
    </row>
    <row r="903" spans="20:77">
      <c r="T903" s="5">
        <f>IF(Inputs!F907="",0,IF(Inputs!G907="Purchase",Inputs!H907,IF(Inputs!G907="Redemption",-Inputs!H907,IF(Inputs!G907="Dividend",0,0)))/Inputs!I907)</f>
        <v>0</v>
      </c>
      <c r="U903" s="5">
        <f>IF(Inputs!F907="",0,(datecg-Inputs!F907))</f>
        <v>0</v>
      </c>
      <c r="V903" s="5">
        <f>IF(Inputs!F907="",0,SUM($T$5:T903))</f>
        <v>0</v>
      </c>
      <c r="W903" s="5">
        <f>SUM($X$5:X902)</f>
        <v>24499.276089799783</v>
      </c>
      <c r="X903" s="5">
        <f t="shared" si="258"/>
        <v>0</v>
      </c>
      <c r="Y903" s="5">
        <f t="shared" si="259"/>
        <v>0</v>
      </c>
      <c r="Z903" s="5">
        <f t="shared" si="260"/>
        <v>0</v>
      </c>
      <c r="AA903" s="5">
        <f t="shared" si="261"/>
        <v>0</v>
      </c>
      <c r="AB903" s="5">
        <f t="shared" si="262"/>
        <v>0</v>
      </c>
      <c r="AC903" s="5">
        <f t="shared" si="263"/>
        <v>0</v>
      </c>
      <c r="AD903" s="94">
        <f>IF(U903&lt;=IF(Inputs!$C$22="",lockin,Inputs!$C$22),Inputs!$D$22,IF(U903&lt;=IF(Inputs!$C$23="",lockin,Inputs!$C$23),Inputs!$D$23,IF(U903&lt;=IF(Inputs!$C$24="",lockin,Inputs!$C$24),Inputs!$D$24,IF(U903&lt;=IF(Inputs!$C$25="",lockin,Inputs!$C$25),Inputs!$D$25,IF(U903&lt;=IF(Inputs!$C$26="",lockin,Inputs!$C$26),Inputs!$D$26,IF(U903&lt;=IF(Inputs!$C$27="",lockin,Inputs!$C$27),Inputs!$D$27,IF(U903&lt;=IF(Inputs!$C$28="",lockin,Inputs!$C$28),Inputs!$D$28,IF(U903&lt;=IF(Inputs!$C$29="",lockin,Inputs!$C$29),Inputs!$D$29,IF(U903&lt;=IF(Inputs!$C$30="",lockin,Inputs!$C$30),Inputs!$D$30,IF(U903&lt;=IF(Inputs!$C$31="",lockin,Inputs!$C$31),Inputs!$D$31,0%))))))))))</f>
        <v>1.4999999999999999E-2</v>
      </c>
      <c r="AE903" s="5">
        <f t="shared" si="264"/>
        <v>0</v>
      </c>
      <c r="AF903" s="5">
        <f>AB903*Inputs!I907</f>
        <v>0</v>
      </c>
      <c r="AG903" s="5">
        <f t="shared" si="265"/>
        <v>0</v>
      </c>
      <c r="AH903" s="5">
        <f t="shared" si="266"/>
        <v>0</v>
      </c>
      <c r="AI903" s="5">
        <f>AA903*Inputs!I907</f>
        <v>0</v>
      </c>
      <c r="AJ903" s="5">
        <f t="shared" si="267"/>
        <v>0</v>
      </c>
      <c r="AK903" s="5">
        <f t="shared" si="268"/>
        <v>0</v>
      </c>
      <c r="AL903" s="5">
        <f>AA903*Inputs!I907</f>
        <v>0</v>
      </c>
      <c r="AM903" s="5">
        <f t="shared" ca="1" si="269"/>
        <v>0</v>
      </c>
      <c r="AN903" s="5">
        <f t="shared" si="270"/>
        <v>0</v>
      </c>
      <c r="AO903" s="5">
        <f t="shared" ca="1" si="271"/>
        <v>0</v>
      </c>
      <c r="AP903" s="5"/>
      <c r="AQ903" s="5">
        <f>AA903*Inputs!I907</f>
        <v>0</v>
      </c>
      <c r="AR903" s="5">
        <f t="shared" si="272"/>
        <v>0</v>
      </c>
      <c r="AS903" s="5"/>
      <c r="AT903" s="5">
        <f t="shared" ca="1" si="273"/>
        <v>0</v>
      </c>
      <c r="BG903" s="20" t="str">
        <f>IF(Inputs!K903="","",YEAR(Inputs!K903))</f>
        <v/>
      </c>
      <c r="BH903" s="20" t="str">
        <f>IF(Inputs!K903="","",DAY(Inputs!K903))</f>
        <v/>
      </c>
      <c r="BI903" s="20" t="str">
        <f>IF(Inputs!K903="","",MONTH(Inputs!K903))</f>
        <v/>
      </c>
      <c r="BJ903" s="14" t="str">
        <f>IF(Inputs!K903="","",IF(Inputs!K903&gt;DATE(BG903,4,1),DATE(BG903,4,1),DATE(BG903-1,4,1)))</f>
        <v/>
      </c>
      <c r="BX903" s="27" t="e">
        <f t="shared" si="274"/>
        <v>#N/A</v>
      </c>
      <c r="BY903" t="e">
        <f t="shared" si="275"/>
        <v>#N/A</v>
      </c>
    </row>
    <row r="904" spans="20:77">
      <c r="T904" s="5">
        <f>IF(Inputs!F908="",0,IF(Inputs!G908="Purchase",Inputs!H908,IF(Inputs!G908="Redemption",-Inputs!H908,IF(Inputs!G908="Dividend",0,0)))/Inputs!I908)</f>
        <v>0</v>
      </c>
      <c r="U904" s="5">
        <f>IF(Inputs!F908="",0,(datecg-Inputs!F908))</f>
        <v>0</v>
      </c>
      <c r="V904" s="5">
        <f>IF(Inputs!F908="",0,SUM($T$5:T904))</f>
        <v>0</v>
      </c>
      <c r="W904" s="5">
        <f>SUM($X$5:X903)</f>
        <v>24499.276089799783</v>
      </c>
      <c r="X904" s="5">
        <f t="shared" si="258"/>
        <v>0</v>
      </c>
      <c r="Y904" s="5">
        <f t="shared" si="259"/>
        <v>0</v>
      </c>
      <c r="Z904" s="5">
        <f t="shared" si="260"/>
        <v>0</v>
      </c>
      <c r="AA904" s="5">
        <f t="shared" si="261"/>
        <v>0</v>
      </c>
      <c r="AB904" s="5">
        <f t="shared" si="262"/>
        <v>0</v>
      </c>
      <c r="AC904" s="5">
        <f t="shared" si="263"/>
        <v>0</v>
      </c>
      <c r="AD904" s="94">
        <f>IF(U904&lt;=IF(Inputs!$C$22="",lockin,Inputs!$C$22),Inputs!$D$22,IF(U904&lt;=IF(Inputs!$C$23="",lockin,Inputs!$C$23),Inputs!$D$23,IF(U904&lt;=IF(Inputs!$C$24="",lockin,Inputs!$C$24),Inputs!$D$24,IF(U904&lt;=IF(Inputs!$C$25="",lockin,Inputs!$C$25),Inputs!$D$25,IF(U904&lt;=IF(Inputs!$C$26="",lockin,Inputs!$C$26),Inputs!$D$26,IF(U904&lt;=IF(Inputs!$C$27="",lockin,Inputs!$C$27),Inputs!$D$27,IF(U904&lt;=IF(Inputs!$C$28="",lockin,Inputs!$C$28),Inputs!$D$28,IF(U904&lt;=IF(Inputs!$C$29="",lockin,Inputs!$C$29),Inputs!$D$29,IF(U904&lt;=IF(Inputs!$C$30="",lockin,Inputs!$C$30),Inputs!$D$30,IF(U904&lt;=IF(Inputs!$C$31="",lockin,Inputs!$C$31),Inputs!$D$31,0%))))))))))</f>
        <v>1.4999999999999999E-2</v>
      </c>
      <c r="AE904" s="5">
        <f t="shared" si="264"/>
        <v>0</v>
      </c>
      <c r="AF904" s="5">
        <f>AB904*Inputs!I908</f>
        <v>0</v>
      </c>
      <c r="AG904" s="5">
        <f t="shared" si="265"/>
        <v>0</v>
      </c>
      <c r="AH904" s="5">
        <f t="shared" si="266"/>
        <v>0</v>
      </c>
      <c r="AI904" s="5">
        <f>AA904*Inputs!I908</f>
        <v>0</v>
      </c>
      <c r="AJ904" s="5">
        <f t="shared" si="267"/>
        <v>0</v>
      </c>
      <c r="AK904" s="5">
        <f t="shared" si="268"/>
        <v>0</v>
      </c>
      <c r="AL904" s="5">
        <f>AA904*Inputs!I908</f>
        <v>0</v>
      </c>
      <c r="AM904" s="5">
        <f t="shared" ca="1" si="269"/>
        <v>0</v>
      </c>
      <c r="AN904" s="5">
        <f t="shared" si="270"/>
        <v>0</v>
      </c>
      <c r="AO904" s="5">
        <f t="shared" ca="1" si="271"/>
        <v>0</v>
      </c>
      <c r="AP904" s="5"/>
      <c r="AQ904" s="5">
        <f>AA904*Inputs!I908</f>
        <v>0</v>
      </c>
      <c r="AR904" s="5">
        <f t="shared" si="272"/>
        <v>0</v>
      </c>
      <c r="AS904" s="5"/>
      <c r="AT904" s="5">
        <f t="shared" ca="1" si="273"/>
        <v>0</v>
      </c>
      <c r="BG904" s="20" t="str">
        <f>IF(Inputs!K904="","",YEAR(Inputs!K904))</f>
        <v/>
      </c>
      <c r="BH904" s="20" t="str">
        <f>IF(Inputs!K904="","",DAY(Inputs!K904))</f>
        <v/>
      </c>
      <c r="BI904" s="20" t="str">
        <f>IF(Inputs!K904="","",MONTH(Inputs!K904))</f>
        <v/>
      </c>
      <c r="BJ904" s="14" t="str">
        <f>IF(Inputs!K904="","",IF(Inputs!K904&gt;DATE(BG904,4,1),DATE(BG904,4,1),DATE(BG904-1,4,1)))</f>
        <v/>
      </c>
      <c r="BX904" s="27" t="e">
        <f t="shared" si="274"/>
        <v>#N/A</v>
      </c>
      <c r="BY904" t="e">
        <f t="shared" si="275"/>
        <v>#N/A</v>
      </c>
    </row>
    <row r="905" spans="20:77">
      <c r="T905" s="5">
        <f>IF(Inputs!F909="",0,IF(Inputs!G909="Purchase",Inputs!H909,IF(Inputs!G909="Redemption",-Inputs!H909,IF(Inputs!G909="Dividend",0,0)))/Inputs!I909)</f>
        <v>0</v>
      </c>
      <c r="U905" s="5">
        <f>IF(Inputs!F909="",0,(datecg-Inputs!F909))</f>
        <v>0</v>
      </c>
      <c r="V905" s="5">
        <f>IF(Inputs!F909="",0,SUM($T$5:T905))</f>
        <v>0</v>
      </c>
      <c r="W905" s="5">
        <f>SUM($X$5:X904)</f>
        <v>24499.276089799783</v>
      </c>
      <c r="X905" s="5">
        <f t="shared" si="258"/>
        <v>0</v>
      </c>
      <c r="Y905" s="5">
        <f t="shared" si="259"/>
        <v>0</v>
      </c>
      <c r="Z905" s="5">
        <f t="shared" si="260"/>
        <v>0</v>
      </c>
      <c r="AA905" s="5">
        <f t="shared" si="261"/>
        <v>0</v>
      </c>
      <c r="AB905" s="5">
        <f t="shared" si="262"/>
        <v>0</v>
      </c>
      <c r="AC905" s="5">
        <f t="shared" si="263"/>
        <v>0</v>
      </c>
      <c r="AD905" s="94">
        <f>IF(U905&lt;=IF(Inputs!$C$22="",lockin,Inputs!$C$22),Inputs!$D$22,IF(U905&lt;=IF(Inputs!$C$23="",lockin,Inputs!$C$23),Inputs!$D$23,IF(U905&lt;=IF(Inputs!$C$24="",lockin,Inputs!$C$24),Inputs!$D$24,IF(U905&lt;=IF(Inputs!$C$25="",lockin,Inputs!$C$25),Inputs!$D$25,IF(U905&lt;=IF(Inputs!$C$26="",lockin,Inputs!$C$26),Inputs!$D$26,IF(U905&lt;=IF(Inputs!$C$27="",lockin,Inputs!$C$27),Inputs!$D$27,IF(U905&lt;=IF(Inputs!$C$28="",lockin,Inputs!$C$28),Inputs!$D$28,IF(U905&lt;=IF(Inputs!$C$29="",lockin,Inputs!$C$29),Inputs!$D$29,IF(U905&lt;=IF(Inputs!$C$30="",lockin,Inputs!$C$30),Inputs!$D$30,IF(U905&lt;=IF(Inputs!$C$31="",lockin,Inputs!$C$31),Inputs!$D$31,0%))))))))))</f>
        <v>1.4999999999999999E-2</v>
      </c>
      <c r="AE905" s="5">
        <f t="shared" si="264"/>
        <v>0</v>
      </c>
      <c r="AF905" s="5">
        <f>AB905*Inputs!I909</f>
        <v>0</v>
      </c>
      <c r="AG905" s="5">
        <f t="shared" si="265"/>
        <v>0</v>
      </c>
      <c r="AH905" s="5">
        <f t="shared" si="266"/>
        <v>0</v>
      </c>
      <c r="AI905" s="5">
        <f>AA905*Inputs!I909</f>
        <v>0</v>
      </c>
      <c r="AJ905" s="5">
        <f t="shared" si="267"/>
        <v>0</v>
      </c>
      <c r="AK905" s="5">
        <f t="shared" si="268"/>
        <v>0</v>
      </c>
      <c r="AL905" s="5">
        <f>AA905*Inputs!I909</f>
        <v>0</v>
      </c>
      <c r="AM905" s="5">
        <f t="shared" ca="1" si="269"/>
        <v>0</v>
      </c>
      <c r="AN905" s="5">
        <f t="shared" si="270"/>
        <v>0</v>
      </c>
      <c r="AO905" s="5">
        <f t="shared" ca="1" si="271"/>
        <v>0</v>
      </c>
      <c r="AP905" s="5"/>
      <c r="AQ905" s="5">
        <f>AA905*Inputs!I909</f>
        <v>0</v>
      </c>
      <c r="AR905" s="5">
        <f t="shared" si="272"/>
        <v>0</v>
      </c>
      <c r="AS905" s="5"/>
      <c r="AT905" s="5">
        <f t="shared" ca="1" si="273"/>
        <v>0</v>
      </c>
      <c r="BG905" s="20" t="str">
        <f>IF(Inputs!K905="","",YEAR(Inputs!K905))</f>
        <v/>
      </c>
      <c r="BH905" s="20" t="str">
        <f>IF(Inputs!K905="","",DAY(Inputs!K905))</f>
        <v/>
      </c>
      <c r="BI905" s="20" t="str">
        <f>IF(Inputs!K905="","",MONTH(Inputs!K905))</f>
        <v/>
      </c>
      <c r="BJ905" s="14" t="str">
        <f>IF(Inputs!K905="","",IF(Inputs!K905&gt;DATE(BG905,4,1),DATE(BG905,4,1),DATE(BG905-1,4,1)))</f>
        <v/>
      </c>
      <c r="BX905" s="27" t="e">
        <f t="shared" si="274"/>
        <v>#N/A</v>
      </c>
      <c r="BY905" t="e">
        <f t="shared" si="275"/>
        <v>#N/A</v>
      </c>
    </row>
    <row r="906" spans="20:77">
      <c r="T906" s="5">
        <f>IF(Inputs!F910="",0,IF(Inputs!G910="Purchase",Inputs!H910,IF(Inputs!G910="Redemption",-Inputs!H910,IF(Inputs!G910="Dividend",0,0)))/Inputs!I910)</f>
        <v>0</v>
      </c>
      <c r="U906" s="5">
        <f>IF(Inputs!F910="",0,(datecg-Inputs!F910))</f>
        <v>0</v>
      </c>
      <c r="V906" s="5">
        <f>IF(Inputs!F910="",0,SUM($T$5:T906))</f>
        <v>0</v>
      </c>
      <c r="W906" s="5">
        <f>SUM($X$5:X905)</f>
        <v>24499.276089799783</v>
      </c>
      <c r="X906" s="5">
        <f t="shared" si="258"/>
        <v>0</v>
      </c>
      <c r="Y906" s="5">
        <f t="shared" si="259"/>
        <v>0</v>
      </c>
      <c r="Z906" s="5">
        <f t="shared" si="260"/>
        <v>0</v>
      </c>
      <c r="AA906" s="5">
        <f t="shared" si="261"/>
        <v>0</v>
      </c>
      <c r="AB906" s="5">
        <f t="shared" si="262"/>
        <v>0</v>
      </c>
      <c r="AC906" s="5">
        <f t="shared" si="263"/>
        <v>0</v>
      </c>
      <c r="AD906" s="94">
        <f>IF(U906&lt;=IF(Inputs!$C$22="",lockin,Inputs!$C$22),Inputs!$D$22,IF(U906&lt;=IF(Inputs!$C$23="",lockin,Inputs!$C$23),Inputs!$D$23,IF(U906&lt;=IF(Inputs!$C$24="",lockin,Inputs!$C$24),Inputs!$D$24,IF(U906&lt;=IF(Inputs!$C$25="",lockin,Inputs!$C$25),Inputs!$D$25,IF(U906&lt;=IF(Inputs!$C$26="",lockin,Inputs!$C$26),Inputs!$D$26,IF(U906&lt;=IF(Inputs!$C$27="",lockin,Inputs!$C$27),Inputs!$D$27,IF(U906&lt;=IF(Inputs!$C$28="",lockin,Inputs!$C$28),Inputs!$D$28,IF(U906&lt;=IF(Inputs!$C$29="",lockin,Inputs!$C$29),Inputs!$D$29,IF(U906&lt;=IF(Inputs!$C$30="",lockin,Inputs!$C$30),Inputs!$D$30,IF(U906&lt;=IF(Inputs!$C$31="",lockin,Inputs!$C$31),Inputs!$D$31,0%))))))))))</f>
        <v>1.4999999999999999E-2</v>
      </c>
      <c r="AE906" s="5">
        <f t="shared" si="264"/>
        <v>0</v>
      </c>
      <c r="AF906" s="5">
        <f>AB906*Inputs!I910</f>
        <v>0</v>
      </c>
      <c r="AG906" s="5">
        <f t="shared" si="265"/>
        <v>0</v>
      </c>
      <c r="AH906" s="5">
        <f t="shared" si="266"/>
        <v>0</v>
      </c>
      <c r="AI906" s="5">
        <f>AA906*Inputs!I910</f>
        <v>0</v>
      </c>
      <c r="AJ906" s="5">
        <f t="shared" si="267"/>
        <v>0</v>
      </c>
      <c r="AK906" s="5">
        <f t="shared" si="268"/>
        <v>0</v>
      </c>
      <c r="AL906" s="5">
        <f>AA906*Inputs!I910</f>
        <v>0</v>
      </c>
      <c r="AM906" s="5">
        <f t="shared" ca="1" si="269"/>
        <v>0</v>
      </c>
      <c r="AN906" s="5">
        <f t="shared" si="270"/>
        <v>0</v>
      </c>
      <c r="AO906" s="5">
        <f t="shared" ca="1" si="271"/>
        <v>0</v>
      </c>
      <c r="AP906" s="5"/>
      <c r="AQ906" s="5">
        <f>AA906*Inputs!I910</f>
        <v>0</v>
      </c>
      <c r="AR906" s="5">
        <f t="shared" si="272"/>
        <v>0</v>
      </c>
      <c r="AS906" s="5"/>
      <c r="AT906" s="5">
        <f t="shared" ca="1" si="273"/>
        <v>0</v>
      </c>
      <c r="BG906" s="20" t="str">
        <f>IF(Inputs!K906="","",YEAR(Inputs!K906))</f>
        <v/>
      </c>
      <c r="BH906" s="20" t="str">
        <f>IF(Inputs!K906="","",DAY(Inputs!K906))</f>
        <v/>
      </c>
      <c r="BI906" s="20" t="str">
        <f>IF(Inputs!K906="","",MONTH(Inputs!K906))</f>
        <v/>
      </c>
      <c r="BJ906" s="14" t="str">
        <f>IF(Inputs!K906="","",IF(Inputs!K906&gt;DATE(BG906,4,1),DATE(BG906,4,1),DATE(BG906-1,4,1)))</f>
        <v/>
      </c>
      <c r="BX906" s="27" t="e">
        <f t="shared" si="274"/>
        <v>#N/A</v>
      </c>
      <c r="BY906" t="e">
        <f t="shared" si="275"/>
        <v>#N/A</v>
      </c>
    </row>
    <row r="907" spans="20:77">
      <c r="T907" s="5">
        <f>IF(Inputs!F911="",0,IF(Inputs!G911="Purchase",Inputs!H911,IF(Inputs!G911="Redemption",-Inputs!H911,IF(Inputs!G911="Dividend",0,0)))/Inputs!I911)</f>
        <v>0</v>
      </c>
      <c r="U907" s="5">
        <f>IF(Inputs!F911="",0,(datecg-Inputs!F911))</f>
        <v>0</v>
      </c>
      <c r="V907" s="5">
        <f>IF(Inputs!F911="",0,SUM($T$5:T907))</f>
        <v>0</v>
      </c>
      <c r="W907" s="5">
        <f>SUM($X$5:X906)</f>
        <v>24499.276089799783</v>
      </c>
      <c r="X907" s="5">
        <f t="shared" si="258"/>
        <v>0</v>
      </c>
      <c r="Y907" s="5">
        <f t="shared" si="259"/>
        <v>0</v>
      </c>
      <c r="Z907" s="5">
        <f t="shared" si="260"/>
        <v>0</v>
      </c>
      <c r="AA907" s="5">
        <f t="shared" si="261"/>
        <v>0</v>
      </c>
      <c r="AB907" s="5">
        <f t="shared" si="262"/>
        <v>0</v>
      </c>
      <c r="AC907" s="5">
        <f t="shared" si="263"/>
        <v>0</v>
      </c>
      <c r="AD907" s="94">
        <f>IF(U907&lt;=IF(Inputs!$C$22="",lockin,Inputs!$C$22),Inputs!$D$22,IF(U907&lt;=IF(Inputs!$C$23="",lockin,Inputs!$C$23),Inputs!$D$23,IF(U907&lt;=IF(Inputs!$C$24="",lockin,Inputs!$C$24),Inputs!$D$24,IF(U907&lt;=IF(Inputs!$C$25="",lockin,Inputs!$C$25),Inputs!$D$25,IF(U907&lt;=IF(Inputs!$C$26="",lockin,Inputs!$C$26),Inputs!$D$26,IF(U907&lt;=IF(Inputs!$C$27="",lockin,Inputs!$C$27),Inputs!$D$27,IF(U907&lt;=IF(Inputs!$C$28="",lockin,Inputs!$C$28),Inputs!$D$28,IF(U907&lt;=IF(Inputs!$C$29="",lockin,Inputs!$C$29),Inputs!$D$29,IF(U907&lt;=IF(Inputs!$C$30="",lockin,Inputs!$C$30),Inputs!$D$30,IF(U907&lt;=IF(Inputs!$C$31="",lockin,Inputs!$C$31),Inputs!$D$31,0%))))))))))</f>
        <v>1.4999999999999999E-2</v>
      </c>
      <c r="AE907" s="5">
        <f t="shared" si="264"/>
        <v>0</v>
      </c>
      <c r="AF907" s="5">
        <f>AB907*Inputs!I911</f>
        <v>0</v>
      </c>
      <c r="AG907" s="5">
        <f t="shared" si="265"/>
        <v>0</v>
      </c>
      <c r="AH907" s="5">
        <f t="shared" si="266"/>
        <v>0</v>
      </c>
      <c r="AI907" s="5">
        <f>AA907*Inputs!I911</f>
        <v>0</v>
      </c>
      <c r="AJ907" s="5">
        <f t="shared" si="267"/>
        <v>0</v>
      </c>
      <c r="AK907" s="5">
        <f t="shared" si="268"/>
        <v>0</v>
      </c>
      <c r="AL907" s="5">
        <f>AA907*Inputs!I911</f>
        <v>0</v>
      </c>
      <c r="AM907" s="5">
        <f t="shared" ca="1" si="269"/>
        <v>0</v>
      </c>
      <c r="AN907" s="5">
        <f t="shared" si="270"/>
        <v>0</v>
      </c>
      <c r="AO907" s="5">
        <f t="shared" ca="1" si="271"/>
        <v>0</v>
      </c>
      <c r="AP907" s="5"/>
      <c r="AQ907" s="5">
        <f>AA907*Inputs!I911</f>
        <v>0</v>
      </c>
      <c r="AR907" s="5">
        <f t="shared" si="272"/>
        <v>0</v>
      </c>
      <c r="AS907" s="5"/>
      <c r="AT907" s="5">
        <f t="shared" ca="1" si="273"/>
        <v>0</v>
      </c>
      <c r="BG907" s="20" t="str">
        <f>IF(Inputs!K907="","",YEAR(Inputs!K907))</f>
        <v/>
      </c>
      <c r="BH907" s="20" t="str">
        <f>IF(Inputs!K907="","",DAY(Inputs!K907))</f>
        <v/>
      </c>
      <c r="BI907" s="20" t="str">
        <f>IF(Inputs!K907="","",MONTH(Inputs!K907))</f>
        <v/>
      </c>
      <c r="BJ907" s="14" t="str">
        <f>IF(Inputs!K907="","",IF(Inputs!K907&gt;DATE(BG907,4,1),DATE(BG907,4,1),DATE(BG907-1,4,1)))</f>
        <v/>
      </c>
      <c r="BX907" s="27" t="e">
        <f t="shared" si="274"/>
        <v>#N/A</v>
      </c>
      <c r="BY907" t="e">
        <f t="shared" si="275"/>
        <v>#N/A</v>
      </c>
    </row>
    <row r="908" spans="20:77">
      <c r="T908" s="5">
        <f>IF(Inputs!F912="",0,IF(Inputs!G912="Purchase",Inputs!H912,IF(Inputs!G912="Redemption",-Inputs!H912,IF(Inputs!G912="Dividend",0,0)))/Inputs!I912)</f>
        <v>0</v>
      </c>
      <c r="U908" s="5">
        <f>IF(Inputs!F912="",0,(datecg-Inputs!F912))</f>
        <v>0</v>
      </c>
      <c r="V908" s="5">
        <f>IF(Inputs!F912="",0,SUM($T$5:T908))</f>
        <v>0</v>
      </c>
      <c r="W908" s="5">
        <f>SUM($X$5:X907)</f>
        <v>24499.276089799783</v>
      </c>
      <c r="X908" s="5">
        <f t="shared" si="258"/>
        <v>0</v>
      </c>
      <c r="Y908" s="5">
        <f t="shared" si="259"/>
        <v>0</v>
      </c>
      <c r="Z908" s="5">
        <f t="shared" si="260"/>
        <v>0</v>
      </c>
      <c r="AA908" s="5">
        <f t="shared" si="261"/>
        <v>0</v>
      </c>
      <c r="AB908" s="5">
        <f t="shared" si="262"/>
        <v>0</v>
      </c>
      <c r="AC908" s="5">
        <f t="shared" si="263"/>
        <v>0</v>
      </c>
      <c r="AD908" s="94">
        <f>IF(U908&lt;=IF(Inputs!$C$22="",lockin,Inputs!$C$22),Inputs!$D$22,IF(U908&lt;=IF(Inputs!$C$23="",lockin,Inputs!$C$23),Inputs!$D$23,IF(U908&lt;=IF(Inputs!$C$24="",lockin,Inputs!$C$24),Inputs!$D$24,IF(U908&lt;=IF(Inputs!$C$25="",lockin,Inputs!$C$25),Inputs!$D$25,IF(U908&lt;=IF(Inputs!$C$26="",lockin,Inputs!$C$26),Inputs!$D$26,IF(U908&lt;=IF(Inputs!$C$27="",lockin,Inputs!$C$27),Inputs!$D$27,IF(U908&lt;=IF(Inputs!$C$28="",lockin,Inputs!$C$28),Inputs!$D$28,IF(U908&lt;=IF(Inputs!$C$29="",lockin,Inputs!$C$29),Inputs!$D$29,IF(U908&lt;=IF(Inputs!$C$30="",lockin,Inputs!$C$30),Inputs!$D$30,IF(U908&lt;=IF(Inputs!$C$31="",lockin,Inputs!$C$31),Inputs!$D$31,0%))))))))))</f>
        <v>1.4999999999999999E-2</v>
      </c>
      <c r="AE908" s="5">
        <f t="shared" si="264"/>
        <v>0</v>
      </c>
      <c r="AF908" s="5">
        <f>AB908*Inputs!I912</f>
        <v>0</v>
      </c>
      <c r="AG908" s="5">
        <f t="shared" si="265"/>
        <v>0</v>
      </c>
      <c r="AH908" s="5">
        <f t="shared" si="266"/>
        <v>0</v>
      </c>
      <c r="AI908" s="5">
        <f>AA908*Inputs!I912</f>
        <v>0</v>
      </c>
      <c r="AJ908" s="5">
        <f t="shared" si="267"/>
        <v>0</v>
      </c>
      <c r="AK908" s="5">
        <f t="shared" si="268"/>
        <v>0</v>
      </c>
      <c r="AL908" s="5">
        <f>AA908*Inputs!I912</f>
        <v>0</v>
      </c>
      <c r="AM908" s="5">
        <f t="shared" ca="1" si="269"/>
        <v>0</v>
      </c>
      <c r="AN908" s="5">
        <f t="shared" si="270"/>
        <v>0</v>
      </c>
      <c r="AO908" s="5">
        <f t="shared" ca="1" si="271"/>
        <v>0</v>
      </c>
      <c r="AP908" s="5"/>
      <c r="AQ908" s="5">
        <f>AA908*Inputs!I912</f>
        <v>0</v>
      </c>
      <c r="AR908" s="5">
        <f t="shared" si="272"/>
        <v>0</v>
      </c>
      <c r="AS908" s="5"/>
      <c r="AT908" s="5">
        <f t="shared" ca="1" si="273"/>
        <v>0</v>
      </c>
      <c r="BG908" s="20" t="str">
        <f>IF(Inputs!K908="","",YEAR(Inputs!K908))</f>
        <v/>
      </c>
      <c r="BH908" s="20" t="str">
        <f>IF(Inputs!K908="","",DAY(Inputs!K908))</f>
        <v/>
      </c>
      <c r="BI908" s="20" t="str">
        <f>IF(Inputs!K908="","",MONTH(Inputs!K908))</f>
        <v/>
      </c>
      <c r="BJ908" s="14" t="str">
        <f>IF(Inputs!K908="","",IF(Inputs!K908&gt;DATE(BG908,4,1),DATE(BG908,4,1),DATE(BG908-1,4,1)))</f>
        <v/>
      </c>
      <c r="BX908" s="27" t="e">
        <f t="shared" si="274"/>
        <v>#N/A</v>
      </c>
      <c r="BY908" t="e">
        <f t="shared" si="275"/>
        <v>#N/A</v>
      </c>
    </row>
    <row r="909" spans="20:77">
      <c r="T909" s="5">
        <f>IF(Inputs!F913="",0,IF(Inputs!G913="Purchase",Inputs!H913,IF(Inputs!G913="Redemption",-Inputs!H913,IF(Inputs!G913="Dividend",0,0)))/Inputs!I913)</f>
        <v>0</v>
      </c>
      <c r="U909" s="5">
        <f>IF(Inputs!F913="",0,(datecg-Inputs!F913))</f>
        <v>0</v>
      </c>
      <c r="V909" s="5">
        <f>IF(Inputs!F913="",0,SUM($T$5:T909))</f>
        <v>0</v>
      </c>
      <c r="W909" s="5">
        <f>SUM($X$5:X908)</f>
        <v>24499.276089799783</v>
      </c>
      <c r="X909" s="5">
        <f t="shared" si="258"/>
        <v>0</v>
      </c>
      <c r="Y909" s="5">
        <f t="shared" si="259"/>
        <v>0</v>
      </c>
      <c r="Z909" s="5">
        <f t="shared" si="260"/>
        <v>0</v>
      </c>
      <c r="AA909" s="5">
        <f t="shared" si="261"/>
        <v>0</v>
      </c>
      <c r="AB909" s="5">
        <f t="shared" si="262"/>
        <v>0</v>
      </c>
      <c r="AC909" s="5">
        <f t="shared" si="263"/>
        <v>0</v>
      </c>
      <c r="AD909" s="94">
        <f>IF(U909&lt;=IF(Inputs!$C$22="",lockin,Inputs!$C$22),Inputs!$D$22,IF(U909&lt;=IF(Inputs!$C$23="",lockin,Inputs!$C$23),Inputs!$D$23,IF(U909&lt;=IF(Inputs!$C$24="",lockin,Inputs!$C$24),Inputs!$D$24,IF(U909&lt;=IF(Inputs!$C$25="",lockin,Inputs!$C$25),Inputs!$D$25,IF(U909&lt;=IF(Inputs!$C$26="",lockin,Inputs!$C$26),Inputs!$D$26,IF(U909&lt;=IF(Inputs!$C$27="",lockin,Inputs!$C$27),Inputs!$D$27,IF(U909&lt;=IF(Inputs!$C$28="",lockin,Inputs!$C$28),Inputs!$D$28,IF(U909&lt;=IF(Inputs!$C$29="",lockin,Inputs!$C$29),Inputs!$D$29,IF(U909&lt;=IF(Inputs!$C$30="",lockin,Inputs!$C$30),Inputs!$D$30,IF(U909&lt;=IF(Inputs!$C$31="",lockin,Inputs!$C$31),Inputs!$D$31,0%))))))))))</f>
        <v>1.4999999999999999E-2</v>
      </c>
      <c r="AE909" s="5">
        <f t="shared" si="264"/>
        <v>0</v>
      </c>
      <c r="AF909" s="5">
        <f>AB909*Inputs!I913</f>
        <v>0</v>
      </c>
      <c r="AG909" s="5">
        <f t="shared" si="265"/>
        <v>0</v>
      </c>
      <c r="AH909" s="5">
        <f t="shared" si="266"/>
        <v>0</v>
      </c>
      <c r="AI909" s="5">
        <f>AA909*Inputs!I913</f>
        <v>0</v>
      </c>
      <c r="AJ909" s="5">
        <f t="shared" si="267"/>
        <v>0</v>
      </c>
      <c r="AK909" s="5">
        <f t="shared" si="268"/>
        <v>0</v>
      </c>
      <c r="AL909" s="5">
        <f>AA909*Inputs!I913</f>
        <v>0</v>
      </c>
      <c r="AM909" s="5">
        <f t="shared" ca="1" si="269"/>
        <v>0</v>
      </c>
      <c r="AN909" s="5">
        <f t="shared" si="270"/>
        <v>0</v>
      </c>
      <c r="AO909" s="5">
        <f t="shared" ca="1" si="271"/>
        <v>0</v>
      </c>
      <c r="AP909" s="5"/>
      <c r="AQ909" s="5">
        <f>AA909*Inputs!I913</f>
        <v>0</v>
      </c>
      <c r="AR909" s="5">
        <f t="shared" si="272"/>
        <v>0</v>
      </c>
      <c r="AS909" s="5"/>
      <c r="AT909" s="5">
        <f t="shared" ca="1" si="273"/>
        <v>0</v>
      </c>
      <c r="BG909" s="20" t="str">
        <f>IF(Inputs!K909="","",YEAR(Inputs!K909))</f>
        <v/>
      </c>
      <c r="BH909" s="20" t="str">
        <f>IF(Inputs!K909="","",DAY(Inputs!K909))</f>
        <v/>
      </c>
      <c r="BI909" s="20" t="str">
        <f>IF(Inputs!K909="","",MONTH(Inputs!K909))</f>
        <v/>
      </c>
      <c r="BJ909" s="14" t="str">
        <f>IF(Inputs!K909="","",IF(Inputs!K909&gt;DATE(BG909,4,1),DATE(BG909,4,1),DATE(BG909-1,4,1)))</f>
        <v/>
      </c>
      <c r="BX909" s="27" t="e">
        <f t="shared" si="274"/>
        <v>#N/A</v>
      </c>
      <c r="BY909" t="e">
        <f t="shared" si="275"/>
        <v>#N/A</v>
      </c>
    </row>
    <row r="910" spans="20:77">
      <c r="T910" s="5">
        <f>IF(Inputs!F914="",0,IF(Inputs!G914="Purchase",Inputs!H914,IF(Inputs!G914="Redemption",-Inputs!H914,IF(Inputs!G914="Dividend",0,0)))/Inputs!I914)</f>
        <v>0</v>
      </c>
      <c r="U910" s="5">
        <f>IF(Inputs!F914="",0,(datecg-Inputs!F914))</f>
        <v>0</v>
      </c>
      <c r="V910" s="5">
        <f>IF(Inputs!F914="",0,SUM($T$5:T910))</f>
        <v>0</v>
      </c>
      <c r="W910" s="5">
        <f>SUM($X$5:X909)</f>
        <v>24499.276089799783</v>
      </c>
      <c r="X910" s="5">
        <f t="shared" si="258"/>
        <v>0</v>
      </c>
      <c r="Y910" s="5">
        <f t="shared" si="259"/>
        <v>0</v>
      </c>
      <c r="Z910" s="5">
        <f t="shared" si="260"/>
        <v>0</v>
      </c>
      <c r="AA910" s="5">
        <f t="shared" si="261"/>
        <v>0</v>
      </c>
      <c r="AB910" s="5">
        <f t="shared" si="262"/>
        <v>0</v>
      </c>
      <c r="AC910" s="5">
        <f t="shared" si="263"/>
        <v>0</v>
      </c>
      <c r="AD910" s="94">
        <f>IF(U910&lt;=IF(Inputs!$C$22="",lockin,Inputs!$C$22),Inputs!$D$22,IF(U910&lt;=IF(Inputs!$C$23="",lockin,Inputs!$C$23),Inputs!$D$23,IF(U910&lt;=IF(Inputs!$C$24="",lockin,Inputs!$C$24),Inputs!$D$24,IF(U910&lt;=IF(Inputs!$C$25="",lockin,Inputs!$C$25),Inputs!$D$25,IF(U910&lt;=IF(Inputs!$C$26="",lockin,Inputs!$C$26),Inputs!$D$26,IF(U910&lt;=IF(Inputs!$C$27="",lockin,Inputs!$C$27),Inputs!$D$27,IF(U910&lt;=IF(Inputs!$C$28="",lockin,Inputs!$C$28),Inputs!$D$28,IF(U910&lt;=IF(Inputs!$C$29="",lockin,Inputs!$C$29),Inputs!$D$29,IF(U910&lt;=IF(Inputs!$C$30="",lockin,Inputs!$C$30),Inputs!$D$30,IF(U910&lt;=IF(Inputs!$C$31="",lockin,Inputs!$C$31),Inputs!$D$31,0%))))))))))</f>
        <v>1.4999999999999999E-2</v>
      </c>
      <c r="AE910" s="5">
        <f t="shared" si="264"/>
        <v>0</v>
      </c>
      <c r="AF910" s="5">
        <f>AB910*Inputs!I914</f>
        <v>0</v>
      </c>
      <c r="AG910" s="5">
        <f t="shared" si="265"/>
        <v>0</v>
      </c>
      <c r="AH910" s="5">
        <f t="shared" si="266"/>
        <v>0</v>
      </c>
      <c r="AI910" s="5">
        <f>AA910*Inputs!I914</f>
        <v>0</v>
      </c>
      <c r="AJ910" s="5">
        <f t="shared" si="267"/>
        <v>0</v>
      </c>
      <c r="AK910" s="5">
        <f t="shared" si="268"/>
        <v>0</v>
      </c>
      <c r="AL910" s="5">
        <f>AA910*Inputs!I914</f>
        <v>0</v>
      </c>
      <c r="AM910" s="5">
        <f t="shared" ca="1" si="269"/>
        <v>0</v>
      </c>
      <c r="AN910" s="5">
        <f t="shared" si="270"/>
        <v>0</v>
      </c>
      <c r="AO910" s="5">
        <f t="shared" ca="1" si="271"/>
        <v>0</v>
      </c>
      <c r="AP910" s="5"/>
      <c r="AQ910" s="5">
        <f>AA910*Inputs!I914</f>
        <v>0</v>
      </c>
      <c r="AR910" s="5">
        <f t="shared" si="272"/>
        <v>0</v>
      </c>
      <c r="AS910" s="5"/>
      <c r="AT910" s="5">
        <f t="shared" ca="1" si="273"/>
        <v>0</v>
      </c>
      <c r="BG910" s="20" t="str">
        <f>IF(Inputs!K910="","",YEAR(Inputs!K910))</f>
        <v/>
      </c>
      <c r="BH910" s="20" t="str">
        <f>IF(Inputs!K910="","",DAY(Inputs!K910))</f>
        <v/>
      </c>
      <c r="BI910" s="20" t="str">
        <f>IF(Inputs!K910="","",MONTH(Inputs!K910))</f>
        <v/>
      </c>
      <c r="BJ910" s="14" t="str">
        <f>IF(Inputs!K910="","",IF(Inputs!K910&gt;DATE(BG910,4,1),DATE(BG910,4,1),DATE(BG910-1,4,1)))</f>
        <v/>
      </c>
      <c r="BX910" s="27" t="e">
        <f t="shared" si="274"/>
        <v>#N/A</v>
      </c>
      <c r="BY910" t="e">
        <f t="shared" si="275"/>
        <v>#N/A</v>
      </c>
    </row>
    <row r="911" spans="20:77">
      <c r="T911" s="5">
        <f>IF(Inputs!F915="",0,IF(Inputs!G915="Purchase",Inputs!H915,IF(Inputs!G915="Redemption",-Inputs!H915,IF(Inputs!G915="Dividend",0,0)))/Inputs!I915)</f>
        <v>0</v>
      </c>
      <c r="U911" s="5">
        <f>IF(Inputs!F915="",0,(datecg-Inputs!F915))</f>
        <v>0</v>
      </c>
      <c r="V911" s="5">
        <f>IF(Inputs!F915="",0,SUM($T$5:T911))</f>
        <v>0</v>
      </c>
      <c r="W911" s="5">
        <f>SUM($X$5:X910)</f>
        <v>24499.276089799783</v>
      </c>
      <c r="X911" s="5">
        <f t="shared" si="258"/>
        <v>0</v>
      </c>
      <c r="Y911" s="5">
        <f t="shared" si="259"/>
        <v>0</v>
      </c>
      <c r="Z911" s="5">
        <f t="shared" si="260"/>
        <v>0</v>
      </c>
      <c r="AA911" s="5">
        <f t="shared" si="261"/>
        <v>0</v>
      </c>
      <c r="AB911" s="5">
        <f t="shared" si="262"/>
        <v>0</v>
      </c>
      <c r="AC911" s="5">
        <f t="shared" si="263"/>
        <v>0</v>
      </c>
      <c r="AD911" s="94">
        <f>IF(U911&lt;=IF(Inputs!$C$22="",lockin,Inputs!$C$22),Inputs!$D$22,IF(U911&lt;=IF(Inputs!$C$23="",lockin,Inputs!$C$23),Inputs!$D$23,IF(U911&lt;=IF(Inputs!$C$24="",lockin,Inputs!$C$24),Inputs!$D$24,IF(U911&lt;=IF(Inputs!$C$25="",lockin,Inputs!$C$25),Inputs!$D$25,IF(U911&lt;=IF(Inputs!$C$26="",lockin,Inputs!$C$26),Inputs!$D$26,IF(U911&lt;=IF(Inputs!$C$27="",lockin,Inputs!$C$27),Inputs!$D$27,IF(U911&lt;=IF(Inputs!$C$28="",lockin,Inputs!$C$28),Inputs!$D$28,IF(U911&lt;=IF(Inputs!$C$29="",lockin,Inputs!$C$29),Inputs!$D$29,IF(U911&lt;=IF(Inputs!$C$30="",lockin,Inputs!$C$30),Inputs!$D$30,IF(U911&lt;=IF(Inputs!$C$31="",lockin,Inputs!$C$31),Inputs!$D$31,0%))))))))))</f>
        <v>1.4999999999999999E-2</v>
      </c>
      <c r="AE911" s="5">
        <f t="shared" si="264"/>
        <v>0</v>
      </c>
      <c r="AF911" s="5">
        <f>AB911*Inputs!I915</f>
        <v>0</v>
      </c>
      <c r="AG911" s="5">
        <f t="shared" si="265"/>
        <v>0</v>
      </c>
      <c r="AH911" s="5">
        <f t="shared" si="266"/>
        <v>0</v>
      </c>
      <c r="AI911" s="5">
        <f>AA911*Inputs!I915</f>
        <v>0</v>
      </c>
      <c r="AJ911" s="5">
        <f t="shared" si="267"/>
        <v>0</v>
      </c>
      <c r="AK911" s="5">
        <f t="shared" si="268"/>
        <v>0</v>
      </c>
      <c r="AL911" s="5">
        <f>AA911*Inputs!I915</f>
        <v>0</v>
      </c>
      <c r="AM911" s="5">
        <f t="shared" ca="1" si="269"/>
        <v>0</v>
      </c>
      <c r="AN911" s="5">
        <f t="shared" si="270"/>
        <v>0</v>
      </c>
      <c r="AO911" s="5">
        <f t="shared" ca="1" si="271"/>
        <v>0</v>
      </c>
      <c r="AP911" s="5"/>
      <c r="AQ911" s="5">
        <f>AA911*Inputs!I915</f>
        <v>0</v>
      </c>
      <c r="AR911" s="5">
        <f t="shared" si="272"/>
        <v>0</v>
      </c>
      <c r="AS911" s="5"/>
      <c r="AT911" s="5">
        <f t="shared" ca="1" si="273"/>
        <v>0</v>
      </c>
      <c r="BG911" s="20" t="str">
        <f>IF(Inputs!K911="","",YEAR(Inputs!K911))</f>
        <v/>
      </c>
      <c r="BH911" s="20" t="str">
        <f>IF(Inputs!K911="","",DAY(Inputs!K911))</f>
        <v/>
      </c>
      <c r="BI911" s="20" t="str">
        <f>IF(Inputs!K911="","",MONTH(Inputs!K911))</f>
        <v/>
      </c>
      <c r="BJ911" s="14" t="str">
        <f>IF(Inputs!K911="","",IF(Inputs!K911&gt;DATE(BG911,4,1),DATE(BG911,4,1),DATE(BG911-1,4,1)))</f>
        <v/>
      </c>
      <c r="BX911" s="27" t="e">
        <f t="shared" si="274"/>
        <v>#N/A</v>
      </c>
      <c r="BY911" t="e">
        <f t="shared" si="275"/>
        <v>#N/A</v>
      </c>
    </row>
    <row r="912" spans="20:77">
      <c r="T912" s="5">
        <f>IF(Inputs!F916="",0,IF(Inputs!G916="Purchase",Inputs!H916,IF(Inputs!G916="Redemption",-Inputs!H916,IF(Inputs!G916="Dividend",0,0)))/Inputs!I916)</f>
        <v>0</v>
      </c>
      <c r="U912" s="5">
        <f>IF(Inputs!F916="",0,(datecg-Inputs!F916))</f>
        <v>0</v>
      </c>
      <c r="V912" s="5">
        <f>IF(Inputs!F916="",0,SUM($T$5:T912))</f>
        <v>0</v>
      </c>
      <c r="W912" s="5">
        <f>SUM($X$5:X911)</f>
        <v>24499.276089799783</v>
      </c>
      <c r="X912" s="5">
        <f t="shared" si="258"/>
        <v>0</v>
      </c>
      <c r="Y912" s="5">
        <f t="shared" si="259"/>
        <v>0</v>
      </c>
      <c r="Z912" s="5">
        <f t="shared" si="260"/>
        <v>0</v>
      </c>
      <c r="AA912" s="5">
        <f t="shared" si="261"/>
        <v>0</v>
      </c>
      <c r="AB912" s="5">
        <f t="shared" si="262"/>
        <v>0</v>
      </c>
      <c r="AC912" s="5">
        <f t="shared" si="263"/>
        <v>0</v>
      </c>
      <c r="AD912" s="94">
        <f>IF(U912&lt;=IF(Inputs!$C$22="",lockin,Inputs!$C$22),Inputs!$D$22,IF(U912&lt;=IF(Inputs!$C$23="",lockin,Inputs!$C$23),Inputs!$D$23,IF(U912&lt;=IF(Inputs!$C$24="",lockin,Inputs!$C$24),Inputs!$D$24,IF(U912&lt;=IF(Inputs!$C$25="",lockin,Inputs!$C$25),Inputs!$D$25,IF(U912&lt;=IF(Inputs!$C$26="",lockin,Inputs!$C$26),Inputs!$D$26,IF(U912&lt;=IF(Inputs!$C$27="",lockin,Inputs!$C$27),Inputs!$D$27,IF(U912&lt;=IF(Inputs!$C$28="",lockin,Inputs!$C$28),Inputs!$D$28,IF(U912&lt;=IF(Inputs!$C$29="",lockin,Inputs!$C$29),Inputs!$D$29,IF(U912&lt;=IF(Inputs!$C$30="",lockin,Inputs!$C$30),Inputs!$D$30,IF(U912&lt;=IF(Inputs!$C$31="",lockin,Inputs!$C$31),Inputs!$D$31,0%))))))))))</f>
        <v>1.4999999999999999E-2</v>
      </c>
      <c r="AE912" s="5">
        <f t="shared" si="264"/>
        <v>0</v>
      </c>
      <c r="AF912" s="5">
        <f>AB912*Inputs!I916</f>
        <v>0</v>
      </c>
      <c r="AG912" s="5">
        <f t="shared" si="265"/>
        <v>0</v>
      </c>
      <c r="AH912" s="5">
        <f t="shared" si="266"/>
        <v>0</v>
      </c>
      <c r="AI912" s="5">
        <f>AA912*Inputs!I916</f>
        <v>0</v>
      </c>
      <c r="AJ912" s="5">
        <f t="shared" si="267"/>
        <v>0</v>
      </c>
      <c r="AK912" s="5">
        <f t="shared" si="268"/>
        <v>0</v>
      </c>
      <c r="AL912" s="5">
        <f>AA912*Inputs!I916</f>
        <v>0</v>
      </c>
      <c r="AM912" s="5">
        <f t="shared" ca="1" si="269"/>
        <v>0</v>
      </c>
      <c r="AN912" s="5">
        <f t="shared" si="270"/>
        <v>0</v>
      </c>
      <c r="AO912" s="5">
        <f t="shared" ca="1" si="271"/>
        <v>0</v>
      </c>
      <c r="AP912" s="5"/>
      <c r="AQ912" s="5">
        <f>AA912*Inputs!I916</f>
        <v>0</v>
      </c>
      <c r="AR912" s="5">
        <f t="shared" si="272"/>
        <v>0</v>
      </c>
      <c r="AS912" s="5"/>
      <c r="AT912" s="5">
        <f t="shared" ca="1" si="273"/>
        <v>0</v>
      </c>
      <c r="BG912" s="20" t="str">
        <f>IF(Inputs!K912="","",YEAR(Inputs!K912))</f>
        <v/>
      </c>
      <c r="BH912" s="20" t="str">
        <f>IF(Inputs!K912="","",DAY(Inputs!K912))</f>
        <v/>
      </c>
      <c r="BI912" s="20" t="str">
        <f>IF(Inputs!K912="","",MONTH(Inputs!K912))</f>
        <v/>
      </c>
      <c r="BJ912" s="14" t="str">
        <f>IF(Inputs!K912="","",IF(Inputs!K912&gt;DATE(BG912,4,1),DATE(BG912,4,1),DATE(BG912-1,4,1)))</f>
        <v/>
      </c>
      <c r="BX912" s="27" t="e">
        <f t="shared" si="274"/>
        <v>#N/A</v>
      </c>
      <c r="BY912" t="e">
        <f t="shared" si="275"/>
        <v>#N/A</v>
      </c>
    </row>
    <row r="913" spans="20:77">
      <c r="T913" s="5">
        <f>IF(Inputs!F917="",0,IF(Inputs!G917="Purchase",Inputs!H917,IF(Inputs!G917="Redemption",-Inputs!H917,IF(Inputs!G917="Dividend",0,0)))/Inputs!I917)</f>
        <v>0</v>
      </c>
      <c r="U913" s="5">
        <f>IF(Inputs!F917="",0,(datecg-Inputs!F917))</f>
        <v>0</v>
      </c>
      <c r="V913" s="5">
        <f>IF(Inputs!F917="",0,SUM($T$5:T913))</f>
        <v>0</v>
      </c>
      <c r="W913" s="5">
        <f>SUM($X$5:X912)</f>
        <v>24499.276089799783</v>
      </c>
      <c r="X913" s="5">
        <f t="shared" si="258"/>
        <v>0</v>
      </c>
      <c r="Y913" s="5">
        <f t="shared" si="259"/>
        <v>0</v>
      </c>
      <c r="Z913" s="5">
        <f t="shared" si="260"/>
        <v>0</v>
      </c>
      <c r="AA913" s="5">
        <f t="shared" si="261"/>
        <v>0</v>
      </c>
      <c r="AB913" s="5">
        <f t="shared" si="262"/>
        <v>0</v>
      </c>
      <c r="AC913" s="5">
        <f t="shared" si="263"/>
        <v>0</v>
      </c>
      <c r="AD913" s="94">
        <f>IF(U913&lt;=IF(Inputs!$C$22="",lockin,Inputs!$C$22),Inputs!$D$22,IF(U913&lt;=IF(Inputs!$C$23="",lockin,Inputs!$C$23),Inputs!$D$23,IF(U913&lt;=IF(Inputs!$C$24="",lockin,Inputs!$C$24),Inputs!$D$24,IF(U913&lt;=IF(Inputs!$C$25="",lockin,Inputs!$C$25),Inputs!$D$25,IF(U913&lt;=IF(Inputs!$C$26="",lockin,Inputs!$C$26),Inputs!$D$26,IF(U913&lt;=IF(Inputs!$C$27="",lockin,Inputs!$C$27),Inputs!$D$27,IF(U913&lt;=IF(Inputs!$C$28="",lockin,Inputs!$C$28),Inputs!$D$28,IF(U913&lt;=IF(Inputs!$C$29="",lockin,Inputs!$C$29),Inputs!$D$29,IF(U913&lt;=IF(Inputs!$C$30="",lockin,Inputs!$C$30),Inputs!$D$30,IF(U913&lt;=IF(Inputs!$C$31="",lockin,Inputs!$C$31),Inputs!$D$31,0%))))))))))</f>
        <v>1.4999999999999999E-2</v>
      </c>
      <c r="AE913" s="5">
        <f t="shared" si="264"/>
        <v>0</v>
      </c>
      <c r="AF913" s="5">
        <f>AB913*Inputs!I917</f>
        <v>0</v>
      </c>
      <c r="AG913" s="5">
        <f t="shared" si="265"/>
        <v>0</v>
      </c>
      <c r="AH913" s="5">
        <f t="shared" si="266"/>
        <v>0</v>
      </c>
      <c r="AI913" s="5">
        <f>AA913*Inputs!I917</f>
        <v>0</v>
      </c>
      <c r="AJ913" s="5">
        <f t="shared" si="267"/>
        <v>0</v>
      </c>
      <c r="AK913" s="5">
        <f t="shared" si="268"/>
        <v>0</v>
      </c>
      <c r="AL913" s="5">
        <f>AA913*Inputs!I917</f>
        <v>0</v>
      </c>
      <c r="AM913" s="5">
        <f t="shared" ca="1" si="269"/>
        <v>0</v>
      </c>
      <c r="AN913" s="5">
        <f t="shared" si="270"/>
        <v>0</v>
      </c>
      <c r="AO913" s="5">
        <f t="shared" ca="1" si="271"/>
        <v>0</v>
      </c>
      <c r="AP913" s="5"/>
      <c r="AQ913" s="5">
        <f>AA913*Inputs!I917</f>
        <v>0</v>
      </c>
      <c r="AR913" s="5">
        <f t="shared" si="272"/>
        <v>0</v>
      </c>
      <c r="AS913" s="5"/>
      <c r="AT913" s="5">
        <f t="shared" ca="1" si="273"/>
        <v>0</v>
      </c>
      <c r="BG913" s="20" t="str">
        <f>IF(Inputs!K913="","",YEAR(Inputs!K913))</f>
        <v/>
      </c>
      <c r="BH913" s="20" t="str">
        <f>IF(Inputs!K913="","",DAY(Inputs!K913))</f>
        <v/>
      </c>
      <c r="BI913" s="20" t="str">
        <f>IF(Inputs!K913="","",MONTH(Inputs!K913))</f>
        <v/>
      </c>
      <c r="BJ913" s="14" t="str">
        <f>IF(Inputs!K913="","",IF(Inputs!K913&gt;DATE(BG913,4,1),DATE(BG913,4,1),DATE(BG913-1,4,1)))</f>
        <v/>
      </c>
      <c r="BX913" s="27" t="e">
        <f t="shared" si="274"/>
        <v>#N/A</v>
      </c>
      <c r="BY913" t="e">
        <f t="shared" si="275"/>
        <v>#N/A</v>
      </c>
    </row>
    <row r="914" spans="20:77">
      <c r="T914" s="5">
        <f>IF(Inputs!F918="",0,IF(Inputs!G918="Purchase",Inputs!H918,IF(Inputs!G918="Redemption",-Inputs!H918,IF(Inputs!G918="Dividend",0,0)))/Inputs!I918)</f>
        <v>0</v>
      </c>
      <c r="U914" s="5">
        <f>IF(Inputs!F918="",0,(datecg-Inputs!F918))</f>
        <v>0</v>
      </c>
      <c r="V914" s="5">
        <f>IF(Inputs!F918="",0,SUM($T$5:T914))</f>
        <v>0</v>
      </c>
      <c r="W914" s="5">
        <f>SUM($X$5:X913)</f>
        <v>24499.276089799783</v>
      </c>
      <c r="X914" s="5">
        <f t="shared" si="258"/>
        <v>0</v>
      </c>
      <c r="Y914" s="5">
        <f t="shared" si="259"/>
        <v>0</v>
      </c>
      <c r="Z914" s="5">
        <f t="shared" si="260"/>
        <v>0</v>
      </c>
      <c r="AA914" s="5">
        <f t="shared" si="261"/>
        <v>0</v>
      </c>
      <c r="AB914" s="5">
        <f t="shared" si="262"/>
        <v>0</v>
      </c>
      <c r="AC914" s="5">
        <f t="shared" si="263"/>
        <v>0</v>
      </c>
      <c r="AD914" s="94">
        <f>IF(U914&lt;=IF(Inputs!$C$22="",lockin,Inputs!$C$22),Inputs!$D$22,IF(U914&lt;=IF(Inputs!$C$23="",lockin,Inputs!$C$23),Inputs!$D$23,IF(U914&lt;=IF(Inputs!$C$24="",lockin,Inputs!$C$24),Inputs!$D$24,IF(U914&lt;=IF(Inputs!$C$25="",lockin,Inputs!$C$25),Inputs!$D$25,IF(U914&lt;=IF(Inputs!$C$26="",lockin,Inputs!$C$26),Inputs!$D$26,IF(U914&lt;=IF(Inputs!$C$27="",lockin,Inputs!$C$27),Inputs!$D$27,IF(U914&lt;=IF(Inputs!$C$28="",lockin,Inputs!$C$28),Inputs!$D$28,IF(U914&lt;=IF(Inputs!$C$29="",lockin,Inputs!$C$29),Inputs!$D$29,IF(U914&lt;=IF(Inputs!$C$30="",lockin,Inputs!$C$30),Inputs!$D$30,IF(U914&lt;=IF(Inputs!$C$31="",lockin,Inputs!$C$31),Inputs!$D$31,0%))))))))))</f>
        <v>1.4999999999999999E-2</v>
      </c>
      <c r="AE914" s="5">
        <f t="shared" si="264"/>
        <v>0</v>
      </c>
      <c r="AF914" s="5">
        <f>AB914*Inputs!I918</f>
        <v>0</v>
      </c>
      <c r="AG914" s="5">
        <f t="shared" si="265"/>
        <v>0</v>
      </c>
      <c r="AH914" s="5">
        <f t="shared" si="266"/>
        <v>0</v>
      </c>
      <c r="AI914" s="5">
        <f>AA914*Inputs!I918</f>
        <v>0</v>
      </c>
      <c r="AJ914" s="5">
        <f t="shared" si="267"/>
        <v>0</v>
      </c>
      <c r="AK914" s="5">
        <f t="shared" si="268"/>
        <v>0</v>
      </c>
      <c r="AL914" s="5">
        <f>AA914*Inputs!I918</f>
        <v>0</v>
      </c>
      <c r="AM914" s="5">
        <f t="shared" ca="1" si="269"/>
        <v>0</v>
      </c>
      <c r="AN914" s="5">
        <f t="shared" si="270"/>
        <v>0</v>
      </c>
      <c r="AO914" s="5">
        <f t="shared" ca="1" si="271"/>
        <v>0</v>
      </c>
      <c r="AP914" s="5"/>
      <c r="AQ914" s="5">
        <f>AA914*Inputs!I918</f>
        <v>0</v>
      </c>
      <c r="AR914" s="5">
        <f t="shared" si="272"/>
        <v>0</v>
      </c>
      <c r="AS914" s="5"/>
      <c r="AT914" s="5">
        <f t="shared" ca="1" si="273"/>
        <v>0</v>
      </c>
      <c r="BG914" s="20" t="str">
        <f>IF(Inputs!K914="","",YEAR(Inputs!K914))</f>
        <v/>
      </c>
      <c r="BH914" s="20" t="str">
        <f>IF(Inputs!K914="","",DAY(Inputs!K914))</f>
        <v/>
      </c>
      <c r="BI914" s="20" t="str">
        <f>IF(Inputs!K914="","",MONTH(Inputs!K914))</f>
        <v/>
      </c>
      <c r="BJ914" s="14" t="str">
        <f>IF(Inputs!K914="","",IF(Inputs!K914&gt;DATE(BG914,4,1),DATE(BG914,4,1),DATE(BG914-1,4,1)))</f>
        <v/>
      </c>
      <c r="BX914" s="27" t="e">
        <f t="shared" si="274"/>
        <v>#N/A</v>
      </c>
      <c r="BY914" t="e">
        <f t="shared" si="275"/>
        <v>#N/A</v>
      </c>
    </row>
    <row r="915" spans="20:77">
      <c r="T915" s="5">
        <f>IF(Inputs!F919="",0,IF(Inputs!G919="Purchase",Inputs!H919,IF(Inputs!G919="Redemption",-Inputs!H919,IF(Inputs!G919="Dividend",0,0)))/Inputs!I919)</f>
        <v>0</v>
      </c>
      <c r="U915" s="5">
        <f>IF(Inputs!F919="",0,(datecg-Inputs!F919))</f>
        <v>0</v>
      </c>
      <c r="V915" s="5">
        <f>IF(Inputs!F919="",0,SUM($T$5:T915))</f>
        <v>0</v>
      </c>
      <c r="W915" s="5">
        <f>SUM($X$5:X914)</f>
        <v>24499.276089799783</v>
      </c>
      <c r="X915" s="5">
        <f t="shared" si="258"/>
        <v>0</v>
      </c>
      <c r="Y915" s="5">
        <f t="shared" si="259"/>
        <v>0</v>
      </c>
      <c r="Z915" s="5">
        <f t="shared" si="260"/>
        <v>0</v>
      </c>
      <c r="AA915" s="5">
        <f t="shared" si="261"/>
        <v>0</v>
      </c>
      <c r="AB915" s="5">
        <f t="shared" si="262"/>
        <v>0</v>
      </c>
      <c r="AC915" s="5">
        <f t="shared" si="263"/>
        <v>0</v>
      </c>
      <c r="AD915" s="94">
        <f>IF(U915&lt;=IF(Inputs!$C$22="",lockin,Inputs!$C$22),Inputs!$D$22,IF(U915&lt;=IF(Inputs!$C$23="",lockin,Inputs!$C$23),Inputs!$D$23,IF(U915&lt;=IF(Inputs!$C$24="",lockin,Inputs!$C$24),Inputs!$D$24,IF(U915&lt;=IF(Inputs!$C$25="",lockin,Inputs!$C$25),Inputs!$D$25,IF(U915&lt;=IF(Inputs!$C$26="",lockin,Inputs!$C$26),Inputs!$D$26,IF(U915&lt;=IF(Inputs!$C$27="",lockin,Inputs!$C$27),Inputs!$D$27,IF(U915&lt;=IF(Inputs!$C$28="",lockin,Inputs!$C$28),Inputs!$D$28,IF(U915&lt;=IF(Inputs!$C$29="",lockin,Inputs!$C$29),Inputs!$D$29,IF(U915&lt;=IF(Inputs!$C$30="",lockin,Inputs!$C$30),Inputs!$D$30,IF(U915&lt;=IF(Inputs!$C$31="",lockin,Inputs!$C$31),Inputs!$D$31,0%))))))))))</f>
        <v>1.4999999999999999E-2</v>
      </c>
      <c r="AE915" s="5">
        <f t="shared" si="264"/>
        <v>0</v>
      </c>
      <c r="AF915" s="5">
        <f>AB915*Inputs!I919</f>
        <v>0</v>
      </c>
      <c r="AG915" s="5">
        <f t="shared" si="265"/>
        <v>0</v>
      </c>
      <c r="AH915" s="5">
        <f t="shared" si="266"/>
        <v>0</v>
      </c>
      <c r="AI915" s="5">
        <f>AA915*Inputs!I919</f>
        <v>0</v>
      </c>
      <c r="AJ915" s="5">
        <f t="shared" si="267"/>
        <v>0</v>
      </c>
      <c r="AK915" s="5">
        <f t="shared" si="268"/>
        <v>0</v>
      </c>
      <c r="AL915" s="5">
        <f>AA915*Inputs!I919</f>
        <v>0</v>
      </c>
      <c r="AM915" s="5">
        <f t="shared" ca="1" si="269"/>
        <v>0</v>
      </c>
      <c r="AN915" s="5">
        <f t="shared" si="270"/>
        <v>0</v>
      </c>
      <c r="AO915" s="5">
        <f t="shared" ca="1" si="271"/>
        <v>0</v>
      </c>
      <c r="AP915" s="5"/>
      <c r="AQ915" s="5">
        <f>AA915*Inputs!I919</f>
        <v>0</v>
      </c>
      <c r="AR915" s="5">
        <f t="shared" si="272"/>
        <v>0</v>
      </c>
      <c r="AS915" s="5"/>
      <c r="AT915" s="5">
        <f t="shared" ca="1" si="273"/>
        <v>0</v>
      </c>
      <c r="BG915" s="20" t="str">
        <f>IF(Inputs!K915="","",YEAR(Inputs!K915))</f>
        <v/>
      </c>
      <c r="BH915" s="20" t="str">
        <f>IF(Inputs!K915="","",DAY(Inputs!K915))</f>
        <v/>
      </c>
      <c r="BI915" s="20" t="str">
        <f>IF(Inputs!K915="","",MONTH(Inputs!K915))</f>
        <v/>
      </c>
      <c r="BJ915" s="14" t="str">
        <f>IF(Inputs!K915="","",IF(Inputs!K915&gt;DATE(BG915,4,1),DATE(BG915,4,1),DATE(BG915-1,4,1)))</f>
        <v/>
      </c>
      <c r="BX915" s="27" t="e">
        <f t="shared" si="274"/>
        <v>#N/A</v>
      </c>
      <c r="BY915" t="e">
        <f t="shared" si="275"/>
        <v>#N/A</v>
      </c>
    </row>
    <row r="916" spans="20:77">
      <c r="T916" s="5">
        <f>IF(Inputs!F920="",0,IF(Inputs!G920="Purchase",Inputs!H920,IF(Inputs!G920="Redemption",-Inputs!H920,IF(Inputs!G920="Dividend",0,0)))/Inputs!I920)</f>
        <v>0</v>
      </c>
      <c r="U916" s="5">
        <f>IF(Inputs!F920="",0,(datecg-Inputs!F920))</f>
        <v>0</v>
      </c>
      <c r="V916" s="5">
        <f>IF(Inputs!F920="",0,SUM($T$5:T916))</f>
        <v>0</v>
      </c>
      <c r="W916" s="5">
        <f>SUM($X$5:X915)</f>
        <v>24499.276089799783</v>
      </c>
      <c r="X916" s="5">
        <f t="shared" si="258"/>
        <v>0</v>
      </c>
      <c r="Y916" s="5">
        <f t="shared" si="259"/>
        <v>0</v>
      </c>
      <c r="Z916" s="5">
        <f t="shared" si="260"/>
        <v>0</v>
      </c>
      <c r="AA916" s="5">
        <f t="shared" si="261"/>
        <v>0</v>
      </c>
      <c r="AB916" s="5">
        <f t="shared" si="262"/>
        <v>0</v>
      </c>
      <c r="AC916" s="5">
        <f t="shared" si="263"/>
        <v>0</v>
      </c>
      <c r="AD916" s="94">
        <f>IF(U916&lt;=IF(Inputs!$C$22="",lockin,Inputs!$C$22),Inputs!$D$22,IF(U916&lt;=IF(Inputs!$C$23="",lockin,Inputs!$C$23),Inputs!$D$23,IF(U916&lt;=IF(Inputs!$C$24="",lockin,Inputs!$C$24),Inputs!$D$24,IF(U916&lt;=IF(Inputs!$C$25="",lockin,Inputs!$C$25),Inputs!$D$25,IF(U916&lt;=IF(Inputs!$C$26="",lockin,Inputs!$C$26),Inputs!$D$26,IF(U916&lt;=IF(Inputs!$C$27="",lockin,Inputs!$C$27),Inputs!$D$27,IF(U916&lt;=IF(Inputs!$C$28="",lockin,Inputs!$C$28),Inputs!$D$28,IF(U916&lt;=IF(Inputs!$C$29="",lockin,Inputs!$C$29),Inputs!$D$29,IF(U916&lt;=IF(Inputs!$C$30="",lockin,Inputs!$C$30),Inputs!$D$30,IF(U916&lt;=IF(Inputs!$C$31="",lockin,Inputs!$C$31),Inputs!$D$31,0%))))))))))</f>
        <v>1.4999999999999999E-2</v>
      </c>
      <c r="AE916" s="5">
        <f t="shared" si="264"/>
        <v>0</v>
      </c>
      <c r="AF916" s="5">
        <f>AB916*Inputs!I920</f>
        <v>0</v>
      </c>
      <c r="AG916" s="5">
        <f t="shared" si="265"/>
        <v>0</v>
      </c>
      <c r="AH916" s="5">
        <f t="shared" si="266"/>
        <v>0</v>
      </c>
      <c r="AI916" s="5">
        <f>AA916*Inputs!I920</f>
        <v>0</v>
      </c>
      <c r="AJ916" s="5">
        <f t="shared" si="267"/>
        <v>0</v>
      </c>
      <c r="AK916" s="5">
        <f t="shared" si="268"/>
        <v>0</v>
      </c>
      <c r="AL916" s="5">
        <f>AA916*Inputs!I920</f>
        <v>0</v>
      </c>
      <c r="AM916" s="5">
        <f t="shared" ca="1" si="269"/>
        <v>0</v>
      </c>
      <c r="AN916" s="5">
        <f t="shared" si="270"/>
        <v>0</v>
      </c>
      <c r="AO916" s="5">
        <f t="shared" ca="1" si="271"/>
        <v>0</v>
      </c>
      <c r="AP916" s="5"/>
      <c r="AQ916" s="5">
        <f>AA916*Inputs!I920</f>
        <v>0</v>
      </c>
      <c r="AR916" s="5">
        <f t="shared" si="272"/>
        <v>0</v>
      </c>
      <c r="AS916" s="5"/>
      <c r="AT916" s="5">
        <f t="shared" ca="1" si="273"/>
        <v>0</v>
      </c>
      <c r="BG916" s="20" t="str">
        <f>IF(Inputs!K916="","",YEAR(Inputs!K916))</f>
        <v/>
      </c>
      <c r="BH916" s="20" t="str">
        <f>IF(Inputs!K916="","",DAY(Inputs!K916))</f>
        <v/>
      </c>
      <c r="BI916" s="20" t="str">
        <f>IF(Inputs!K916="","",MONTH(Inputs!K916))</f>
        <v/>
      </c>
      <c r="BJ916" s="14" t="str">
        <f>IF(Inputs!K916="","",IF(Inputs!K916&gt;DATE(BG916,4,1),DATE(BG916,4,1),DATE(BG916-1,4,1)))</f>
        <v/>
      </c>
      <c r="BX916" s="27" t="e">
        <f t="shared" si="274"/>
        <v>#N/A</v>
      </c>
      <c r="BY916" t="e">
        <f t="shared" si="275"/>
        <v>#N/A</v>
      </c>
    </row>
    <row r="917" spans="20:77">
      <c r="T917" s="5">
        <f>IF(Inputs!F921="",0,IF(Inputs!G921="Purchase",Inputs!H921,IF(Inputs!G921="Redemption",-Inputs!H921,IF(Inputs!G921="Dividend",0,0)))/Inputs!I921)</f>
        <v>0</v>
      </c>
      <c r="U917" s="5">
        <f>IF(Inputs!F921="",0,(datecg-Inputs!F921))</f>
        <v>0</v>
      </c>
      <c r="V917" s="5">
        <f>IF(Inputs!F921="",0,SUM($T$5:T917))</f>
        <v>0</v>
      </c>
      <c r="W917" s="5">
        <f>SUM($X$5:X916)</f>
        <v>24499.276089799783</v>
      </c>
      <c r="X917" s="5">
        <f t="shared" si="258"/>
        <v>0</v>
      </c>
      <c r="Y917" s="5">
        <f t="shared" si="259"/>
        <v>0</v>
      </c>
      <c r="Z917" s="5">
        <f t="shared" si="260"/>
        <v>0</v>
      </c>
      <c r="AA917" s="5">
        <f t="shared" si="261"/>
        <v>0</v>
      </c>
      <c r="AB917" s="5">
        <f t="shared" si="262"/>
        <v>0</v>
      </c>
      <c r="AC917" s="5">
        <f t="shared" si="263"/>
        <v>0</v>
      </c>
      <c r="AD917" s="94">
        <f>IF(U917&lt;=IF(Inputs!$C$22="",lockin,Inputs!$C$22),Inputs!$D$22,IF(U917&lt;=IF(Inputs!$C$23="",lockin,Inputs!$C$23),Inputs!$D$23,IF(U917&lt;=IF(Inputs!$C$24="",lockin,Inputs!$C$24),Inputs!$D$24,IF(U917&lt;=IF(Inputs!$C$25="",lockin,Inputs!$C$25),Inputs!$D$25,IF(U917&lt;=IF(Inputs!$C$26="",lockin,Inputs!$C$26),Inputs!$D$26,IF(U917&lt;=IF(Inputs!$C$27="",lockin,Inputs!$C$27),Inputs!$D$27,IF(U917&lt;=IF(Inputs!$C$28="",lockin,Inputs!$C$28),Inputs!$D$28,IF(U917&lt;=IF(Inputs!$C$29="",lockin,Inputs!$C$29),Inputs!$D$29,IF(U917&lt;=IF(Inputs!$C$30="",lockin,Inputs!$C$30),Inputs!$D$30,IF(U917&lt;=IF(Inputs!$C$31="",lockin,Inputs!$C$31),Inputs!$D$31,0%))))))))))</f>
        <v>1.4999999999999999E-2</v>
      </c>
      <c r="AE917" s="5">
        <f t="shared" si="264"/>
        <v>0</v>
      </c>
      <c r="AF917" s="5">
        <f>AB917*Inputs!I921</f>
        <v>0</v>
      </c>
      <c r="AG917" s="5">
        <f t="shared" si="265"/>
        <v>0</v>
      </c>
      <c r="AH917" s="5">
        <f t="shared" si="266"/>
        <v>0</v>
      </c>
      <c r="AI917" s="5">
        <f>AA917*Inputs!I921</f>
        <v>0</v>
      </c>
      <c r="AJ917" s="5">
        <f t="shared" si="267"/>
        <v>0</v>
      </c>
      <c r="AK917" s="5">
        <f t="shared" si="268"/>
        <v>0</v>
      </c>
      <c r="AL917" s="5">
        <f>AA917*Inputs!I921</f>
        <v>0</v>
      </c>
      <c r="AM917" s="5">
        <f t="shared" ca="1" si="269"/>
        <v>0</v>
      </c>
      <c r="AN917" s="5">
        <f t="shared" si="270"/>
        <v>0</v>
      </c>
      <c r="AO917" s="5">
        <f t="shared" ca="1" si="271"/>
        <v>0</v>
      </c>
      <c r="AP917" s="5"/>
      <c r="AQ917" s="5">
        <f>AA917*Inputs!I921</f>
        <v>0</v>
      </c>
      <c r="AR917" s="5">
        <f t="shared" si="272"/>
        <v>0</v>
      </c>
      <c r="AS917" s="5"/>
      <c r="AT917" s="5">
        <f t="shared" ca="1" si="273"/>
        <v>0</v>
      </c>
      <c r="BG917" s="20" t="str">
        <f>IF(Inputs!K917="","",YEAR(Inputs!K917))</f>
        <v/>
      </c>
      <c r="BH917" s="20" t="str">
        <f>IF(Inputs!K917="","",DAY(Inputs!K917))</f>
        <v/>
      </c>
      <c r="BI917" s="20" t="str">
        <f>IF(Inputs!K917="","",MONTH(Inputs!K917))</f>
        <v/>
      </c>
      <c r="BJ917" s="14" t="str">
        <f>IF(Inputs!K917="","",IF(Inputs!K917&gt;DATE(BG917,4,1),DATE(BG917,4,1),DATE(BG917-1,4,1)))</f>
        <v/>
      </c>
      <c r="BX917" s="27" t="e">
        <f t="shared" si="274"/>
        <v>#N/A</v>
      </c>
      <c r="BY917" t="e">
        <f t="shared" si="275"/>
        <v>#N/A</v>
      </c>
    </row>
    <row r="918" spans="20:77">
      <c r="T918" s="5">
        <f>IF(Inputs!F922="",0,IF(Inputs!G922="Purchase",Inputs!H922,IF(Inputs!G922="Redemption",-Inputs!H922,IF(Inputs!G922="Dividend",0,0)))/Inputs!I922)</f>
        <v>0</v>
      </c>
      <c r="U918" s="5">
        <f>IF(Inputs!F922="",0,(datecg-Inputs!F922))</f>
        <v>0</v>
      </c>
      <c r="V918" s="5">
        <f>IF(Inputs!F922="",0,SUM($T$5:T918))</f>
        <v>0</v>
      </c>
      <c r="W918" s="5">
        <f>SUM($X$5:X917)</f>
        <v>24499.276089799783</v>
      </c>
      <c r="X918" s="5">
        <f t="shared" si="258"/>
        <v>0</v>
      </c>
      <c r="Y918" s="5">
        <f t="shared" si="259"/>
        <v>0</v>
      </c>
      <c r="Z918" s="5">
        <f t="shared" si="260"/>
        <v>0</v>
      </c>
      <c r="AA918" s="5">
        <f t="shared" si="261"/>
        <v>0</v>
      </c>
      <c r="AB918" s="5">
        <f t="shared" si="262"/>
        <v>0</v>
      </c>
      <c r="AC918" s="5">
        <f t="shared" si="263"/>
        <v>0</v>
      </c>
      <c r="AD918" s="94">
        <f>IF(U918&lt;=IF(Inputs!$C$22="",lockin,Inputs!$C$22),Inputs!$D$22,IF(U918&lt;=IF(Inputs!$C$23="",lockin,Inputs!$C$23),Inputs!$D$23,IF(U918&lt;=IF(Inputs!$C$24="",lockin,Inputs!$C$24),Inputs!$D$24,IF(U918&lt;=IF(Inputs!$C$25="",lockin,Inputs!$C$25),Inputs!$D$25,IF(U918&lt;=IF(Inputs!$C$26="",lockin,Inputs!$C$26),Inputs!$D$26,IF(U918&lt;=IF(Inputs!$C$27="",lockin,Inputs!$C$27),Inputs!$D$27,IF(U918&lt;=IF(Inputs!$C$28="",lockin,Inputs!$C$28),Inputs!$D$28,IF(U918&lt;=IF(Inputs!$C$29="",lockin,Inputs!$C$29),Inputs!$D$29,IF(U918&lt;=IF(Inputs!$C$30="",lockin,Inputs!$C$30),Inputs!$D$30,IF(U918&lt;=IF(Inputs!$C$31="",lockin,Inputs!$C$31),Inputs!$D$31,0%))))))))))</f>
        <v>1.4999999999999999E-2</v>
      </c>
      <c r="AE918" s="5">
        <f t="shared" si="264"/>
        <v>0</v>
      </c>
      <c r="AF918" s="5">
        <f>AB918*Inputs!I922</f>
        <v>0</v>
      </c>
      <c r="AG918" s="5">
        <f t="shared" si="265"/>
        <v>0</v>
      </c>
      <c r="AH918" s="5">
        <f t="shared" si="266"/>
        <v>0</v>
      </c>
      <c r="AI918" s="5">
        <f>AA918*Inputs!I922</f>
        <v>0</v>
      </c>
      <c r="AJ918" s="5">
        <f t="shared" si="267"/>
        <v>0</v>
      </c>
      <c r="AK918" s="5">
        <f t="shared" si="268"/>
        <v>0</v>
      </c>
      <c r="AL918" s="5">
        <f>AA918*Inputs!I922</f>
        <v>0</v>
      </c>
      <c r="AM918" s="5">
        <f t="shared" ca="1" si="269"/>
        <v>0</v>
      </c>
      <c r="AN918" s="5">
        <f t="shared" si="270"/>
        <v>0</v>
      </c>
      <c r="AO918" s="5">
        <f t="shared" ca="1" si="271"/>
        <v>0</v>
      </c>
      <c r="AP918" s="5"/>
      <c r="AQ918" s="5">
        <f>AA918*Inputs!I922</f>
        <v>0</v>
      </c>
      <c r="AR918" s="5">
        <f t="shared" si="272"/>
        <v>0</v>
      </c>
      <c r="AS918" s="5"/>
      <c r="AT918" s="5">
        <f t="shared" ca="1" si="273"/>
        <v>0</v>
      </c>
      <c r="BG918" s="20" t="str">
        <f>IF(Inputs!K918="","",YEAR(Inputs!K918))</f>
        <v/>
      </c>
      <c r="BH918" s="20" t="str">
        <f>IF(Inputs!K918="","",DAY(Inputs!K918))</f>
        <v/>
      </c>
      <c r="BI918" s="20" t="str">
        <f>IF(Inputs!K918="","",MONTH(Inputs!K918))</f>
        <v/>
      </c>
      <c r="BJ918" s="14" t="str">
        <f>IF(Inputs!K918="","",IF(Inputs!K918&gt;DATE(BG918,4,1),DATE(BG918,4,1),DATE(BG918-1,4,1)))</f>
        <v/>
      </c>
      <c r="BX918" s="27" t="e">
        <f t="shared" si="274"/>
        <v>#N/A</v>
      </c>
      <c r="BY918" t="e">
        <f t="shared" si="275"/>
        <v>#N/A</v>
      </c>
    </row>
    <row r="919" spans="20:77">
      <c r="T919" s="5">
        <f>IF(Inputs!F923="",0,IF(Inputs!G923="Purchase",Inputs!H923,IF(Inputs!G923="Redemption",-Inputs!H923,IF(Inputs!G923="Dividend",0,0)))/Inputs!I923)</f>
        <v>0</v>
      </c>
      <c r="U919" s="5">
        <f>IF(Inputs!F923="",0,(datecg-Inputs!F923))</f>
        <v>0</v>
      </c>
      <c r="V919" s="5">
        <f>IF(Inputs!F923="",0,SUM($T$5:T919))</f>
        <v>0</v>
      </c>
      <c r="W919" s="5">
        <f>SUM($X$5:X918)</f>
        <v>24499.276089799783</v>
      </c>
      <c r="X919" s="5">
        <f t="shared" si="258"/>
        <v>0</v>
      </c>
      <c r="Y919" s="5">
        <f t="shared" si="259"/>
        <v>0</v>
      </c>
      <c r="Z919" s="5">
        <f t="shared" si="260"/>
        <v>0</v>
      </c>
      <c r="AA919" s="5">
        <f t="shared" si="261"/>
        <v>0</v>
      </c>
      <c r="AB919" s="5">
        <f t="shared" si="262"/>
        <v>0</v>
      </c>
      <c r="AC919" s="5">
        <f t="shared" si="263"/>
        <v>0</v>
      </c>
      <c r="AD919" s="94">
        <f>IF(U919&lt;=IF(Inputs!$C$22="",lockin,Inputs!$C$22),Inputs!$D$22,IF(U919&lt;=IF(Inputs!$C$23="",lockin,Inputs!$C$23),Inputs!$D$23,IF(U919&lt;=IF(Inputs!$C$24="",lockin,Inputs!$C$24),Inputs!$D$24,IF(U919&lt;=IF(Inputs!$C$25="",lockin,Inputs!$C$25),Inputs!$D$25,IF(U919&lt;=IF(Inputs!$C$26="",lockin,Inputs!$C$26),Inputs!$D$26,IF(U919&lt;=IF(Inputs!$C$27="",lockin,Inputs!$C$27),Inputs!$D$27,IF(U919&lt;=IF(Inputs!$C$28="",lockin,Inputs!$C$28),Inputs!$D$28,IF(U919&lt;=IF(Inputs!$C$29="",lockin,Inputs!$C$29),Inputs!$D$29,IF(U919&lt;=IF(Inputs!$C$30="",lockin,Inputs!$C$30),Inputs!$D$30,IF(U919&lt;=IF(Inputs!$C$31="",lockin,Inputs!$C$31),Inputs!$D$31,0%))))))))))</f>
        <v>1.4999999999999999E-2</v>
      </c>
      <c r="AE919" s="5">
        <f t="shared" si="264"/>
        <v>0</v>
      </c>
      <c r="AF919" s="5">
        <f>AB919*Inputs!I923</f>
        <v>0</v>
      </c>
      <c r="AG919" s="5">
        <f t="shared" si="265"/>
        <v>0</v>
      </c>
      <c r="AH919" s="5">
        <f t="shared" si="266"/>
        <v>0</v>
      </c>
      <c r="AI919" s="5">
        <f>AA919*Inputs!I923</f>
        <v>0</v>
      </c>
      <c r="AJ919" s="5">
        <f t="shared" si="267"/>
        <v>0</v>
      </c>
      <c r="AK919" s="5">
        <f t="shared" si="268"/>
        <v>0</v>
      </c>
      <c r="AL919" s="5">
        <f>AA919*Inputs!I923</f>
        <v>0</v>
      </c>
      <c r="AM919" s="5">
        <f t="shared" ca="1" si="269"/>
        <v>0</v>
      </c>
      <c r="AN919" s="5">
        <f t="shared" si="270"/>
        <v>0</v>
      </c>
      <c r="AO919" s="5">
        <f t="shared" ca="1" si="271"/>
        <v>0</v>
      </c>
      <c r="AP919" s="5"/>
      <c r="AQ919" s="5">
        <f>AA919*Inputs!I923</f>
        <v>0</v>
      </c>
      <c r="AR919" s="5">
        <f t="shared" si="272"/>
        <v>0</v>
      </c>
      <c r="AS919" s="5"/>
      <c r="AT919" s="5">
        <f t="shared" ca="1" si="273"/>
        <v>0</v>
      </c>
      <c r="BG919" s="20" t="str">
        <f>IF(Inputs!K919="","",YEAR(Inputs!K919))</f>
        <v/>
      </c>
      <c r="BH919" s="20" t="str">
        <f>IF(Inputs!K919="","",DAY(Inputs!K919))</f>
        <v/>
      </c>
      <c r="BI919" s="20" t="str">
        <f>IF(Inputs!K919="","",MONTH(Inputs!K919))</f>
        <v/>
      </c>
      <c r="BJ919" s="14" t="str">
        <f>IF(Inputs!K919="","",IF(Inputs!K919&gt;DATE(BG919,4,1),DATE(BG919,4,1),DATE(BG919-1,4,1)))</f>
        <v/>
      </c>
      <c r="BX919" s="27" t="e">
        <f t="shared" si="274"/>
        <v>#N/A</v>
      </c>
      <c r="BY919" t="e">
        <f t="shared" si="275"/>
        <v>#N/A</v>
      </c>
    </row>
    <row r="920" spans="20:77">
      <c r="T920" s="5">
        <f>IF(Inputs!F924="",0,IF(Inputs!G924="Purchase",Inputs!H924,IF(Inputs!G924="Redemption",-Inputs!H924,IF(Inputs!G924="Dividend",0,0)))/Inputs!I924)</f>
        <v>0</v>
      </c>
      <c r="U920" s="5">
        <f>IF(Inputs!F924="",0,(datecg-Inputs!F924))</f>
        <v>0</v>
      </c>
      <c r="V920" s="5">
        <f>IF(Inputs!F924="",0,SUM($T$5:T920))</f>
        <v>0</v>
      </c>
      <c r="W920" s="5">
        <f>SUM($X$5:X919)</f>
        <v>24499.276089799783</v>
      </c>
      <c r="X920" s="5">
        <f t="shared" si="258"/>
        <v>0</v>
      </c>
      <c r="Y920" s="5">
        <f t="shared" si="259"/>
        <v>0</v>
      </c>
      <c r="Z920" s="5">
        <f t="shared" si="260"/>
        <v>0</v>
      </c>
      <c r="AA920" s="5">
        <f t="shared" si="261"/>
        <v>0</v>
      </c>
      <c r="AB920" s="5">
        <f t="shared" si="262"/>
        <v>0</v>
      </c>
      <c r="AC920" s="5">
        <f t="shared" si="263"/>
        <v>0</v>
      </c>
      <c r="AD920" s="94">
        <f>IF(U920&lt;=IF(Inputs!$C$22="",lockin,Inputs!$C$22),Inputs!$D$22,IF(U920&lt;=IF(Inputs!$C$23="",lockin,Inputs!$C$23),Inputs!$D$23,IF(U920&lt;=IF(Inputs!$C$24="",lockin,Inputs!$C$24),Inputs!$D$24,IF(U920&lt;=IF(Inputs!$C$25="",lockin,Inputs!$C$25),Inputs!$D$25,IF(U920&lt;=IF(Inputs!$C$26="",lockin,Inputs!$C$26),Inputs!$D$26,IF(U920&lt;=IF(Inputs!$C$27="",lockin,Inputs!$C$27),Inputs!$D$27,IF(U920&lt;=IF(Inputs!$C$28="",lockin,Inputs!$C$28),Inputs!$D$28,IF(U920&lt;=IF(Inputs!$C$29="",lockin,Inputs!$C$29),Inputs!$D$29,IF(U920&lt;=IF(Inputs!$C$30="",lockin,Inputs!$C$30),Inputs!$D$30,IF(U920&lt;=IF(Inputs!$C$31="",lockin,Inputs!$C$31),Inputs!$D$31,0%))))))))))</f>
        <v>1.4999999999999999E-2</v>
      </c>
      <c r="AE920" s="5">
        <f t="shared" si="264"/>
        <v>0</v>
      </c>
      <c r="AF920" s="5">
        <f>AB920*Inputs!I924</f>
        <v>0</v>
      </c>
      <c r="AG920" s="5">
        <f t="shared" si="265"/>
        <v>0</v>
      </c>
      <c r="AH920" s="5">
        <f t="shared" si="266"/>
        <v>0</v>
      </c>
      <c r="AI920" s="5">
        <f>AA920*Inputs!I924</f>
        <v>0</v>
      </c>
      <c r="AJ920" s="5">
        <f t="shared" si="267"/>
        <v>0</v>
      </c>
      <c r="AK920" s="5">
        <f t="shared" si="268"/>
        <v>0</v>
      </c>
      <c r="AL920" s="5">
        <f>AA920*Inputs!I924</f>
        <v>0</v>
      </c>
      <c r="AM920" s="5">
        <f t="shared" ca="1" si="269"/>
        <v>0</v>
      </c>
      <c r="AN920" s="5">
        <f t="shared" si="270"/>
        <v>0</v>
      </c>
      <c r="AO920" s="5">
        <f t="shared" ca="1" si="271"/>
        <v>0</v>
      </c>
      <c r="AP920" s="5"/>
      <c r="AQ920" s="5">
        <f>AA920*Inputs!I924</f>
        <v>0</v>
      </c>
      <c r="AR920" s="5">
        <f t="shared" si="272"/>
        <v>0</v>
      </c>
      <c r="AS920" s="5"/>
      <c r="AT920" s="5">
        <f t="shared" ca="1" si="273"/>
        <v>0</v>
      </c>
      <c r="BG920" s="20" t="str">
        <f>IF(Inputs!K920="","",YEAR(Inputs!K920))</f>
        <v/>
      </c>
      <c r="BH920" s="20" t="str">
        <f>IF(Inputs!K920="","",DAY(Inputs!K920))</f>
        <v/>
      </c>
      <c r="BI920" s="20" t="str">
        <f>IF(Inputs!K920="","",MONTH(Inputs!K920))</f>
        <v/>
      </c>
      <c r="BJ920" s="14" t="str">
        <f>IF(Inputs!K920="","",IF(Inputs!K920&gt;DATE(BG920,4,1),DATE(BG920,4,1),DATE(BG920-1,4,1)))</f>
        <v/>
      </c>
      <c r="BX920" s="27" t="e">
        <f t="shared" si="274"/>
        <v>#N/A</v>
      </c>
      <c r="BY920" t="e">
        <f t="shared" si="275"/>
        <v>#N/A</v>
      </c>
    </row>
    <row r="921" spans="20:77">
      <c r="T921" s="5">
        <f>IF(Inputs!F925="",0,IF(Inputs!G925="Purchase",Inputs!H925,IF(Inputs!G925="Redemption",-Inputs!H925,IF(Inputs!G925="Dividend",0,0)))/Inputs!I925)</f>
        <v>0</v>
      </c>
      <c r="U921" s="5">
        <f>IF(Inputs!F925="",0,(datecg-Inputs!F925))</f>
        <v>0</v>
      </c>
      <c r="V921" s="5">
        <f>IF(Inputs!F925="",0,SUM($T$5:T921))</f>
        <v>0</v>
      </c>
      <c r="W921" s="5">
        <f>SUM($X$5:X920)</f>
        <v>24499.276089799783</v>
      </c>
      <c r="X921" s="5">
        <f t="shared" si="258"/>
        <v>0</v>
      </c>
      <c r="Y921" s="5">
        <f t="shared" si="259"/>
        <v>0</v>
      </c>
      <c r="Z921" s="5">
        <f t="shared" si="260"/>
        <v>0</v>
      </c>
      <c r="AA921" s="5">
        <f t="shared" si="261"/>
        <v>0</v>
      </c>
      <c r="AB921" s="5">
        <f t="shared" si="262"/>
        <v>0</v>
      </c>
      <c r="AC921" s="5">
        <f t="shared" si="263"/>
        <v>0</v>
      </c>
      <c r="AD921" s="94">
        <f>IF(U921&lt;=IF(Inputs!$C$22="",lockin,Inputs!$C$22),Inputs!$D$22,IF(U921&lt;=IF(Inputs!$C$23="",lockin,Inputs!$C$23),Inputs!$D$23,IF(U921&lt;=IF(Inputs!$C$24="",lockin,Inputs!$C$24),Inputs!$D$24,IF(U921&lt;=IF(Inputs!$C$25="",lockin,Inputs!$C$25),Inputs!$D$25,IF(U921&lt;=IF(Inputs!$C$26="",lockin,Inputs!$C$26),Inputs!$D$26,IF(U921&lt;=IF(Inputs!$C$27="",lockin,Inputs!$C$27),Inputs!$D$27,IF(U921&lt;=IF(Inputs!$C$28="",lockin,Inputs!$C$28),Inputs!$D$28,IF(U921&lt;=IF(Inputs!$C$29="",lockin,Inputs!$C$29),Inputs!$D$29,IF(U921&lt;=IF(Inputs!$C$30="",lockin,Inputs!$C$30),Inputs!$D$30,IF(U921&lt;=IF(Inputs!$C$31="",lockin,Inputs!$C$31),Inputs!$D$31,0%))))))))))</f>
        <v>1.4999999999999999E-2</v>
      </c>
      <c r="AE921" s="5">
        <f t="shared" si="264"/>
        <v>0</v>
      </c>
      <c r="AF921" s="5">
        <f>AB921*Inputs!I925</f>
        <v>0</v>
      </c>
      <c r="AG921" s="5">
        <f t="shared" si="265"/>
        <v>0</v>
      </c>
      <c r="AH921" s="5">
        <f t="shared" si="266"/>
        <v>0</v>
      </c>
      <c r="AI921" s="5">
        <f>AA921*Inputs!I925</f>
        <v>0</v>
      </c>
      <c r="AJ921" s="5">
        <f t="shared" si="267"/>
        <v>0</v>
      </c>
      <c r="AK921" s="5">
        <f t="shared" si="268"/>
        <v>0</v>
      </c>
      <c r="AL921" s="5">
        <f>AA921*Inputs!I925</f>
        <v>0</v>
      </c>
      <c r="AM921" s="5">
        <f t="shared" ca="1" si="269"/>
        <v>0</v>
      </c>
      <c r="AN921" s="5">
        <f t="shared" si="270"/>
        <v>0</v>
      </c>
      <c r="AO921" s="5">
        <f t="shared" ca="1" si="271"/>
        <v>0</v>
      </c>
      <c r="AP921" s="5"/>
      <c r="AQ921" s="5">
        <f>AA921*Inputs!I925</f>
        <v>0</v>
      </c>
      <c r="AR921" s="5">
        <f t="shared" si="272"/>
        <v>0</v>
      </c>
      <c r="AS921" s="5"/>
      <c r="AT921" s="5">
        <f t="shared" ca="1" si="273"/>
        <v>0</v>
      </c>
      <c r="BG921" s="20" t="str">
        <f>IF(Inputs!K921="","",YEAR(Inputs!K921))</f>
        <v/>
      </c>
      <c r="BH921" s="20" t="str">
        <f>IF(Inputs!K921="","",DAY(Inputs!K921))</f>
        <v/>
      </c>
      <c r="BI921" s="20" t="str">
        <f>IF(Inputs!K921="","",MONTH(Inputs!K921))</f>
        <v/>
      </c>
      <c r="BJ921" s="14" t="str">
        <f>IF(Inputs!K921="","",IF(Inputs!K921&gt;DATE(BG921,4,1),DATE(BG921,4,1),DATE(BG921-1,4,1)))</f>
        <v/>
      </c>
      <c r="BX921" s="27" t="e">
        <f t="shared" si="274"/>
        <v>#N/A</v>
      </c>
      <c r="BY921" t="e">
        <f t="shared" si="275"/>
        <v>#N/A</v>
      </c>
    </row>
    <row r="922" spans="20:77">
      <c r="T922" s="5">
        <f>IF(Inputs!F926="",0,IF(Inputs!G926="Purchase",Inputs!H926,IF(Inputs!G926="Redemption",-Inputs!H926,IF(Inputs!G926="Dividend",0,0)))/Inputs!I926)</f>
        <v>0</v>
      </c>
      <c r="U922" s="5">
        <f>IF(Inputs!F926="",0,(datecg-Inputs!F926))</f>
        <v>0</v>
      </c>
      <c r="V922" s="5">
        <f>IF(Inputs!F926="",0,SUM($T$5:T922))</f>
        <v>0</v>
      </c>
      <c r="W922" s="5">
        <f>SUM($X$5:X921)</f>
        <v>24499.276089799783</v>
      </c>
      <c r="X922" s="5">
        <f t="shared" si="258"/>
        <v>0</v>
      </c>
      <c r="Y922" s="5">
        <f t="shared" si="259"/>
        <v>0</v>
      </c>
      <c r="Z922" s="5">
        <f t="shared" si="260"/>
        <v>0</v>
      </c>
      <c r="AA922" s="5">
        <f t="shared" si="261"/>
        <v>0</v>
      </c>
      <c r="AB922" s="5">
        <f t="shared" si="262"/>
        <v>0</v>
      </c>
      <c r="AC922" s="5">
        <f t="shared" si="263"/>
        <v>0</v>
      </c>
      <c r="AD922" s="94">
        <f>IF(U922&lt;=IF(Inputs!$C$22="",lockin,Inputs!$C$22),Inputs!$D$22,IF(U922&lt;=IF(Inputs!$C$23="",lockin,Inputs!$C$23),Inputs!$D$23,IF(U922&lt;=IF(Inputs!$C$24="",lockin,Inputs!$C$24),Inputs!$D$24,IF(U922&lt;=IF(Inputs!$C$25="",lockin,Inputs!$C$25),Inputs!$D$25,IF(U922&lt;=IF(Inputs!$C$26="",lockin,Inputs!$C$26),Inputs!$D$26,IF(U922&lt;=IF(Inputs!$C$27="",lockin,Inputs!$C$27),Inputs!$D$27,IF(U922&lt;=IF(Inputs!$C$28="",lockin,Inputs!$C$28),Inputs!$D$28,IF(U922&lt;=IF(Inputs!$C$29="",lockin,Inputs!$C$29),Inputs!$D$29,IF(U922&lt;=IF(Inputs!$C$30="",lockin,Inputs!$C$30),Inputs!$D$30,IF(U922&lt;=IF(Inputs!$C$31="",lockin,Inputs!$C$31),Inputs!$D$31,0%))))))))))</f>
        <v>1.4999999999999999E-2</v>
      </c>
      <c r="AE922" s="5">
        <f t="shared" si="264"/>
        <v>0</v>
      </c>
      <c r="AF922" s="5">
        <f>AB922*Inputs!I926</f>
        <v>0</v>
      </c>
      <c r="AG922" s="5">
        <f t="shared" si="265"/>
        <v>0</v>
      </c>
      <c r="AH922" s="5">
        <f t="shared" si="266"/>
        <v>0</v>
      </c>
      <c r="AI922" s="5">
        <f>AA922*Inputs!I926</f>
        <v>0</v>
      </c>
      <c r="AJ922" s="5">
        <f t="shared" si="267"/>
        <v>0</v>
      </c>
      <c r="AK922" s="5">
        <f t="shared" si="268"/>
        <v>0</v>
      </c>
      <c r="AL922" s="5">
        <f>AA922*Inputs!I926</f>
        <v>0</v>
      </c>
      <c r="AM922" s="5">
        <f t="shared" ca="1" si="269"/>
        <v>0</v>
      </c>
      <c r="AN922" s="5">
        <f t="shared" si="270"/>
        <v>0</v>
      </c>
      <c r="AO922" s="5">
        <f t="shared" ca="1" si="271"/>
        <v>0</v>
      </c>
      <c r="AP922" s="5"/>
      <c r="AQ922" s="5">
        <f>AA922*Inputs!I926</f>
        <v>0</v>
      </c>
      <c r="AR922" s="5">
        <f t="shared" si="272"/>
        <v>0</v>
      </c>
      <c r="AS922" s="5"/>
      <c r="AT922" s="5">
        <f t="shared" ca="1" si="273"/>
        <v>0</v>
      </c>
      <c r="BG922" s="20" t="str">
        <f>IF(Inputs!K922="","",YEAR(Inputs!K922))</f>
        <v/>
      </c>
      <c r="BH922" s="20" t="str">
        <f>IF(Inputs!K922="","",DAY(Inputs!K922))</f>
        <v/>
      </c>
      <c r="BI922" s="20" t="str">
        <f>IF(Inputs!K922="","",MONTH(Inputs!K922))</f>
        <v/>
      </c>
      <c r="BJ922" s="14" t="str">
        <f>IF(Inputs!K922="","",IF(Inputs!K922&gt;DATE(BG922,4,1),DATE(BG922,4,1),DATE(BG922-1,4,1)))</f>
        <v/>
      </c>
      <c r="BX922" s="27" t="e">
        <f t="shared" si="274"/>
        <v>#N/A</v>
      </c>
      <c r="BY922" t="e">
        <f t="shared" si="275"/>
        <v>#N/A</v>
      </c>
    </row>
    <row r="923" spans="20:77">
      <c r="T923" s="5">
        <f>IF(Inputs!F927="",0,IF(Inputs!G927="Purchase",Inputs!H927,IF(Inputs!G927="Redemption",-Inputs!H927,IF(Inputs!G927="Dividend",0,0)))/Inputs!I927)</f>
        <v>0</v>
      </c>
      <c r="U923" s="5">
        <f>IF(Inputs!F927="",0,(datecg-Inputs!F927))</f>
        <v>0</v>
      </c>
      <c r="V923" s="5">
        <f>IF(Inputs!F927="",0,SUM($T$5:T923))</f>
        <v>0</v>
      </c>
      <c r="W923" s="5">
        <f>SUM($X$5:X922)</f>
        <v>24499.276089799783</v>
      </c>
      <c r="X923" s="5">
        <f t="shared" si="258"/>
        <v>0</v>
      </c>
      <c r="Y923" s="5">
        <f t="shared" si="259"/>
        <v>0</v>
      </c>
      <c r="Z923" s="5">
        <f t="shared" si="260"/>
        <v>0</v>
      </c>
      <c r="AA923" s="5">
        <f t="shared" si="261"/>
        <v>0</v>
      </c>
      <c r="AB923" s="5">
        <f t="shared" si="262"/>
        <v>0</v>
      </c>
      <c r="AC923" s="5">
        <f t="shared" si="263"/>
        <v>0</v>
      </c>
      <c r="AD923" s="94">
        <f>IF(U923&lt;=IF(Inputs!$C$22="",lockin,Inputs!$C$22),Inputs!$D$22,IF(U923&lt;=IF(Inputs!$C$23="",lockin,Inputs!$C$23),Inputs!$D$23,IF(U923&lt;=IF(Inputs!$C$24="",lockin,Inputs!$C$24),Inputs!$D$24,IF(U923&lt;=IF(Inputs!$C$25="",lockin,Inputs!$C$25),Inputs!$D$25,IF(U923&lt;=IF(Inputs!$C$26="",lockin,Inputs!$C$26),Inputs!$D$26,IF(U923&lt;=IF(Inputs!$C$27="",lockin,Inputs!$C$27),Inputs!$D$27,IF(U923&lt;=IF(Inputs!$C$28="",lockin,Inputs!$C$28),Inputs!$D$28,IF(U923&lt;=IF(Inputs!$C$29="",lockin,Inputs!$C$29),Inputs!$D$29,IF(U923&lt;=IF(Inputs!$C$30="",lockin,Inputs!$C$30),Inputs!$D$30,IF(U923&lt;=IF(Inputs!$C$31="",lockin,Inputs!$C$31),Inputs!$D$31,0%))))))))))</f>
        <v>1.4999999999999999E-2</v>
      </c>
      <c r="AE923" s="5">
        <f t="shared" si="264"/>
        <v>0</v>
      </c>
      <c r="AF923" s="5">
        <f>AB923*Inputs!I927</f>
        <v>0</v>
      </c>
      <c r="AG923" s="5">
        <f t="shared" si="265"/>
        <v>0</v>
      </c>
      <c r="AH923" s="5">
        <f t="shared" si="266"/>
        <v>0</v>
      </c>
      <c r="AI923" s="5">
        <f>AA923*Inputs!I927</f>
        <v>0</v>
      </c>
      <c r="AJ923" s="5">
        <f t="shared" si="267"/>
        <v>0</v>
      </c>
      <c r="AK923" s="5">
        <f t="shared" si="268"/>
        <v>0</v>
      </c>
      <c r="AL923" s="5">
        <f>AA923*Inputs!I927</f>
        <v>0</v>
      </c>
      <c r="AM923" s="5">
        <f t="shared" ca="1" si="269"/>
        <v>0</v>
      </c>
      <c r="AN923" s="5">
        <f t="shared" si="270"/>
        <v>0</v>
      </c>
      <c r="AO923" s="5">
        <f t="shared" ca="1" si="271"/>
        <v>0</v>
      </c>
      <c r="AP923" s="5"/>
      <c r="AQ923" s="5">
        <f>AA923*Inputs!I927</f>
        <v>0</v>
      </c>
      <c r="AR923" s="5">
        <f t="shared" si="272"/>
        <v>0</v>
      </c>
      <c r="AS923" s="5"/>
      <c r="AT923" s="5">
        <f t="shared" ca="1" si="273"/>
        <v>0</v>
      </c>
      <c r="BG923" s="20" t="str">
        <f>IF(Inputs!K923="","",YEAR(Inputs!K923))</f>
        <v/>
      </c>
      <c r="BH923" s="20" t="str">
        <f>IF(Inputs!K923="","",DAY(Inputs!K923))</f>
        <v/>
      </c>
      <c r="BI923" s="20" t="str">
        <f>IF(Inputs!K923="","",MONTH(Inputs!K923))</f>
        <v/>
      </c>
      <c r="BJ923" s="14" t="str">
        <f>IF(Inputs!K923="","",IF(Inputs!K923&gt;DATE(BG923,4,1),DATE(BG923,4,1),DATE(BG923-1,4,1)))</f>
        <v/>
      </c>
      <c r="BX923" s="27" t="e">
        <f t="shared" si="274"/>
        <v>#N/A</v>
      </c>
      <c r="BY923" t="e">
        <f t="shared" si="275"/>
        <v>#N/A</v>
      </c>
    </row>
    <row r="924" spans="20:77">
      <c r="T924" s="5">
        <f>IF(Inputs!F928="",0,IF(Inputs!G928="Purchase",Inputs!H928,IF(Inputs!G928="Redemption",-Inputs!H928,IF(Inputs!G928="Dividend",0,0)))/Inputs!I928)</f>
        <v>0</v>
      </c>
      <c r="U924" s="5">
        <f>IF(Inputs!F928="",0,(datecg-Inputs!F928))</f>
        <v>0</v>
      </c>
      <c r="V924" s="5">
        <f>IF(Inputs!F928="",0,SUM($T$5:T924))</f>
        <v>0</v>
      </c>
      <c r="W924" s="5">
        <f>SUM($X$5:X923)</f>
        <v>24499.276089799783</v>
      </c>
      <c r="X924" s="5">
        <f t="shared" si="258"/>
        <v>0</v>
      </c>
      <c r="Y924" s="5">
        <f t="shared" si="259"/>
        <v>0</v>
      </c>
      <c r="Z924" s="5">
        <f t="shared" si="260"/>
        <v>0</v>
      </c>
      <c r="AA924" s="5">
        <f t="shared" si="261"/>
        <v>0</v>
      </c>
      <c r="AB924" s="5">
        <f t="shared" si="262"/>
        <v>0</v>
      </c>
      <c r="AC924" s="5">
        <f t="shared" si="263"/>
        <v>0</v>
      </c>
      <c r="AD924" s="94">
        <f>IF(U924&lt;=IF(Inputs!$C$22="",lockin,Inputs!$C$22),Inputs!$D$22,IF(U924&lt;=IF(Inputs!$C$23="",lockin,Inputs!$C$23),Inputs!$D$23,IF(U924&lt;=IF(Inputs!$C$24="",lockin,Inputs!$C$24),Inputs!$D$24,IF(U924&lt;=IF(Inputs!$C$25="",lockin,Inputs!$C$25),Inputs!$D$25,IF(U924&lt;=IF(Inputs!$C$26="",lockin,Inputs!$C$26),Inputs!$D$26,IF(U924&lt;=IF(Inputs!$C$27="",lockin,Inputs!$C$27),Inputs!$D$27,IF(U924&lt;=IF(Inputs!$C$28="",lockin,Inputs!$C$28),Inputs!$D$28,IF(U924&lt;=IF(Inputs!$C$29="",lockin,Inputs!$C$29),Inputs!$D$29,IF(U924&lt;=IF(Inputs!$C$30="",lockin,Inputs!$C$30),Inputs!$D$30,IF(U924&lt;=IF(Inputs!$C$31="",lockin,Inputs!$C$31),Inputs!$D$31,0%))))))))))</f>
        <v>1.4999999999999999E-2</v>
      </c>
      <c r="AE924" s="5">
        <f t="shared" si="264"/>
        <v>0</v>
      </c>
      <c r="AF924" s="5">
        <f>AB924*Inputs!I928</f>
        <v>0</v>
      </c>
      <c r="AG924" s="5">
        <f t="shared" si="265"/>
        <v>0</v>
      </c>
      <c r="AH924" s="5">
        <f t="shared" si="266"/>
        <v>0</v>
      </c>
      <c r="AI924" s="5">
        <f>AA924*Inputs!I928</f>
        <v>0</v>
      </c>
      <c r="AJ924" s="5">
        <f t="shared" si="267"/>
        <v>0</v>
      </c>
      <c r="AK924" s="5">
        <f t="shared" si="268"/>
        <v>0</v>
      </c>
      <c r="AL924" s="5">
        <f>AA924*Inputs!I928</f>
        <v>0</v>
      </c>
      <c r="AM924" s="5">
        <f t="shared" ca="1" si="269"/>
        <v>0</v>
      </c>
      <c r="AN924" s="5">
        <f t="shared" si="270"/>
        <v>0</v>
      </c>
      <c r="AO924" s="5">
        <f t="shared" ca="1" si="271"/>
        <v>0</v>
      </c>
      <c r="AP924" s="5"/>
      <c r="AQ924" s="5">
        <f>AA924*Inputs!I928</f>
        <v>0</v>
      </c>
      <c r="AR924" s="5">
        <f t="shared" si="272"/>
        <v>0</v>
      </c>
      <c r="AS924" s="5"/>
      <c r="AT924" s="5">
        <f t="shared" ca="1" si="273"/>
        <v>0</v>
      </c>
      <c r="BG924" s="20" t="str">
        <f>IF(Inputs!K924="","",YEAR(Inputs!K924))</f>
        <v/>
      </c>
      <c r="BH924" s="20" t="str">
        <f>IF(Inputs!K924="","",DAY(Inputs!K924))</f>
        <v/>
      </c>
      <c r="BI924" s="20" t="str">
        <f>IF(Inputs!K924="","",MONTH(Inputs!K924))</f>
        <v/>
      </c>
      <c r="BJ924" s="14" t="str">
        <f>IF(Inputs!K924="","",IF(Inputs!K924&gt;DATE(BG924,4,1),DATE(BG924,4,1),DATE(BG924-1,4,1)))</f>
        <v/>
      </c>
      <c r="BX924" s="27" t="e">
        <f t="shared" si="274"/>
        <v>#N/A</v>
      </c>
      <c r="BY924" t="e">
        <f t="shared" si="275"/>
        <v>#N/A</v>
      </c>
    </row>
    <row r="925" spans="20:77">
      <c r="T925" s="5">
        <f>IF(Inputs!F929="",0,IF(Inputs!G929="Purchase",Inputs!H929,IF(Inputs!G929="Redemption",-Inputs!H929,IF(Inputs!G929="Dividend",0,0)))/Inputs!I929)</f>
        <v>0</v>
      </c>
      <c r="U925" s="5">
        <f>IF(Inputs!F929="",0,(datecg-Inputs!F929))</f>
        <v>0</v>
      </c>
      <c r="V925" s="5">
        <f>IF(Inputs!F929="",0,SUM($T$5:T925))</f>
        <v>0</v>
      </c>
      <c r="W925" s="5">
        <f>SUM($X$5:X924)</f>
        <v>24499.276089799783</v>
      </c>
      <c r="X925" s="5">
        <f t="shared" si="258"/>
        <v>0</v>
      </c>
      <c r="Y925" s="5">
        <f t="shared" si="259"/>
        <v>0</v>
      </c>
      <c r="Z925" s="5">
        <f t="shared" si="260"/>
        <v>0</v>
      </c>
      <c r="AA925" s="5">
        <f t="shared" si="261"/>
        <v>0</v>
      </c>
      <c r="AB925" s="5">
        <f t="shared" si="262"/>
        <v>0</v>
      </c>
      <c r="AC925" s="5">
        <f t="shared" si="263"/>
        <v>0</v>
      </c>
      <c r="AD925" s="94">
        <f>IF(U925&lt;=IF(Inputs!$C$22="",lockin,Inputs!$C$22),Inputs!$D$22,IF(U925&lt;=IF(Inputs!$C$23="",lockin,Inputs!$C$23),Inputs!$D$23,IF(U925&lt;=IF(Inputs!$C$24="",lockin,Inputs!$C$24),Inputs!$D$24,IF(U925&lt;=IF(Inputs!$C$25="",lockin,Inputs!$C$25),Inputs!$D$25,IF(U925&lt;=IF(Inputs!$C$26="",lockin,Inputs!$C$26),Inputs!$D$26,IF(U925&lt;=IF(Inputs!$C$27="",lockin,Inputs!$C$27),Inputs!$D$27,IF(U925&lt;=IF(Inputs!$C$28="",lockin,Inputs!$C$28),Inputs!$D$28,IF(U925&lt;=IF(Inputs!$C$29="",lockin,Inputs!$C$29),Inputs!$D$29,IF(U925&lt;=IF(Inputs!$C$30="",lockin,Inputs!$C$30),Inputs!$D$30,IF(U925&lt;=IF(Inputs!$C$31="",lockin,Inputs!$C$31),Inputs!$D$31,0%))))))))))</f>
        <v>1.4999999999999999E-2</v>
      </c>
      <c r="AE925" s="5">
        <f t="shared" si="264"/>
        <v>0</v>
      </c>
      <c r="AF925" s="5">
        <f>AB925*Inputs!I929</f>
        <v>0</v>
      </c>
      <c r="AG925" s="5">
        <f t="shared" si="265"/>
        <v>0</v>
      </c>
      <c r="AH925" s="5">
        <f t="shared" si="266"/>
        <v>0</v>
      </c>
      <c r="AI925" s="5">
        <f>AA925*Inputs!I929</f>
        <v>0</v>
      </c>
      <c r="AJ925" s="5">
        <f t="shared" si="267"/>
        <v>0</v>
      </c>
      <c r="AK925" s="5">
        <f t="shared" si="268"/>
        <v>0</v>
      </c>
      <c r="AL925" s="5">
        <f>AA925*Inputs!I929</f>
        <v>0</v>
      </c>
      <c r="AM925" s="5">
        <f t="shared" ca="1" si="269"/>
        <v>0</v>
      </c>
      <c r="AN925" s="5">
        <f t="shared" si="270"/>
        <v>0</v>
      </c>
      <c r="AO925" s="5">
        <f t="shared" ca="1" si="271"/>
        <v>0</v>
      </c>
      <c r="AP925" s="5"/>
      <c r="AQ925" s="5">
        <f>AA925*Inputs!I929</f>
        <v>0</v>
      </c>
      <c r="AR925" s="5">
        <f t="shared" si="272"/>
        <v>0</v>
      </c>
      <c r="AS925" s="5"/>
      <c r="AT925" s="5">
        <f t="shared" ca="1" si="273"/>
        <v>0</v>
      </c>
      <c r="BG925" s="20" t="str">
        <f>IF(Inputs!K925="","",YEAR(Inputs!K925))</f>
        <v/>
      </c>
      <c r="BH925" s="20" t="str">
        <f>IF(Inputs!K925="","",DAY(Inputs!K925))</f>
        <v/>
      </c>
      <c r="BI925" s="20" t="str">
        <f>IF(Inputs!K925="","",MONTH(Inputs!K925))</f>
        <v/>
      </c>
      <c r="BJ925" s="14" t="str">
        <f>IF(Inputs!K925="","",IF(Inputs!K925&gt;DATE(BG925,4,1),DATE(BG925,4,1),DATE(BG925-1,4,1)))</f>
        <v/>
      </c>
      <c r="BX925" s="27" t="e">
        <f t="shared" si="274"/>
        <v>#N/A</v>
      </c>
      <c r="BY925" t="e">
        <f t="shared" si="275"/>
        <v>#N/A</v>
      </c>
    </row>
    <row r="926" spans="20:77">
      <c r="T926" s="5">
        <f>IF(Inputs!F930="",0,IF(Inputs!G930="Purchase",Inputs!H930,IF(Inputs!G930="Redemption",-Inputs!H930,IF(Inputs!G930="Dividend",0,0)))/Inputs!I930)</f>
        <v>0</v>
      </c>
      <c r="U926" s="5">
        <f>IF(Inputs!F930="",0,(datecg-Inputs!F930))</f>
        <v>0</v>
      </c>
      <c r="V926" s="5">
        <f>IF(Inputs!F930="",0,SUM($T$5:T926))</f>
        <v>0</v>
      </c>
      <c r="W926" s="5">
        <f>SUM($X$5:X925)</f>
        <v>24499.276089799783</v>
      </c>
      <c r="X926" s="5">
        <f t="shared" si="258"/>
        <v>0</v>
      </c>
      <c r="Y926" s="5">
        <f t="shared" si="259"/>
        <v>0</v>
      </c>
      <c r="Z926" s="5">
        <f t="shared" si="260"/>
        <v>0</v>
      </c>
      <c r="AA926" s="5">
        <f t="shared" si="261"/>
        <v>0</v>
      </c>
      <c r="AB926" s="5">
        <f t="shared" si="262"/>
        <v>0</v>
      </c>
      <c r="AC926" s="5">
        <f t="shared" si="263"/>
        <v>0</v>
      </c>
      <c r="AD926" s="94">
        <f>IF(U926&lt;=IF(Inputs!$C$22="",lockin,Inputs!$C$22),Inputs!$D$22,IF(U926&lt;=IF(Inputs!$C$23="",lockin,Inputs!$C$23),Inputs!$D$23,IF(U926&lt;=IF(Inputs!$C$24="",lockin,Inputs!$C$24),Inputs!$D$24,IF(U926&lt;=IF(Inputs!$C$25="",lockin,Inputs!$C$25),Inputs!$D$25,IF(U926&lt;=IF(Inputs!$C$26="",lockin,Inputs!$C$26),Inputs!$D$26,IF(U926&lt;=IF(Inputs!$C$27="",lockin,Inputs!$C$27),Inputs!$D$27,IF(U926&lt;=IF(Inputs!$C$28="",lockin,Inputs!$C$28),Inputs!$D$28,IF(U926&lt;=IF(Inputs!$C$29="",lockin,Inputs!$C$29),Inputs!$D$29,IF(U926&lt;=IF(Inputs!$C$30="",lockin,Inputs!$C$30),Inputs!$D$30,IF(U926&lt;=IF(Inputs!$C$31="",lockin,Inputs!$C$31),Inputs!$D$31,0%))))))))))</f>
        <v>1.4999999999999999E-2</v>
      </c>
      <c r="AE926" s="5">
        <f t="shared" si="264"/>
        <v>0</v>
      </c>
      <c r="AF926" s="5">
        <f>AB926*Inputs!I930</f>
        <v>0</v>
      </c>
      <c r="AG926" s="5">
        <f t="shared" si="265"/>
        <v>0</v>
      </c>
      <c r="AH926" s="5">
        <f t="shared" si="266"/>
        <v>0</v>
      </c>
      <c r="AI926" s="5">
        <f>AA926*Inputs!I930</f>
        <v>0</v>
      </c>
      <c r="AJ926" s="5">
        <f t="shared" si="267"/>
        <v>0</v>
      </c>
      <c r="AK926" s="5">
        <f t="shared" si="268"/>
        <v>0</v>
      </c>
      <c r="AL926" s="5">
        <f>AA926*Inputs!I930</f>
        <v>0</v>
      </c>
      <c r="AM926" s="5">
        <f t="shared" ca="1" si="269"/>
        <v>0</v>
      </c>
      <c r="AN926" s="5">
        <f t="shared" si="270"/>
        <v>0</v>
      </c>
      <c r="AO926" s="5">
        <f t="shared" ca="1" si="271"/>
        <v>0</v>
      </c>
      <c r="AP926" s="5"/>
      <c r="AQ926" s="5">
        <f>AA926*Inputs!I930</f>
        <v>0</v>
      </c>
      <c r="AR926" s="5">
        <f t="shared" si="272"/>
        <v>0</v>
      </c>
      <c r="AS926" s="5"/>
      <c r="AT926" s="5">
        <f t="shared" ca="1" si="273"/>
        <v>0</v>
      </c>
      <c r="BG926" s="20" t="str">
        <f>IF(Inputs!K926="","",YEAR(Inputs!K926))</f>
        <v/>
      </c>
      <c r="BH926" s="20" t="str">
        <f>IF(Inputs!K926="","",DAY(Inputs!K926))</f>
        <v/>
      </c>
      <c r="BI926" s="20" t="str">
        <f>IF(Inputs!K926="","",MONTH(Inputs!K926))</f>
        <v/>
      </c>
      <c r="BJ926" s="14" t="str">
        <f>IF(Inputs!K926="","",IF(Inputs!K926&gt;DATE(BG926,4,1),DATE(BG926,4,1),DATE(BG926-1,4,1)))</f>
        <v/>
      </c>
      <c r="BX926" s="27" t="e">
        <f t="shared" si="274"/>
        <v>#N/A</v>
      </c>
      <c r="BY926" t="e">
        <f t="shared" si="275"/>
        <v>#N/A</v>
      </c>
    </row>
    <row r="927" spans="20:77">
      <c r="T927" s="5">
        <f>IF(Inputs!F931="",0,IF(Inputs!G931="Purchase",Inputs!H931,IF(Inputs!G931="Redemption",-Inputs!H931,IF(Inputs!G931="Dividend",0,0)))/Inputs!I931)</f>
        <v>0</v>
      </c>
      <c r="U927" s="5">
        <f>IF(Inputs!F931="",0,(datecg-Inputs!F931))</f>
        <v>0</v>
      </c>
      <c r="V927" s="5">
        <f>IF(Inputs!F931="",0,SUM($T$5:T927))</f>
        <v>0</v>
      </c>
      <c r="W927" s="5">
        <f>SUM($X$5:X926)</f>
        <v>24499.276089799783</v>
      </c>
      <c r="X927" s="5">
        <f t="shared" si="258"/>
        <v>0</v>
      </c>
      <c r="Y927" s="5">
        <f t="shared" si="259"/>
        <v>0</v>
      </c>
      <c r="Z927" s="5">
        <f t="shared" si="260"/>
        <v>0</v>
      </c>
      <c r="AA927" s="5">
        <f t="shared" si="261"/>
        <v>0</v>
      </c>
      <c r="AB927" s="5">
        <f t="shared" si="262"/>
        <v>0</v>
      </c>
      <c r="AC927" s="5">
        <f t="shared" si="263"/>
        <v>0</v>
      </c>
      <c r="AD927" s="94">
        <f>IF(U927&lt;=IF(Inputs!$C$22="",lockin,Inputs!$C$22),Inputs!$D$22,IF(U927&lt;=IF(Inputs!$C$23="",lockin,Inputs!$C$23),Inputs!$D$23,IF(U927&lt;=IF(Inputs!$C$24="",lockin,Inputs!$C$24),Inputs!$D$24,IF(U927&lt;=IF(Inputs!$C$25="",lockin,Inputs!$C$25),Inputs!$D$25,IF(U927&lt;=IF(Inputs!$C$26="",lockin,Inputs!$C$26),Inputs!$D$26,IF(U927&lt;=IF(Inputs!$C$27="",lockin,Inputs!$C$27),Inputs!$D$27,IF(U927&lt;=IF(Inputs!$C$28="",lockin,Inputs!$C$28),Inputs!$D$28,IF(U927&lt;=IF(Inputs!$C$29="",lockin,Inputs!$C$29),Inputs!$D$29,IF(U927&lt;=IF(Inputs!$C$30="",lockin,Inputs!$C$30),Inputs!$D$30,IF(U927&lt;=IF(Inputs!$C$31="",lockin,Inputs!$C$31),Inputs!$D$31,0%))))))))))</f>
        <v>1.4999999999999999E-2</v>
      </c>
      <c r="AE927" s="5">
        <f t="shared" si="264"/>
        <v>0</v>
      </c>
      <c r="AF927" s="5">
        <f>AB927*Inputs!I931</f>
        <v>0</v>
      </c>
      <c r="AG927" s="5">
        <f t="shared" si="265"/>
        <v>0</v>
      </c>
      <c r="AH927" s="5">
        <f t="shared" si="266"/>
        <v>0</v>
      </c>
      <c r="AI927" s="5">
        <f>AA927*Inputs!I931</f>
        <v>0</v>
      </c>
      <c r="AJ927" s="5">
        <f t="shared" si="267"/>
        <v>0</v>
      </c>
      <c r="AK927" s="5">
        <f t="shared" si="268"/>
        <v>0</v>
      </c>
      <c r="AL927" s="5">
        <f>AA927*Inputs!I931</f>
        <v>0</v>
      </c>
      <c r="AM927" s="5">
        <f t="shared" ca="1" si="269"/>
        <v>0</v>
      </c>
      <c r="AN927" s="5">
        <f t="shared" si="270"/>
        <v>0</v>
      </c>
      <c r="AO927" s="5">
        <f t="shared" ca="1" si="271"/>
        <v>0</v>
      </c>
      <c r="AP927" s="5"/>
      <c r="AQ927" s="5">
        <f>AA927*Inputs!I931</f>
        <v>0</v>
      </c>
      <c r="AR927" s="5">
        <f t="shared" si="272"/>
        <v>0</v>
      </c>
      <c r="AS927" s="5"/>
      <c r="AT927" s="5">
        <f t="shared" ca="1" si="273"/>
        <v>0</v>
      </c>
      <c r="BG927" s="20" t="str">
        <f>IF(Inputs!K927="","",YEAR(Inputs!K927))</f>
        <v/>
      </c>
      <c r="BH927" s="20" t="str">
        <f>IF(Inputs!K927="","",DAY(Inputs!K927))</f>
        <v/>
      </c>
      <c r="BI927" s="20" t="str">
        <f>IF(Inputs!K927="","",MONTH(Inputs!K927))</f>
        <v/>
      </c>
      <c r="BJ927" s="14" t="str">
        <f>IF(Inputs!K927="","",IF(Inputs!K927&gt;DATE(BG927,4,1),DATE(BG927,4,1),DATE(BG927-1,4,1)))</f>
        <v/>
      </c>
      <c r="BX927" s="27" t="e">
        <f t="shared" si="274"/>
        <v>#N/A</v>
      </c>
      <c r="BY927" t="e">
        <f t="shared" si="275"/>
        <v>#N/A</v>
      </c>
    </row>
    <row r="928" spans="20:77">
      <c r="T928" s="5">
        <f>IF(Inputs!F932="",0,IF(Inputs!G932="Purchase",Inputs!H932,IF(Inputs!G932="Redemption",-Inputs!H932,IF(Inputs!G932="Dividend",0,0)))/Inputs!I932)</f>
        <v>0</v>
      </c>
      <c r="U928" s="5">
        <f>IF(Inputs!F932="",0,(datecg-Inputs!F932))</f>
        <v>0</v>
      </c>
      <c r="V928" s="5">
        <f>IF(Inputs!F932="",0,SUM($T$5:T928))</f>
        <v>0</v>
      </c>
      <c r="W928" s="5">
        <f>SUM($X$5:X927)</f>
        <v>24499.276089799783</v>
      </c>
      <c r="X928" s="5">
        <f t="shared" si="258"/>
        <v>0</v>
      </c>
      <c r="Y928" s="5">
        <f t="shared" si="259"/>
        <v>0</v>
      </c>
      <c r="Z928" s="5">
        <f t="shared" si="260"/>
        <v>0</v>
      </c>
      <c r="AA928" s="5">
        <f t="shared" si="261"/>
        <v>0</v>
      </c>
      <c r="AB928" s="5">
        <f t="shared" si="262"/>
        <v>0</v>
      </c>
      <c r="AC928" s="5">
        <f t="shared" si="263"/>
        <v>0</v>
      </c>
      <c r="AD928" s="94">
        <f>IF(U928&lt;=IF(Inputs!$C$22="",lockin,Inputs!$C$22),Inputs!$D$22,IF(U928&lt;=IF(Inputs!$C$23="",lockin,Inputs!$C$23),Inputs!$D$23,IF(U928&lt;=IF(Inputs!$C$24="",lockin,Inputs!$C$24),Inputs!$D$24,IF(U928&lt;=IF(Inputs!$C$25="",lockin,Inputs!$C$25),Inputs!$D$25,IF(U928&lt;=IF(Inputs!$C$26="",lockin,Inputs!$C$26),Inputs!$D$26,IF(U928&lt;=IF(Inputs!$C$27="",lockin,Inputs!$C$27),Inputs!$D$27,IF(U928&lt;=IF(Inputs!$C$28="",lockin,Inputs!$C$28),Inputs!$D$28,IF(U928&lt;=IF(Inputs!$C$29="",lockin,Inputs!$C$29),Inputs!$D$29,IF(U928&lt;=IF(Inputs!$C$30="",lockin,Inputs!$C$30),Inputs!$D$30,IF(U928&lt;=IF(Inputs!$C$31="",lockin,Inputs!$C$31),Inputs!$D$31,0%))))))))))</f>
        <v>1.4999999999999999E-2</v>
      </c>
      <c r="AE928" s="5">
        <f t="shared" si="264"/>
        <v>0</v>
      </c>
      <c r="AF928" s="5">
        <f>AB928*Inputs!I932</f>
        <v>0</v>
      </c>
      <c r="AG928" s="5">
        <f t="shared" si="265"/>
        <v>0</v>
      </c>
      <c r="AH928" s="5">
        <f t="shared" si="266"/>
        <v>0</v>
      </c>
      <c r="AI928" s="5">
        <f>AA928*Inputs!I932</f>
        <v>0</v>
      </c>
      <c r="AJ928" s="5">
        <f t="shared" si="267"/>
        <v>0</v>
      </c>
      <c r="AK928" s="5">
        <f t="shared" si="268"/>
        <v>0</v>
      </c>
      <c r="AL928" s="5">
        <f>AA928*Inputs!I932</f>
        <v>0</v>
      </c>
      <c r="AM928" s="5">
        <f t="shared" ca="1" si="269"/>
        <v>0</v>
      </c>
      <c r="AN928" s="5">
        <f t="shared" si="270"/>
        <v>0</v>
      </c>
      <c r="AO928" s="5">
        <f t="shared" ca="1" si="271"/>
        <v>0</v>
      </c>
      <c r="AP928" s="5"/>
      <c r="AQ928" s="5">
        <f>AA928*Inputs!I932</f>
        <v>0</v>
      </c>
      <c r="AR928" s="5">
        <f t="shared" si="272"/>
        <v>0</v>
      </c>
      <c r="AS928" s="5"/>
      <c r="AT928" s="5">
        <f t="shared" ca="1" si="273"/>
        <v>0</v>
      </c>
      <c r="BG928" s="20" t="str">
        <f>IF(Inputs!K928="","",YEAR(Inputs!K928))</f>
        <v/>
      </c>
      <c r="BH928" s="20" t="str">
        <f>IF(Inputs!K928="","",DAY(Inputs!K928))</f>
        <v/>
      </c>
      <c r="BI928" s="20" t="str">
        <f>IF(Inputs!K928="","",MONTH(Inputs!K928))</f>
        <v/>
      </c>
      <c r="BJ928" s="14" t="str">
        <f>IF(Inputs!K928="","",IF(Inputs!K928&gt;DATE(BG928,4,1),DATE(BG928,4,1),DATE(BG928-1,4,1)))</f>
        <v/>
      </c>
      <c r="BX928" s="27" t="e">
        <f t="shared" si="274"/>
        <v>#N/A</v>
      </c>
      <c r="BY928" t="e">
        <f t="shared" si="275"/>
        <v>#N/A</v>
      </c>
    </row>
    <row r="929" spans="20:77">
      <c r="T929" s="5">
        <f>IF(Inputs!F933="",0,IF(Inputs!G933="Purchase",Inputs!H933,IF(Inputs!G933="Redemption",-Inputs!H933,IF(Inputs!G933="Dividend",0,0)))/Inputs!I933)</f>
        <v>0</v>
      </c>
      <c r="U929" s="5">
        <f>IF(Inputs!F933="",0,(datecg-Inputs!F933))</f>
        <v>0</v>
      </c>
      <c r="V929" s="5">
        <f>IF(Inputs!F933="",0,SUM($T$5:T929))</f>
        <v>0</v>
      </c>
      <c r="W929" s="5">
        <f>SUM($X$5:X928)</f>
        <v>24499.276089799783</v>
      </c>
      <c r="X929" s="5">
        <f t="shared" si="258"/>
        <v>0</v>
      </c>
      <c r="Y929" s="5">
        <f t="shared" si="259"/>
        <v>0</v>
      </c>
      <c r="Z929" s="5">
        <f t="shared" si="260"/>
        <v>0</v>
      </c>
      <c r="AA929" s="5">
        <f t="shared" si="261"/>
        <v>0</v>
      </c>
      <c r="AB929" s="5">
        <f t="shared" si="262"/>
        <v>0</v>
      </c>
      <c r="AC929" s="5">
        <f t="shared" si="263"/>
        <v>0</v>
      </c>
      <c r="AD929" s="94">
        <f>IF(U929&lt;=IF(Inputs!$C$22="",lockin,Inputs!$C$22),Inputs!$D$22,IF(U929&lt;=IF(Inputs!$C$23="",lockin,Inputs!$C$23),Inputs!$D$23,IF(U929&lt;=IF(Inputs!$C$24="",lockin,Inputs!$C$24),Inputs!$D$24,IF(U929&lt;=IF(Inputs!$C$25="",lockin,Inputs!$C$25),Inputs!$D$25,IF(U929&lt;=IF(Inputs!$C$26="",lockin,Inputs!$C$26),Inputs!$D$26,IF(U929&lt;=IF(Inputs!$C$27="",lockin,Inputs!$C$27),Inputs!$D$27,IF(U929&lt;=IF(Inputs!$C$28="",lockin,Inputs!$C$28),Inputs!$D$28,IF(U929&lt;=IF(Inputs!$C$29="",lockin,Inputs!$C$29),Inputs!$D$29,IF(U929&lt;=IF(Inputs!$C$30="",lockin,Inputs!$C$30),Inputs!$D$30,IF(U929&lt;=IF(Inputs!$C$31="",lockin,Inputs!$C$31),Inputs!$D$31,0%))))))))))</f>
        <v>1.4999999999999999E-2</v>
      </c>
      <c r="AE929" s="5">
        <f t="shared" si="264"/>
        <v>0</v>
      </c>
      <c r="AF929" s="5">
        <f>AB929*Inputs!I933</f>
        <v>0</v>
      </c>
      <c r="AG929" s="5">
        <f t="shared" si="265"/>
        <v>0</v>
      </c>
      <c r="AH929" s="5">
        <f t="shared" si="266"/>
        <v>0</v>
      </c>
      <c r="AI929" s="5">
        <f>AA929*Inputs!I933</f>
        <v>0</v>
      </c>
      <c r="AJ929" s="5">
        <f t="shared" si="267"/>
        <v>0</v>
      </c>
      <c r="AK929" s="5">
        <f t="shared" si="268"/>
        <v>0</v>
      </c>
      <c r="AL929" s="5">
        <f>AA929*Inputs!I933</f>
        <v>0</v>
      </c>
      <c r="AM929" s="5">
        <f t="shared" ca="1" si="269"/>
        <v>0</v>
      </c>
      <c r="AN929" s="5">
        <f t="shared" si="270"/>
        <v>0</v>
      </c>
      <c r="AO929" s="5">
        <f t="shared" ca="1" si="271"/>
        <v>0</v>
      </c>
      <c r="AP929" s="5"/>
      <c r="AQ929" s="5">
        <f>AA929*Inputs!I933</f>
        <v>0</v>
      </c>
      <c r="AR929" s="5">
        <f t="shared" si="272"/>
        <v>0</v>
      </c>
      <c r="AS929" s="5"/>
      <c r="AT929" s="5">
        <f t="shared" ca="1" si="273"/>
        <v>0</v>
      </c>
      <c r="BG929" s="20" t="str">
        <f>IF(Inputs!K929="","",YEAR(Inputs!K929))</f>
        <v/>
      </c>
      <c r="BH929" s="20" t="str">
        <f>IF(Inputs!K929="","",DAY(Inputs!K929))</f>
        <v/>
      </c>
      <c r="BI929" s="20" t="str">
        <f>IF(Inputs!K929="","",MONTH(Inputs!K929))</f>
        <v/>
      </c>
      <c r="BJ929" s="14" t="str">
        <f>IF(Inputs!K929="","",IF(Inputs!K929&gt;DATE(BG929,4,1),DATE(BG929,4,1),DATE(BG929-1,4,1)))</f>
        <v/>
      </c>
      <c r="BX929" s="27" t="e">
        <f t="shared" si="274"/>
        <v>#N/A</v>
      </c>
      <c r="BY929" t="e">
        <f t="shared" si="275"/>
        <v>#N/A</v>
      </c>
    </row>
    <row r="930" spans="20:77">
      <c r="T930" s="5">
        <f>IF(Inputs!F934="",0,IF(Inputs!G934="Purchase",Inputs!H934,IF(Inputs!G934="Redemption",-Inputs!H934,IF(Inputs!G934="Dividend",0,0)))/Inputs!I934)</f>
        <v>0</v>
      </c>
      <c r="U930" s="5">
        <f>IF(Inputs!F934="",0,(datecg-Inputs!F934))</f>
        <v>0</v>
      </c>
      <c r="V930" s="5">
        <f>IF(Inputs!F934="",0,SUM($T$5:T930))</f>
        <v>0</v>
      </c>
      <c r="W930" s="5">
        <f>SUM($X$5:X929)</f>
        <v>24499.276089799783</v>
      </c>
      <c r="X930" s="5">
        <f t="shared" si="258"/>
        <v>0</v>
      </c>
      <c r="Y930" s="5">
        <f t="shared" si="259"/>
        <v>0</v>
      </c>
      <c r="Z930" s="5">
        <f t="shared" si="260"/>
        <v>0</v>
      </c>
      <c r="AA930" s="5">
        <f t="shared" si="261"/>
        <v>0</v>
      </c>
      <c r="AB930" s="5">
        <f t="shared" si="262"/>
        <v>0</v>
      </c>
      <c r="AC930" s="5">
        <f t="shared" si="263"/>
        <v>0</v>
      </c>
      <c r="AD930" s="94">
        <f>IF(U930&lt;=IF(Inputs!$C$22="",lockin,Inputs!$C$22),Inputs!$D$22,IF(U930&lt;=IF(Inputs!$C$23="",lockin,Inputs!$C$23),Inputs!$D$23,IF(U930&lt;=IF(Inputs!$C$24="",lockin,Inputs!$C$24),Inputs!$D$24,IF(U930&lt;=IF(Inputs!$C$25="",lockin,Inputs!$C$25),Inputs!$D$25,IF(U930&lt;=IF(Inputs!$C$26="",lockin,Inputs!$C$26),Inputs!$D$26,IF(U930&lt;=IF(Inputs!$C$27="",lockin,Inputs!$C$27),Inputs!$D$27,IF(U930&lt;=IF(Inputs!$C$28="",lockin,Inputs!$C$28),Inputs!$D$28,IF(U930&lt;=IF(Inputs!$C$29="",lockin,Inputs!$C$29),Inputs!$D$29,IF(U930&lt;=IF(Inputs!$C$30="",lockin,Inputs!$C$30),Inputs!$D$30,IF(U930&lt;=IF(Inputs!$C$31="",lockin,Inputs!$C$31),Inputs!$D$31,0%))))))))))</f>
        <v>1.4999999999999999E-2</v>
      </c>
      <c r="AE930" s="5">
        <f t="shared" si="264"/>
        <v>0</v>
      </c>
      <c r="AF930" s="5">
        <f>AB930*Inputs!I934</f>
        <v>0</v>
      </c>
      <c r="AG930" s="5">
        <f t="shared" si="265"/>
        <v>0</v>
      </c>
      <c r="AH930" s="5">
        <f t="shared" si="266"/>
        <v>0</v>
      </c>
      <c r="AI930" s="5">
        <f>AA930*Inputs!I934</f>
        <v>0</v>
      </c>
      <c r="AJ930" s="5">
        <f t="shared" si="267"/>
        <v>0</v>
      </c>
      <c r="AK930" s="5">
        <f t="shared" si="268"/>
        <v>0</v>
      </c>
      <c r="AL930" s="5">
        <f>AA930*Inputs!I934</f>
        <v>0</v>
      </c>
      <c r="AM930" s="5">
        <f t="shared" ca="1" si="269"/>
        <v>0</v>
      </c>
      <c r="AN930" s="5">
        <f t="shared" si="270"/>
        <v>0</v>
      </c>
      <c r="AO930" s="5">
        <f t="shared" ca="1" si="271"/>
        <v>0</v>
      </c>
      <c r="AP930" s="5"/>
      <c r="AQ930" s="5">
        <f>AA930*Inputs!I934</f>
        <v>0</v>
      </c>
      <c r="AR930" s="5">
        <f t="shared" si="272"/>
        <v>0</v>
      </c>
      <c r="AS930" s="5"/>
      <c r="AT930" s="5">
        <f t="shared" ca="1" si="273"/>
        <v>0</v>
      </c>
      <c r="BG930" s="20" t="str">
        <f>IF(Inputs!K930="","",YEAR(Inputs!K930))</f>
        <v/>
      </c>
      <c r="BH930" s="20" t="str">
        <f>IF(Inputs!K930="","",DAY(Inputs!K930))</f>
        <v/>
      </c>
      <c r="BI930" s="20" t="str">
        <f>IF(Inputs!K930="","",MONTH(Inputs!K930))</f>
        <v/>
      </c>
      <c r="BJ930" s="14" t="str">
        <f>IF(Inputs!K930="","",IF(Inputs!K930&gt;DATE(BG930,4,1),DATE(BG930,4,1),DATE(BG930-1,4,1)))</f>
        <v/>
      </c>
      <c r="BX930" s="27" t="e">
        <f t="shared" si="274"/>
        <v>#N/A</v>
      </c>
      <c r="BY930" t="e">
        <f t="shared" si="275"/>
        <v>#N/A</v>
      </c>
    </row>
    <row r="931" spans="20:77">
      <c r="T931" s="5">
        <f>IF(Inputs!F935="",0,IF(Inputs!G935="Purchase",Inputs!H935,IF(Inputs!G935="Redemption",-Inputs!H935,IF(Inputs!G935="Dividend",0,0)))/Inputs!I935)</f>
        <v>0</v>
      </c>
      <c r="U931" s="5">
        <f>IF(Inputs!F935="",0,(datecg-Inputs!F935))</f>
        <v>0</v>
      </c>
      <c r="V931" s="5">
        <f>IF(Inputs!F935="",0,SUM($T$5:T931))</f>
        <v>0</v>
      </c>
      <c r="W931" s="5">
        <f>SUM($X$5:X930)</f>
        <v>24499.276089799783</v>
      </c>
      <c r="X931" s="5">
        <f t="shared" si="258"/>
        <v>0</v>
      </c>
      <c r="Y931" s="5">
        <f t="shared" si="259"/>
        <v>0</v>
      </c>
      <c r="Z931" s="5">
        <f t="shared" si="260"/>
        <v>0</v>
      </c>
      <c r="AA931" s="5">
        <f t="shared" si="261"/>
        <v>0</v>
      </c>
      <c r="AB931" s="5">
        <f t="shared" si="262"/>
        <v>0</v>
      </c>
      <c r="AC931" s="5">
        <f t="shared" si="263"/>
        <v>0</v>
      </c>
      <c r="AD931" s="94">
        <f>IF(U931&lt;=IF(Inputs!$C$22="",lockin,Inputs!$C$22),Inputs!$D$22,IF(U931&lt;=IF(Inputs!$C$23="",lockin,Inputs!$C$23),Inputs!$D$23,IF(U931&lt;=IF(Inputs!$C$24="",lockin,Inputs!$C$24),Inputs!$D$24,IF(U931&lt;=IF(Inputs!$C$25="",lockin,Inputs!$C$25),Inputs!$D$25,IF(U931&lt;=IF(Inputs!$C$26="",lockin,Inputs!$C$26),Inputs!$D$26,IF(U931&lt;=IF(Inputs!$C$27="",lockin,Inputs!$C$27),Inputs!$D$27,IF(U931&lt;=IF(Inputs!$C$28="",lockin,Inputs!$C$28),Inputs!$D$28,IF(U931&lt;=IF(Inputs!$C$29="",lockin,Inputs!$C$29),Inputs!$D$29,IF(U931&lt;=IF(Inputs!$C$30="",lockin,Inputs!$C$30),Inputs!$D$30,IF(U931&lt;=IF(Inputs!$C$31="",lockin,Inputs!$C$31),Inputs!$D$31,0%))))))))))</f>
        <v>1.4999999999999999E-2</v>
      </c>
      <c r="AE931" s="5">
        <f t="shared" si="264"/>
        <v>0</v>
      </c>
      <c r="AF931" s="5">
        <f>AB931*Inputs!I935</f>
        <v>0</v>
      </c>
      <c r="AG931" s="5">
        <f t="shared" si="265"/>
        <v>0</v>
      </c>
      <c r="AH931" s="5">
        <f t="shared" si="266"/>
        <v>0</v>
      </c>
      <c r="AI931" s="5">
        <f>AA931*Inputs!I935</f>
        <v>0</v>
      </c>
      <c r="AJ931" s="5">
        <f t="shared" si="267"/>
        <v>0</v>
      </c>
      <c r="AK931" s="5">
        <f t="shared" si="268"/>
        <v>0</v>
      </c>
      <c r="AL931" s="5">
        <f>AA931*Inputs!I935</f>
        <v>0</v>
      </c>
      <c r="AM931" s="5">
        <f t="shared" ca="1" si="269"/>
        <v>0</v>
      </c>
      <c r="AN931" s="5">
        <f t="shared" si="270"/>
        <v>0</v>
      </c>
      <c r="AO931" s="5">
        <f t="shared" ca="1" si="271"/>
        <v>0</v>
      </c>
      <c r="AP931" s="5"/>
      <c r="AQ931" s="5">
        <f>AA931*Inputs!I935</f>
        <v>0</v>
      </c>
      <c r="AR931" s="5">
        <f t="shared" si="272"/>
        <v>0</v>
      </c>
      <c r="AS931" s="5"/>
      <c r="AT931" s="5">
        <f t="shared" ca="1" si="273"/>
        <v>0</v>
      </c>
      <c r="BG931" s="20" t="str">
        <f>IF(Inputs!K931="","",YEAR(Inputs!K931))</f>
        <v/>
      </c>
      <c r="BH931" s="20" t="str">
        <f>IF(Inputs!K931="","",DAY(Inputs!K931))</f>
        <v/>
      </c>
      <c r="BI931" s="20" t="str">
        <f>IF(Inputs!K931="","",MONTH(Inputs!K931))</f>
        <v/>
      </c>
      <c r="BJ931" s="14" t="str">
        <f>IF(Inputs!K931="","",IF(Inputs!K931&gt;DATE(BG931,4,1),DATE(BG931,4,1),DATE(BG931-1,4,1)))</f>
        <v/>
      </c>
      <c r="BX931" s="27" t="e">
        <f t="shared" si="274"/>
        <v>#N/A</v>
      </c>
      <c r="BY931" t="e">
        <f t="shared" si="275"/>
        <v>#N/A</v>
      </c>
    </row>
    <row r="932" spans="20:77">
      <c r="T932" s="5">
        <f>IF(Inputs!F936="",0,IF(Inputs!G936="Purchase",Inputs!H936,IF(Inputs!G936="Redemption",-Inputs!H936,IF(Inputs!G936="Dividend",0,0)))/Inputs!I936)</f>
        <v>0</v>
      </c>
      <c r="U932" s="5">
        <f>IF(Inputs!F936="",0,(datecg-Inputs!F936))</f>
        <v>0</v>
      </c>
      <c r="V932" s="5">
        <f>IF(Inputs!F936="",0,SUM($T$5:T932))</f>
        <v>0</v>
      </c>
      <c r="W932" s="5">
        <f>SUM($X$5:X931)</f>
        <v>24499.276089799783</v>
      </c>
      <c r="X932" s="5">
        <f t="shared" si="258"/>
        <v>0</v>
      </c>
      <c r="Y932" s="5">
        <f t="shared" si="259"/>
        <v>0</v>
      </c>
      <c r="Z932" s="5">
        <f t="shared" si="260"/>
        <v>0</v>
      </c>
      <c r="AA932" s="5">
        <f t="shared" si="261"/>
        <v>0</v>
      </c>
      <c r="AB932" s="5">
        <f t="shared" si="262"/>
        <v>0</v>
      </c>
      <c r="AC932" s="5">
        <f t="shared" si="263"/>
        <v>0</v>
      </c>
      <c r="AD932" s="94">
        <f>IF(U932&lt;=IF(Inputs!$C$22="",lockin,Inputs!$C$22),Inputs!$D$22,IF(U932&lt;=IF(Inputs!$C$23="",lockin,Inputs!$C$23),Inputs!$D$23,IF(U932&lt;=IF(Inputs!$C$24="",lockin,Inputs!$C$24),Inputs!$D$24,IF(U932&lt;=IF(Inputs!$C$25="",lockin,Inputs!$C$25),Inputs!$D$25,IF(U932&lt;=IF(Inputs!$C$26="",lockin,Inputs!$C$26),Inputs!$D$26,IF(U932&lt;=IF(Inputs!$C$27="",lockin,Inputs!$C$27),Inputs!$D$27,IF(U932&lt;=IF(Inputs!$C$28="",lockin,Inputs!$C$28),Inputs!$D$28,IF(U932&lt;=IF(Inputs!$C$29="",lockin,Inputs!$C$29),Inputs!$D$29,IF(U932&lt;=IF(Inputs!$C$30="",lockin,Inputs!$C$30),Inputs!$D$30,IF(U932&lt;=IF(Inputs!$C$31="",lockin,Inputs!$C$31),Inputs!$D$31,0%))))))))))</f>
        <v>1.4999999999999999E-2</v>
      </c>
      <c r="AE932" s="5">
        <f t="shared" si="264"/>
        <v>0</v>
      </c>
      <c r="AF932" s="5">
        <f>AB932*Inputs!I936</f>
        <v>0</v>
      </c>
      <c r="AG932" s="5">
        <f t="shared" si="265"/>
        <v>0</v>
      </c>
      <c r="AH932" s="5">
        <f t="shared" si="266"/>
        <v>0</v>
      </c>
      <c r="AI932" s="5">
        <f>AA932*Inputs!I936</f>
        <v>0</v>
      </c>
      <c r="AJ932" s="5">
        <f t="shared" si="267"/>
        <v>0</v>
      </c>
      <c r="AK932" s="5">
        <f t="shared" si="268"/>
        <v>0</v>
      </c>
      <c r="AL932" s="5">
        <f>AA932*Inputs!I936</f>
        <v>0</v>
      </c>
      <c r="AM932" s="5">
        <f t="shared" ca="1" si="269"/>
        <v>0</v>
      </c>
      <c r="AN932" s="5">
        <f t="shared" si="270"/>
        <v>0</v>
      </c>
      <c r="AO932" s="5">
        <f t="shared" ca="1" si="271"/>
        <v>0</v>
      </c>
      <c r="AP932" s="5"/>
      <c r="AQ932" s="5">
        <f>AA932*Inputs!I936</f>
        <v>0</v>
      </c>
      <c r="AR932" s="5">
        <f t="shared" si="272"/>
        <v>0</v>
      </c>
      <c r="AS932" s="5"/>
      <c r="AT932" s="5">
        <f t="shared" ca="1" si="273"/>
        <v>0</v>
      </c>
      <c r="BG932" s="20" t="str">
        <f>IF(Inputs!K932="","",YEAR(Inputs!K932))</f>
        <v/>
      </c>
      <c r="BH932" s="20" t="str">
        <f>IF(Inputs!K932="","",DAY(Inputs!K932))</f>
        <v/>
      </c>
      <c r="BI932" s="20" t="str">
        <f>IF(Inputs!K932="","",MONTH(Inputs!K932))</f>
        <v/>
      </c>
      <c r="BJ932" s="14" t="str">
        <f>IF(Inputs!K932="","",IF(Inputs!K932&gt;DATE(BG932,4,1),DATE(BG932,4,1),DATE(BG932-1,4,1)))</f>
        <v/>
      </c>
      <c r="BX932" s="27" t="e">
        <f t="shared" si="274"/>
        <v>#N/A</v>
      </c>
      <c r="BY932" t="e">
        <f t="shared" si="275"/>
        <v>#N/A</v>
      </c>
    </row>
    <row r="933" spans="20:77">
      <c r="T933" s="5">
        <f>IF(Inputs!F937="",0,IF(Inputs!G937="Purchase",Inputs!H937,IF(Inputs!G937="Redemption",-Inputs!H937,IF(Inputs!G937="Dividend",0,0)))/Inputs!I937)</f>
        <v>0</v>
      </c>
      <c r="U933" s="5">
        <f>IF(Inputs!F937="",0,(datecg-Inputs!F937))</f>
        <v>0</v>
      </c>
      <c r="V933" s="5">
        <f>IF(Inputs!F937="",0,SUM($T$5:T933))</f>
        <v>0</v>
      </c>
      <c r="W933" s="5">
        <f>SUM($X$5:X932)</f>
        <v>24499.276089799783</v>
      </c>
      <c r="X933" s="5">
        <f t="shared" si="258"/>
        <v>0</v>
      </c>
      <c r="Y933" s="5">
        <f t="shared" si="259"/>
        <v>0</v>
      </c>
      <c r="Z933" s="5">
        <f t="shared" si="260"/>
        <v>0</v>
      </c>
      <c r="AA933" s="5">
        <f t="shared" si="261"/>
        <v>0</v>
      </c>
      <c r="AB933" s="5">
        <f t="shared" si="262"/>
        <v>0</v>
      </c>
      <c r="AC933" s="5">
        <f t="shared" si="263"/>
        <v>0</v>
      </c>
      <c r="AD933" s="94">
        <f>IF(U933&lt;=IF(Inputs!$C$22="",lockin,Inputs!$C$22),Inputs!$D$22,IF(U933&lt;=IF(Inputs!$C$23="",lockin,Inputs!$C$23),Inputs!$D$23,IF(U933&lt;=IF(Inputs!$C$24="",lockin,Inputs!$C$24),Inputs!$D$24,IF(U933&lt;=IF(Inputs!$C$25="",lockin,Inputs!$C$25),Inputs!$D$25,IF(U933&lt;=IF(Inputs!$C$26="",lockin,Inputs!$C$26),Inputs!$D$26,IF(U933&lt;=IF(Inputs!$C$27="",lockin,Inputs!$C$27),Inputs!$D$27,IF(U933&lt;=IF(Inputs!$C$28="",lockin,Inputs!$C$28),Inputs!$D$28,IF(U933&lt;=IF(Inputs!$C$29="",lockin,Inputs!$C$29),Inputs!$D$29,IF(U933&lt;=IF(Inputs!$C$30="",lockin,Inputs!$C$30),Inputs!$D$30,IF(U933&lt;=IF(Inputs!$C$31="",lockin,Inputs!$C$31),Inputs!$D$31,0%))))))))))</f>
        <v>1.4999999999999999E-2</v>
      </c>
      <c r="AE933" s="5">
        <f t="shared" si="264"/>
        <v>0</v>
      </c>
      <c r="AF933" s="5">
        <f>AB933*Inputs!I937</f>
        <v>0</v>
      </c>
      <c r="AG933" s="5">
        <f t="shared" si="265"/>
        <v>0</v>
      </c>
      <c r="AH933" s="5">
        <f t="shared" si="266"/>
        <v>0</v>
      </c>
      <c r="AI933" s="5">
        <f>AA933*Inputs!I937</f>
        <v>0</v>
      </c>
      <c r="AJ933" s="5">
        <f t="shared" si="267"/>
        <v>0</v>
      </c>
      <c r="AK933" s="5">
        <f t="shared" si="268"/>
        <v>0</v>
      </c>
      <c r="AL933" s="5">
        <f>AA933*Inputs!I937</f>
        <v>0</v>
      </c>
      <c r="AM933" s="5">
        <f t="shared" ca="1" si="269"/>
        <v>0</v>
      </c>
      <c r="AN933" s="5">
        <f t="shared" si="270"/>
        <v>0</v>
      </c>
      <c r="AO933" s="5">
        <f t="shared" ca="1" si="271"/>
        <v>0</v>
      </c>
      <c r="AP933" s="5"/>
      <c r="AQ933" s="5">
        <f>AA933*Inputs!I937</f>
        <v>0</v>
      </c>
      <c r="AR933" s="5">
        <f t="shared" si="272"/>
        <v>0</v>
      </c>
      <c r="AS933" s="5"/>
      <c r="AT933" s="5">
        <f t="shared" ca="1" si="273"/>
        <v>0</v>
      </c>
      <c r="BG933" s="20" t="str">
        <f>IF(Inputs!K933="","",YEAR(Inputs!K933))</f>
        <v/>
      </c>
      <c r="BH933" s="20" t="str">
        <f>IF(Inputs!K933="","",DAY(Inputs!K933))</f>
        <v/>
      </c>
      <c r="BI933" s="20" t="str">
        <f>IF(Inputs!K933="","",MONTH(Inputs!K933))</f>
        <v/>
      </c>
      <c r="BJ933" s="14" t="str">
        <f>IF(Inputs!K933="","",IF(Inputs!K933&gt;DATE(BG933,4,1),DATE(BG933,4,1),DATE(BG933-1,4,1)))</f>
        <v/>
      </c>
      <c r="BX933" s="27" t="e">
        <f t="shared" si="274"/>
        <v>#N/A</v>
      </c>
      <c r="BY933" t="e">
        <f t="shared" si="275"/>
        <v>#N/A</v>
      </c>
    </row>
    <row r="934" spans="20:77">
      <c r="T934" s="5">
        <f>IF(Inputs!F938="",0,IF(Inputs!G938="Purchase",Inputs!H938,IF(Inputs!G938="Redemption",-Inputs!H938,IF(Inputs!G938="Dividend",0,0)))/Inputs!I938)</f>
        <v>0</v>
      </c>
      <c r="U934" s="5">
        <f>IF(Inputs!F938="",0,(datecg-Inputs!F938))</f>
        <v>0</v>
      </c>
      <c r="V934" s="5">
        <f>IF(Inputs!F938="",0,SUM($T$5:T934))</f>
        <v>0</v>
      </c>
      <c r="W934" s="5">
        <f>SUM($X$5:X933)</f>
        <v>24499.276089799783</v>
      </c>
      <c r="X934" s="5">
        <f t="shared" si="258"/>
        <v>0</v>
      </c>
      <c r="Y934" s="5">
        <f t="shared" si="259"/>
        <v>0</v>
      </c>
      <c r="Z934" s="5">
        <f t="shared" si="260"/>
        <v>0</v>
      </c>
      <c r="AA934" s="5">
        <f t="shared" si="261"/>
        <v>0</v>
      </c>
      <c r="AB934" s="5">
        <f t="shared" si="262"/>
        <v>0</v>
      </c>
      <c r="AC934" s="5">
        <f t="shared" si="263"/>
        <v>0</v>
      </c>
      <c r="AD934" s="94">
        <f>IF(U934&lt;=IF(Inputs!$C$22="",lockin,Inputs!$C$22),Inputs!$D$22,IF(U934&lt;=IF(Inputs!$C$23="",lockin,Inputs!$C$23),Inputs!$D$23,IF(U934&lt;=IF(Inputs!$C$24="",lockin,Inputs!$C$24),Inputs!$D$24,IF(U934&lt;=IF(Inputs!$C$25="",lockin,Inputs!$C$25),Inputs!$D$25,IF(U934&lt;=IF(Inputs!$C$26="",lockin,Inputs!$C$26),Inputs!$D$26,IF(U934&lt;=IF(Inputs!$C$27="",lockin,Inputs!$C$27),Inputs!$D$27,IF(U934&lt;=IF(Inputs!$C$28="",lockin,Inputs!$C$28),Inputs!$D$28,IF(U934&lt;=IF(Inputs!$C$29="",lockin,Inputs!$C$29),Inputs!$D$29,IF(U934&lt;=IF(Inputs!$C$30="",lockin,Inputs!$C$30),Inputs!$D$30,IF(U934&lt;=IF(Inputs!$C$31="",lockin,Inputs!$C$31),Inputs!$D$31,0%))))))))))</f>
        <v>1.4999999999999999E-2</v>
      </c>
      <c r="AE934" s="5">
        <f t="shared" si="264"/>
        <v>0</v>
      </c>
      <c r="AF934" s="5">
        <f>AB934*Inputs!I938</f>
        <v>0</v>
      </c>
      <c r="AG934" s="5">
        <f t="shared" si="265"/>
        <v>0</v>
      </c>
      <c r="AH934" s="5">
        <f t="shared" si="266"/>
        <v>0</v>
      </c>
      <c r="AI934" s="5">
        <f>AA934*Inputs!I938</f>
        <v>0</v>
      </c>
      <c r="AJ934" s="5">
        <f t="shared" si="267"/>
        <v>0</v>
      </c>
      <c r="AK934" s="5">
        <f t="shared" si="268"/>
        <v>0</v>
      </c>
      <c r="AL934" s="5">
        <f>AA934*Inputs!I938</f>
        <v>0</v>
      </c>
      <c r="AM934" s="5">
        <f t="shared" ca="1" si="269"/>
        <v>0</v>
      </c>
      <c r="AN934" s="5">
        <f t="shared" si="270"/>
        <v>0</v>
      </c>
      <c r="AO934" s="5">
        <f t="shared" ca="1" si="271"/>
        <v>0</v>
      </c>
      <c r="AP934" s="5"/>
      <c r="AQ934" s="5">
        <f>AA934*Inputs!I938</f>
        <v>0</v>
      </c>
      <c r="AR934" s="5">
        <f t="shared" si="272"/>
        <v>0</v>
      </c>
      <c r="AS934" s="5"/>
      <c r="AT934" s="5">
        <f t="shared" ca="1" si="273"/>
        <v>0</v>
      </c>
      <c r="BG934" s="20" t="str">
        <f>IF(Inputs!K934="","",YEAR(Inputs!K934))</f>
        <v/>
      </c>
      <c r="BH934" s="20" t="str">
        <f>IF(Inputs!K934="","",DAY(Inputs!K934))</f>
        <v/>
      </c>
      <c r="BI934" s="20" t="str">
        <f>IF(Inputs!K934="","",MONTH(Inputs!K934))</f>
        <v/>
      </c>
      <c r="BJ934" s="14" t="str">
        <f>IF(Inputs!K934="","",IF(Inputs!K934&gt;DATE(BG934,4,1),DATE(BG934,4,1),DATE(BG934-1,4,1)))</f>
        <v/>
      </c>
      <c r="BX934" s="27" t="e">
        <f t="shared" si="274"/>
        <v>#N/A</v>
      </c>
      <c r="BY934" t="e">
        <f t="shared" si="275"/>
        <v>#N/A</v>
      </c>
    </row>
    <row r="935" spans="20:77">
      <c r="T935" s="5">
        <f>IF(Inputs!F939="",0,IF(Inputs!G939="Purchase",Inputs!H939,IF(Inputs!G939="Redemption",-Inputs!H939,IF(Inputs!G939="Dividend",0,0)))/Inputs!I939)</f>
        <v>0</v>
      </c>
      <c r="U935" s="5">
        <f>IF(Inputs!F939="",0,(datecg-Inputs!F939))</f>
        <v>0</v>
      </c>
      <c r="V935" s="5">
        <f>IF(Inputs!F939="",0,SUM($T$5:T935))</f>
        <v>0</v>
      </c>
      <c r="W935" s="5">
        <f>SUM($X$5:X934)</f>
        <v>24499.276089799783</v>
      </c>
      <c r="X935" s="5">
        <f t="shared" si="258"/>
        <v>0</v>
      </c>
      <c r="Y935" s="5">
        <f t="shared" si="259"/>
        <v>0</v>
      </c>
      <c r="Z935" s="5">
        <f t="shared" si="260"/>
        <v>0</v>
      </c>
      <c r="AA935" s="5">
        <f t="shared" si="261"/>
        <v>0</v>
      </c>
      <c r="AB935" s="5">
        <f t="shared" si="262"/>
        <v>0</v>
      </c>
      <c r="AC935" s="5">
        <f t="shared" si="263"/>
        <v>0</v>
      </c>
      <c r="AD935" s="94">
        <f>IF(U935&lt;=IF(Inputs!$C$22="",lockin,Inputs!$C$22),Inputs!$D$22,IF(U935&lt;=IF(Inputs!$C$23="",lockin,Inputs!$C$23),Inputs!$D$23,IF(U935&lt;=IF(Inputs!$C$24="",lockin,Inputs!$C$24),Inputs!$D$24,IF(U935&lt;=IF(Inputs!$C$25="",lockin,Inputs!$C$25),Inputs!$D$25,IF(U935&lt;=IF(Inputs!$C$26="",lockin,Inputs!$C$26),Inputs!$D$26,IF(U935&lt;=IF(Inputs!$C$27="",lockin,Inputs!$C$27),Inputs!$D$27,IF(U935&lt;=IF(Inputs!$C$28="",lockin,Inputs!$C$28),Inputs!$D$28,IF(U935&lt;=IF(Inputs!$C$29="",lockin,Inputs!$C$29),Inputs!$D$29,IF(U935&lt;=IF(Inputs!$C$30="",lockin,Inputs!$C$30),Inputs!$D$30,IF(U935&lt;=IF(Inputs!$C$31="",lockin,Inputs!$C$31),Inputs!$D$31,0%))))))))))</f>
        <v>1.4999999999999999E-2</v>
      </c>
      <c r="AE935" s="5">
        <f t="shared" si="264"/>
        <v>0</v>
      </c>
      <c r="AF935" s="5">
        <f>AB935*Inputs!I939</f>
        <v>0</v>
      </c>
      <c r="AG935" s="5">
        <f t="shared" si="265"/>
        <v>0</v>
      </c>
      <c r="AH935" s="5">
        <f t="shared" si="266"/>
        <v>0</v>
      </c>
      <c r="AI935" s="5">
        <f>AA935*Inputs!I939</f>
        <v>0</v>
      </c>
      <c r="AJ935" s="5">
        <f t="shared" si="267"/>
        <v>0</v>
      </c>
      <c r="AK935" s="5">
        <f t="shared" si="268"/>
        <v>0</v>
      </c>
      <c r="AL935" s="5">
        <f>AA935*Inputs!I939</f>
        <v>0</v>
      </c>
      <c r="AM935" s="5">
        <f t="shared" ca="1" si="269"/>
        <v>0</v>
      </c>
      <c r="AN935" s="5">
        <f t="shared" si="270"/>
        <v>0</v>
      </c>
      <c r="AO935" s="5">
        <f t="shared" ca="1" si="271"/>
        <v>0</v>
      </c>
      <c r="AP935" s="5"/>
      <c r="AQ935" s="5">
        <f>AA935*Inputs!I939</f>
        <v>0</v>
      </c>
      <c r="AR935" s="5">
        <f t="shared" si="272"/>
        <v>0</v>
      </c>
      <c r="AS935" s="5"/>
      <c r="AT935" s="5">
        <f t="shared" ca="1" si="273"/>
        <v>0</v>
      </c>
      <c r="BG935" s="20" t="str">
        <f>IF(Inputs!K935="","",YEAR(Inputs!K935))</f>
        <v/>
      </c>
      <c r="BH935" s="20" t="str">
        <f>IF(Inputs!K935="","",DAY(Inputs!K935))</f>
        <v/>
      </c>
      <c r="BI935" s="20" t="str">
        <f>IF(Inputs!K935="","",MONTH(Inputs!K935))</f>
        <v/>
      </c>
      <c r="BJ935" s="14" t="str">
        <f>IF(Inputs!K935="","",IF(Inputs!K935&gt;DATE(BG935,4,1),DATE(BG935,4,1),DATE(BG935-1,4,1)))</f>
        <v/>
      </c>
      <c r="BX935" s="27" t="e">
        <f t="shared" si="274"/>
        <v>#N/A</v>
      </c>
      <c r="BY935" t="e">
        <f t="shared" si="275"/>
        <v>#N/A</v>
      </c>
    </row>
    <row r="936" spans="20:77">
      <c r="T936" s="5">
        <f>IF(Inputs!F940="",0,IF(Inputs!G940="Purchase",Inputs!H940,IF(Inputs!G940="Redemption",-Inputs!H940,IF(Inputs!G940="Dividend",0,0)))/Inputs!I940)</f>
        <v>0</v>
      </c>
      <c r="U936" s="5">
        <f>IF(Inputs!F940="",0,(datecg-Inputs!F940))</f>
        <v>0</v>
      </c>
      <c r="V936" s="5">
        <f>IF(Inputs!F940="",0,SUM($T$5:T936))</f>
        <v>0</v>
      </c>
      <c r="W936" s="5">
        <f>SUM($X$5:X935)</f>
        <v>24499.276089799783</v>
      </c>
      <c r="X936" s="5">
        <f t="shared" si="258"/>
        <v>0</v>
      </c>
      <c r="Y936" s="5">
        <f t="shared" si="259"/>
        <v>0</v>
      </c>
      <c r="Z936" s="5">
        <f t="shared" si="260"/>
        <v>0</v>
      </c>
      <c r="AA936" s="5">
        <f t="shared" si="261"/>
        <v>0</v>
      </c>
      <c r="AB936" s="5">
        <f t="shared" si="262"/>
        <v>0</v>
      </c>
      <c r="AC936" s="5">
        <f t="shared" si="263"/>
        <v>0</v>
      </c>
      <c r="AD936" s="94">
        <f>IF(U936&lt;=IF(Inputs!$C$22="",lockin,Inputs!$C$22),Inputs!$D$22,IF(U936&lt;=IF(Inputs!$C$23="",lockin,Inputs!$C$23),Inputs!$D$23,IF(U936&lt;=IF(Inputs!$C$24="",lockin,Inputs!$C$24),Inputs!$D$24,IF(U936&lt;=IF(Inputs!$C$25="",lockin,Inputs!$C$25),Inputs!$D$25,IF(U936&lt;=IF(Inputs!$C$26="",lockin,Inputs!$C$26),Inputs!$D$26,IF(U936&lt;=IF(Inputs!$C$27="",lockin,Inputs!$C$27),Inputs!$D$27,IF(U936&lt;=IF(Inputs!$C$28="",lockin,Inputs!$C$28),Inputs!$D$28,IF(U936&lt;=IF(Inputs!$C$29="",lockin,Inputs!$C$29),Inputs!$D$29,IF(U936&lt;=IF(Inputs!$C$30="",lockin,Inputs!$C$30),Inputs!$D$30,IF(U936&lt;=IF(Inputs!$C$31="",lockin,Inputs!$C$31),Inputs!$D$31,0%))))))))))</f>
        <v>1.4999999999999999E-2</v>
      </c>
      <c r="AE936" s="5">
        <f t="shared" si="264"/>
        <v>0</v>
      </c>
      <c r="AF936" s="5">
        <f>AB936*Inputs!I940</f>
        <v>0</v>
      </c>
      <c r="AG936" s="5">
        <f t="shared" si="265"/>
        <v>0</v>
      </c>
      <c r="AH936" s="5">
        <f t="shared" si="266"/>
        <v>0</v>
      </c>
      <c r="AI936" s="5">
        <f>AA936*Inputs!I940</f>
        <v>0</v>
      </c>
      <c r="AJ936" s="5">
        <f t="shared" si="267"/>
        <v>0</v>
      </c>
      <c r="AK936" s="5">
        <f t="shared" si="268"/>
        <v>0</v>
      </c>
      <c r="AL936" s="5">
        <f>AA936*Inputs!I940</f>
        <v>0</v>
      </c>
      <c r="AM936" s="5">
        <f t="shared" ca="1" si="269"/>
        <v>0</v>
      </c>
      <c r="AN936" s="5">
        <f t="shared" si="270"/>
        <v>0</v>
      </c>
      <c r="AO936" s="5">
        <f t="shared" ca="1" si="271"/>
        <v>0</v>
      </c>
      <c r="AP936" s="5"/>
      <c r="AQ936" s="5">
        <f>AA936*Inputs!I940</f>
        <v>0</v>
      </c>
      <c r="AR936" s="5">
        <f t="shared" si="272"/>
        <v>0</v>
      </c>
      <c r="AS936" s="5"/>
      <c r="AT936" s="5">
        <f t="shared" ca="1" si="273"/>
        <v>0</v>
      </c>
      <c r="BG936" s="20" t="str">
        <f>IF(Inputs!K936="","",YEAR(Inputs!K936))</f>
        <v/>
      </c>
      <c r="BH936" s="20" t="str">
        <f>IF(Inputs!K936="","",DAY(Inputs!K936))</f>
        <v/>
      </c>
      <c r="BI936" s="20" t="str">
        <f>IF(Inputs!K936="","",MONTH(Inputs!K936))</f>
        <v/>
      </c>
      <c r="BJ936" s="14" t="str">
        <f>IF(Inputs!K936="","",IF(Inputs!K936&gt;DATE(BG936,4,1),DATE(BG936,4,1),DATE(BG936-1,4,1)))</f>
        <v/>
      </c>
      <c r="BX936" s="27" t="e">
        <f t="shared" si="274"/>
        <v>#N/A</v>
      </c>
      <c r="BY936" t="e">
        <f t="shared" si="275"/>
        <v>#N/A</v>
      </c>
    </row>
    <row r="937" spans="20:77">
      <c r="T937" s="5">
        <f>IF(Inputs!F941="",0,IF(Inputs!G941="Purchase",Inputs!H941,IF(Inputs!G941="Redemption",-Inputs!H941,IF(Inputs!G941="Dividend",0,0)))/Inputs!I941)</f>
        <v>0</v>
      </c>
      <c r="U937" s="5">
        <f>IF(Inputs!F941="",0,(datecg-Inputs!F941))</f>
        <v>0</v>
      </c>
      <c r="V937" s="5">
        <f>IF(Inputs!F941="",0,SUM($T$5:T937))</f>
        <v>0</v>
      </c>
      <c r="W937" s="5">
        <f>SUM($X$5:X936)</f>
        <v>24499.276089799783</v>
      </c>
      <c r="X937" s="5">
        <f t="shared" si="258"/>
        <v>0</v>
      </c>
      <c r="Y937" s="5">
        <f t="shared" si="259"/>
        <v>0</v>
      </c>
      <c r="Z937" s="5">
        <f t="shared" si="260"/>
        <v>0</v>
      </c>
      <c r="AA937" s="5">
        <f t="shared" si="261"/>
        <v>0</v>
      </c>
      <c r="AB937" s="5">
        <f t="shared" si="262"/>
        <v>0</v>
      </c>
      <c r="AC937" s="5">
        <f t="shared" si="263"/>
        <v>0</v>
      </c>
      <c r="AD937" s="94">
        <f>IF(U937&lt;=IF(Inputs!$C$22="",lockin,Inputs!$C$22),Inputs!$D$22,IF(U937&lt;=IF(Inputs!$C$23="",lockin,Inputs!$C$23),Inputs!$D$23,IF(U937&lt;=IF(Inputs!$C$24="",lockin,Inputs!$C$24),Inputs!$D$24,IF(U937&lt;=IF(Inputs!$C$25="",lockin,Inputs!$C$25),Inputs!$D$25,IF(U937&lt;=IF(Inputs!$C$26="",lockin,Inputs!$C$26),Inputs!$D$26,IF(U937&lt;=IF(Inputs!$C$27="",lockin,Inputs!$C$27),Inputs!$D$27,IF(U937&lt;=IF(Inputs!$C$28="",lockin,Inputs!$C$28),Inputs!$D$28,IF(U937&lt;=IF(Inputs!$C$29="",lockin,Inputs!$C$29),Inputs!$D$29,IF(U937&lt;=IF(Inputs!$C$30="",lockin,Inputs!$C$30),Inputs!$D$30,IF(U937&lt;=IF(Inputs!$C$31="",lockin,Inputs!$C$31),Inputs!$D$31,0%))))))))))</f>
        <v>1.4999999999999999E-2</v>
      </c>
      <c r="AE937" s="5">
        <f t="shared" si="264"/>
        <v>0</v>
      </c>
      <c r="AF937" s="5">
        <f>AB937*Inputs!I941</f>
        <v>0</v>
      </c>
      <c r="AG937" s="5">
        <f t="shared" si="265"/>
        <v>0</v>
      </c>
      <c r="AH937" s="5">
        <f t="shared" si="266"/>
        <v>0</v>
      </c>
      <c r="AI937" s="5">
        <f>AA937*Inputs!I941</f>
        <v>0</v>
      </c>
      <c r="AJ937" s="5">
        <f t="shared" si="267"/>
        <v>0</v>
      </c>
      <c r="AK937" s="5">
        <f t="shared" si="268"/>
        <v>0</v>
      </c>
      <c r="AL937" s="5">
        <f>AA937*Inputs!I941</f>
        <v>0</v>
      </c>
      <c r="AM937" s="5">
        <f t="shared" ca="1" si="269"/>
        <v>0</v>
      </c>
      <c r="AN937" s="5">
        <f t="shared" si="270"/>
        <v>0</v>
      </c>
      <c r="AO937" s="5">
        <f t="shared" ca="1" si="271"/>
        <v>0</v>
      </c>
      <c r="AP937" s="5"/>
      <c r="AQ937" s="5">
        <f>AA937*Inputs!I941</f>
        <v>0</v>
      </c>
      <c r="AR937" s="5">
        <f t="shared" si="272"/>
        <v>0</v>
      </c>
      <c r="AS937" s="5"/>
      <c r="AT937" s="5">
        <f t="shared" ca="1" si="273"/>
        <v>0</v>
      </c>
      <c r="BG937" s="20" t="str">
        <f>IF(Inputs!K937="","",YEAR(Inputs!K937))</f>
        <v/>
      </c>
      <c r="BH937" s="20" t="str">
        <f>IF(Inputs!K937="","",DAY(Inputs!K937))</f>
        <v/>
      </c>
      <c r="BI937" s="20" t="str">
        <f>IF(Inputs!K937="","",MONTH(Inputs!K937))</f>
        <v/>
      </c>
      <c r="BJ937" s="14" t="str">
        <f>IF(Inputs!K937="","",IF(Inputs!K937&gt;DATE(BG937,4,1),DATE(BG937,4,1),DATE(BG937-1,4,1)))</f>
        <v/>
      </c>
      <c r="BX937" s="27" t="e">
        <f t="shared" si="274"/>
        <v>#N/A</v>
      </c>
      <c r="BY937" t="e">
        <f t="shared" si="275"/>
        <v>#N/A</v>
      </c>
    </row>
    <row r="938" spans="20:77">
      <c r="T938" s="5">
        <f>IF(Inputs!F942="",0,IF(Inputs!G942="Purchase",Inputs!H942,IF(Inputs!G942="Redemption",-Inputs!H942,IF(Inputs!G942="Dividend",0,0)))/Inputs!I942)</f>
        <v>0</v>
      </c>
      <c r="U938" s="5">
        <f>IF(Inputs!F942="",0,(datecg-Inputs!F942))</f>
        <v>0</v>
      </c>
      <c r="V938" s="5">
        <f>IF(Inputs!F942="",0,SUM($T$5:T938))</f>
        <v>0</v>
      </c>
      <c r="W938" s="5">
        <f>SUM($X$5:X937)</f>
        <v>24499.276089799783</v>
      </c>
      <c r="X938" s="5">
        <f t="shared" si="258"/>
        <v>0</v>
      </c>
      <c r="Y938" s="5">
        <f t="shared" si="259"/>
        <v>0</v>
      </c>
      <c r="Z938" s="5">
        <f t="shared" si="260"/>
        <v>0</v>
      </c>
      <c r="AA938" s="5">
        <f t="shared" si="261"/>
        <v>0</v>
      </c>
      <c r="AB938" s="5">
        <f t="shared" si="262"/>
        <v>0</v>
      </c>
      <c r="AC938" s="5">
        <f t="shared" si="263"/>
        <v>0</v>
      </c>
      <c r="AD938" s="94">
        <f>IF(U938&lt;=IF(Inputs!$C$22="",lockin,Inputs!$C$22),Inputs!$D$22,IF(U938&lt;=IF(Inputs!$C$23="",lockin,Inputs!$C$23),Inputs!$D$23,IF(U938&lt;=IF(Inputs!$C$24="",lockin,Inputs!$C$24),Inputs!$D$24,IF(U938&lt;=IF(Inputs!$C$25="",lockin,Inputs!$C$25),Inputs!$D$25,IF(U938&lt;=IF(Inputs!$C$26="",lockin,Inputs!$C$26),Inputs!$D$26,IF(U938&lt;=IF(Inputs!$C$27="",lockin,Inputs!$C$27),Inputs!$D$27,IF(U938&lt;=IF(Inputs!$C$28="",lockin,Inputs!$C$28),Inputs!$D$28,IF(U938&lt;=IF(Inputs!$C$29="",lockin,Inputs!$C$29),Inputs!$D$29,IF(U938&lt;=IF(Inputs!$C$30="",lockin,Inputs!$C$30),Inputs!$D$30,IF(U938&lt;=IF(Inputs!$C$31="",lockin,Inputs!$C$31),Inputs!$D$31,0%))))))))))</f>
        <v>1.4999999999999999E-2</v>
      </c>
      <c r="AE938" s="5">
        <f t="shared" si="264"/>
        <v>0</v>
      </c>
      <c r="AF938" s="5">
        <f>AB938*Inputs!I942</f>
        <v>0</v>
      </c>
      <c r="AG938" s="5">
        <f t="shared" si="265"/>
        <v>0</v>
      </c>
      <c r="AH938" s="5">
        <f t="shared" si="266"/>
        <v>0</v>
      </c>
      <c r="AI938" s="5">
        <f>AA938*Inputs!I942</f>
        <v>0</v>
      </c>
      <c r="AJ938" s="5">
        <f t="shared" si="267"/>
        <v>0</v>
      </c>
      <c r="AK938" s="5">
        <f t="shared" si="268"/>
        <v>0</v>
      </c>
      <c r="AL938" s="5">
        <f>AA938*Inputs!I942</f>
        <v>0</v>
      </c>
      <c r="AM938" s="5">
        <f t="shared" ca="1" si="269"/>
        <v>0</v>
      </c>
      <c r="AN938" s="5">
        <f t="shared" si="270"/>
        <v>0</v>
      </c>
      <c r="AO938" s="5">
        <f t="shared" ca="1" si="271"/>
        <v>0</v>
      </c>
      <c r="AP938" s="5"/>
      <c r="AQ938" s="5">
        <f>AA938*Inputs!I942</f>
        <v>0</v>
      </c>
      <c r="AR938" s="5">
        <f t="shared" si="272"/>
        <v>0</v>
      </c>
      <c r="AS938" s="5"/>
      <c r="AT938" s="5">
        <f t="shared" ca="1" si="273"/>
        <v>0</v>
      </c>
      <c r="BG938" s="20" t="str">
        <f>IF(Inputs!K938="","",YEAR(Inputs!K938))</f>
        <v/>
      </c>
      <c r="BH938" s="20" t="str">
        <f>IF(Inputs!K938="","",DAY(Inputs!K938))</f>
        <v/>
      </c>
      <c r="BI938" s="20" t="str">
        <f>IF(Inputs!K938="","",MONTH(Inputs!K938))</f>
        <v/>
      </c>
      <c r="BJ938" s="14" t="str">
        <f>IF(Inputs!K938="","",IF(Inputs!K938&gt;DATE(BG938,4,1),DATE(BG938,4,1),DATE(BG938-1,4,1)))</f>
        <v/>
      </c>
      <c r="BX938" s="27" t="e">
        <f t="shared" si="274"/>
        <v>#N/A</v>
      </c>
      <c r="BY938" t="e">
        <f t="shared" si="275"/>
        <v>#N/A</v>
      </c>
    </row>
    <row r="939" spans="20:77">
      <c r="T939" s="5">
        <f>IF(Inputs!F943="",0,IF(Inputs!G943="Purchase",Inputs!H943,IF(Inputs!G943="Redemption",-Inputs!H943,IF(Inputs!G943="Dividend",0,0)))/Inputs!I943)</f>
        <v>0</v>
      </c>
      <c r="U939" s="5">
        <f>IF(Inputs!F943="",0,(datecg-Inputs!F943))</f>
        <v>0</v>
      </c>
      <c r="V939" s="5">
        <f>IF(Inputs!F943="",0,SUM($T$5:T939))</f>
        <v>0</v>
      </c>
      <c r="W939" s="5">
        <f>SUM($X$5:X938)</f>
        <v>24499.276089799783</v>
      </c>
      <c r="X939" s="5">
        <f t="shared" si="258"/>
        <v>0</v>
      </c>
      <c r="Y939" s="5">
        <f t="shared" si="259"/>
        <v>0</v>
      </c>
      <c r="Z939" s="5">
        <f t="shared" si="260"/>
        <v>0</v>
      </c>
      <c r="AA939" s="5">
        <f t="shared" si="261"/>
        <v>0</v>
      </c>
      <c r="AB939" s="5">
        <f t="shared" si="262"/>
        <v>0</v>
      </c>
      <c r="AC939" s="5">
        <f t="shared" si="263"/>
        <v>0</v>
      </c>
      <c r="AD939" s="94">
        <f>IF(U939&lt;=IF(Inputs!$C$22="",lockin,Inputs!$C$22),Inputs!$D$22,IF(U939&lt;=IF(Inputs!$C$23="",lockin,Inputs!$C$23),Inputs!$D$23,IF(U939&lt;=IF(Inputs!$C$24="",lockin,Inputs!$C$24),Inputs!$D$24,IF(U939&lt;=IF(Inputs!$C$25="",lockin,Inputs!$C$25),Inputs!$D$25,IF(U939&lt;=IF(Inputs!$C$26="",lockin,Inputs!$C$26),Inputs!$D$26,IF(U939&lt;=IF(Inputs!$C$27="",lockin,Inputs!$C$27),Inputs!$D$27,IF(U939&lt;=IF(Inputs!$C$28="",lockin,Inputs!$C$28),Inputs!$D$28,IF(U939&lt;=IF(Inputs!$C$29="",lockin,Inputs!$C$29),Inputs!$D$29,IF(U939&lt;=IF(Inputs!$C$30="",lockin,Inputs!$C$30),Inputs!$D$30,IF(U939&lt;=IF(Inputs!$C$31="",lockin,Inputs!$C$31),Inputs!$D$31,0%))))))))))</f>
        <v>1.4999999999999999E-2</v>
      </c>
      <c r="AE939" s="5">
        <f t="shared" si="264"/>
        <v>0</v>
      </c>
      <c r="AF939" s="5">
        <f>AB939*Inputs!I943</f>
        <v>0</v>
      </c>
      <c r="AG939" s="5">
        <f t="shared" si="265"/>
        <v>0</v>
      </c>
      <c r="AH939" s="5">
        <f t="shared" si="266"/>
        <v>0</v>
      </c>
      <c r="AI939" s="5">
        <f>AA939*Inputs!I943</f>
        <v>0</v>
      </c>
      <c r="AJ939" s="5">
        <f t="shared" si="267"/>
        <v>0</v>
      </c>
      <c r="AK939" s="5">
        <f t="shared" si="268"/>
        <v>0</v>
      </c>
      <c r="AL939" s="5">
        <f>AA939*Inputs!I943</f>
        <v>0</v>
      </c>
      <c r="AM939" s="5">
        <f t="shared" ca="1" si="269"/>
        <v>0</v>
      </c>
      <c r="AN939" s="5">
        <f t="shared" si="270"/>
        <v>0</v>
      </c>
      <c r="AO939" s="5">
        <f t="shared" ca="1" si="271"/>
        <v>0</v>
      </c>
      <c r="AP939" s="5"/>
      <c r="AQ939" s="5">
        <f>AA939*Inputs!I943</f>
        <v>0</v>
      </c>
      <c r="AR939" s="5">
        <f t="shared" si="272"/>
        <v>0</v>
      </c>
      <c r="AS939" s="5"/>
      <c r="AT939" s="5">
        <f t="shared" ca="1" si="273"/>
        <v>0</v>
      </c>
      <c r="BG939" s="20" t="str">
        <f>IF(Inputs!K939="","",YEAR(Inputs!K939))</f>
        <v/>
      </c>
      <c r="BH939" s="20" t="str">
        <f>IF(Inputs!K939="","",DAY(Inputs!K939))</f>
        <v/>
      </c>
      <c r="BI939" s="20" t="str">
        <f>IF(Inputs!K939="","",MONTH(Inputs!K939))</f>
        <v/>
      </c>
      <c r="BJ939" s="14" t="str">
        <f>IF(Inputs!K939="","",IF(Inputs!K939&gt;DATE(BG939,4,1),DATE(BG939,4,1),DATE(BG939-1,4,1)))</f>
        <v/>
      </c>
      <c r="BX939" s="27" t="e">
        <f t="shared" si="274"/>
        <v>#N/A</v>
      </c>
      <c r="BY939" t="e">
        <f t="shared" si="275"/>
        <v>#N/A</v>
      </c>
    </row>
    <row r="940" spans="20:77">
      <c r="T940" s="5">
        <f>IF(Inputs!F944="",0,IF(Inputs!G944="Purchase",Inputs!H944,IF(Inputs!G944="Redemption",-Inputs!H944,IF(Inputs!G944="Dividend",0,0)))/Inputs!I944)</f>
        <v>0</v>
      </c>
      <c r="U940" s="5">
        <f>IF(Inputs!F944="",0,(datecg-Inputs!F944))</f>
        <v>0</v>
      </c>
      <c r="V940" s="5">
        <f>IF(Inputs!F944="",0,SUM($T$5:T940))</f>
        <v>0</v>
      </c>
      <c r="W940" s="5">
        <f>SUM($X$5:X939)</f>
        <v>24499.276089799783</v>
      </c>
      <c r="X940" s="5">
        <f t="shared" si="258"/>
        <v>0</v>
      </c>
      <c r="Y940" s="5">
        <f t="shared" si="259"/>
        <v>0</v>
      </c>
      <c r="Z940" s="5">
        <f t="shared" si="260"/>
        <v>0</v>
      </c>
      <c r="AA940" s="5">
        <f t="shared" si="261"/>
        <v>0</v>
      </c>
      <c r="AB940" s="5">
        <f t="shared" si="262"/>
        <v>0</v>
      </c>
      <c r="AC940" s="5">
        <f t="shared" si="263"/>
        <v>0</v>
      </c>
      <c r="AD940" s="94">
        <f>IF(U940&lt;=IF(Inputs!$C$22="",lockin,Inputs!$C$22),Inputs!$D$22,IF(U940&lt;=IF(Inputs!$C$23="",lockin,Inputs!$C$23),Inputs!$D$23,IF(U940&lt;=IF(Inputs!$C$24="",lockin,Inputs!$C$24),Inputs!$D$24,IF(U940&lt;=IF(Inputs!$C$25="",lockin,Inputs!$C$25),Inputs!$D$25,IF(U940&lt;=IF(Inputs!$C$26="",lockin,Inputs!$C$26),Inputs!$D$26,IF(U940&lt;=IF(Inputs!$C$27="",lockin,Inputs!$C$27),Inputs!$D$27,IF(U940&lt;=IF(Inputs!$C$28="",lockin,Inputs!$C$28),Inputs!$D$28,IF(U940&lt;=IF(Inputs!$C$29="",lockin,Inputs!$C$29),Inputs!$D$29,IF(U940&lt;=IF(Inputs!$C$30="",lockin,Inputs!$C$30),Inputs!$D$30,IF(U940&lt;=IF(Inputs!$C$31="",lockin,Inputs!$C$31),Inputs!$D$31,0%))))))))))</f>
        <v>1.4999999999999999E-2</v>
      </c>
      <c r="AE940" s="5">
        <f t="shared" si="264"/>
        <v>0</v>
      </c>
      <c r="AF940" s="5">
        <f>AB940*Inputs!I944</f>
        <v>0</v>
      </c>
      <c r="AG940" s="5">
        <f t="shared" si="265"/>
        <v>0</v>
      </c>
      <c r="AH940" s="5">
        <f t="shared" si="266"/>
        <v>0</v>
      </c>
      <c r="AI940" s="5">
        <f>AA940*Inputs!I944</f>
        <v>0</v>
      </c>
      <c r="AJ940" s="5">
        <f t="shared" si="267"/>
        <v>0</v>
      </c>
      <c r="AK940" s="5">
        <f t="shared" si="268"/>
        <v>0</v>
      </c>
      <c r="AL940" s="5">
        <f>AA940*Inputs!I944</f>
        <v>0</v>
      </c>
      <c r="AM940" s="5">
        <f t="shared" ca="1" si="269"/>
        <v>0</v>
      </c>
      <c r="AN940" s="5">
        <f t="shared" si="270"/>
        <v>0</v>
      </c>
      <c r="AO940" s="5">
        <f t="shared" ca="1" si="271"/>
        <v>0</v>
      </c>
      <c r="AP940" s="5"/>
      <c r="AQ940" s="5">
        <f>AA940*Inputs!I944</f>
        <v>0</v>
      </c>
      <c r="AR940" s="5">
        <f t="shared" si="272"/>
        <v>0</v>
      </c>
      <c r="AS940" s="5"/>
      <c r="AT940" s="5">
        <f t="shared" ca="1" si="273"/>
        <v>0</v>
      </c>
      <c r="BG940" s="20" t="str">
        <f>IF(Inputs!K940="","",YEAR(Inputs!K940))</f>
        <v/>
      </c>
      <c r="BH940" s="20" t="str">
        <f>IF(Inputs!K940="","",DAY(Inputs!K940))</f>
        <v/>
      </c>
      <c r="BI940" s="20" t="str">
        <f>IF(Inputs!K940="","",MONTH(Inputs!K940))</f>
        <v/>
      </c>
      <c r="BJ940" s="14" t="str">
        <f>IF(Inputs!K940="","",IF(Inputs!K940&gt;DATE(BG940,4,1),DATE(BG940,4,1),DATE(BG940-1,4,1)))</f>
        <v/>
      </c>
      <c r="BX940" s="27" t="e">
        <f t="shared" si="274"/>
        <v>#N/A</v>
      </c>
      <c r="BY940" t="e">
        <f t="shared" si="275"/>
        <v>#N/A</v>
      </c>
    </row>
    <row r="941" spans="20:77">
      <c r="T941" s="5">
        <f>IF(Inputs!F945="",0,IF(Inputs!G945="Purchase",Inputs!H945,IF(Inputs!G945="Redemption",-Inputs!H945,IF(Inputs!G945="Dividend",0,0)))/Inputs!I945)</f>
        <v>0</v>
      </c>
      <c r="U941" s="5">
        <f>IF(Inputs!F945="",0,(datecg-Inputs!F945))</f>
        <v>0</v>
      </c>
      <c r="V941" s="5">
        <f>IF(Inputs!F945="",0,SUM($T$5:T941))</f>
        <v>0</v>
      </c>
      <c r="W941" s="5">
        <f>SUM($X$5:X940)</f>
        <v>24499.276089799783</v>
      </c>
      <c r="X941" s="5">
        <f t="shared" si="258"/>
        <v>0</v>
      </c>
      <c r="Y941" s="5">
        <f t="shared" si="259"/>
        <v>0</v>
      </c>
      <c r="Z941" s="5">
        <f t="shared" si="260"/>
        <v>0</v>
      </c>
      <c r="AA941" s="5">
        <f t="shared" si="261"/>
        <v>0</v>
      </c>
      <c r="AB941" s="5">
        <f t="shared" si="262"/>
        <v>0</v>
      </c>
      <c r="AC941" s="5">
        <f t="shared" si="263"/>
        <v>0</v>
      </c>
      <c r="AD941" s="94">
        <f>IF(U941&lt;=IF(Inputs!$C$22="",lockin,Inputs!$C$22),Inputs!$D$22,IF(U941&lt;=IF(Inputs!$C$23="",lockin,Inputs!$C$23),Inputs!$D$23,IF(U941&lt;=IF(Inputs!$C$24="",lockin,Inputs!$C$24),Inputs!$D$24,IF(U941&lt;=IF(Inputs!$C$25="",lockin,Inputs!$C$25),Inputs!$D$25,IF(U941&lt;=IF(Inputs!$C$26="",lockin,Inputs!$C$26),Inputs!$D$26,IF(U941&lt;=IF(Inputs!$C$27="",lockin,Inputs!$C$27),Inputs!$D$27,IF(U941&lt;=IF(Inputs!$C$28="",lockin,Inputs!$C$28),Inputs!$D$28,IF(U941&lt;=IF(Inputs!$C$29="",lockin,Inputs!$C$29),Inputs!$D$29,IF(U941&lt;=IF(Inputs!$C$30="",lockin,Inputs!$C$30),Inputs!$D$30,IF(U941&lt;=IF(Inputs!$C$31="",lockin,Inputs!$C$31),Inputs!$D$31,0%))))))))))</f>
        <v>1.4999999999999999E-2</v>
      </c>
      <c r="AE941" s="5">
        <f t="shared" si="264"/>
        <v>0</v>
      </c>
      <c r="AF941" s="5">
        <f>AB941*Inputs!I945</f>
        <v>0</v>
      </c>
      <c r="AG941" s="5">
        <f t="shared" si="265"/>
        <v>0</v>
      </c>
      <c r="AH941" s="5">
        <f t="shared" si="266"/>
        <v>0</v>
      </c>
      <c r="AI941" s="5">
        <f>AA941*Inputs!I945</f>
        <v>0</v>
      </c>
      <c r="AJ941" s="5">
        <f t="shared" si="267"/>
        <v>0</v>
      </c>
      <c r="AK941" s="5">
        <f t="shared" si="268"/>
        <v>0</v>
      </c>
      <c r="AL941" s="5">
        <f>AA941*Inputs!I945</f>
        <v>0</v>
      </c>
      <c r="AM941" s="5">
        <f t="shared" ca="1" si="269"/>
        <v>0</v>
      </c>
      <c r="AN941" s="5">
        <f t="shared" si="270"/>
        <v>0</v>
      </c>
      <c r="AO941" s="5">
        <f t="shared" ca="1" si="271"/>
        <v>0</v>
      </c>
      <c r="AP941" s="5"/>
      <c r="AQ941" s="5">
        <f>AA941*Inputs!I945</f>
        <v>0</v>
      </c>
      <c r="AR941" s="5">
        <f t="shared" si="272"/>
        <v>0</v>
      </c>
      <c r="AS941" s="5"/>
      <c r="AT941" s="5">
        <f t="shared" ca="1" si="273"/>
        <v>0</v>
      </c>
      <c r="BG941" s="20" t="str">
        <f>IF(Inputs!K941="","",YEAR(Inputs!K941))</f>
        <v/>
      </c>
      <c r="BH941" s="20" t="str">
        <f>IF(Inputs!K941="","",DAY(Inputs!K941))</f>
        <v/>
      </c>
      <c r="BI941" s="20" t="str">
        <f>IF(Inputs!K941="","",MONTH(Inputs!K941))</f>
        <v/>
      </c>
      <c r="BJ941" s="14" t="str">
        <f>IF(Inputs!K941="","",IF(Inputs!K941&gt;DATE(BG941,4,1),DATE(BG941,4,1),DATE(BG941-1,4,1)))</f>
        <v/>
      </c>
      <c r="BX941" s="27" t="e">
        <f t="shared" si="274"/>
        <v>#N/A</v>
      </c>
      <c r="BY941" t="e">
        <f t="shared" si="275"/>
        <v>#N/A</v>
      </c>
    </row>
    <row r="942" spans="20:77">
      <c r="T942" s="5">
        <f>IF(Inputs!F946="",0,IF(Inputs!G946="Purchase",Inputs!H946,IF(Inputs!G946="Redemption",-Inputs!H946,IF(Inputs!G946="Dividend",0,0)))/Inputs!I946)</f>
        <v>0</v>
      </c>
      <c r="U942" s="5">
        <f>IF(Inputs!F946="",0,(datecg-Inputs!F946))</f>
        <v>0</v>
      </c>
      <c r="V942" s="5">
        <f>IF(Inputs!F946="",0,SUM($T$5:T942))</f>
        <v>0</v>
      </c>
      <c r="W942" s="5">
        <f>SUM($X$5:X941)</f>
        <v>24499.276089799783</v>
      </c>
      <c r="X942" s="5">
        <f t="shared" si="258"/>
        <v>0</v>
      </c>
      <c r="Y942" s="5">
        <f t="shared" si="259"/>
        <v>0</v>
      </c>
      <c r="Z942" s="5">
        <f t="shared" si="260"/>
        <v>0</v>
      </c>
      <c r="AA942" s="5">
        <f t="shared" si="261"/>
        <v>0</v>
      </c>
      <c r="AB942" s="5">
        <f t="shared" si="262"/>
        <v>0</v>
      </c>
      <c r="AC942" s="5">
        <f t="shared" si="263"/>
        <v>0</v>
      </c>
      <c r="AD942" s="94">
        <f>IF(U942&lt;=IF(Inputs!$C$22="",lockin,Inputs!$C$22),Inputs!$D$22,IF(U942&lt;=IF(Inputs!$C$23="",lockin,Inputs!$C$23),Inputs!$D$23,IF(U942&lt;=IF(Inputs!$C$24="",lockin,Inputs!$C$24),Inputs!$D$24,IF(U942&lt;=IF(Inputs!$C$25="",lockin,Inputs!$C$25),Inputs!$D$25,IF(U942&lt;=IF(Inputs!$C$26="",lockin,Inputs!$C$26),Inputs!$D$26,IF(U942&lt;=IF(Inputs!$C$27="",lockin,Inputs!$C$27),Inputs!$D$27,IF(U942&lt;=IF(Inputs!$C$28="",lockin,Inputs!$C$28),Inputs!$D$28,IF(U942&lt;=IF(Inputs!$C$29="",lockin,Inputs!$C$29),Inputs!$D$29,IF(U942&lt;=IF(Inputs!$C$30="",lockin,Inputs!$C$30),Inputs!$D$30,IF(U942&lt;=IF(Inputs!$C$31="",lockin,Inputs!$C$31),Inputs!$D$31,0%))))))))))</f>
        <v>1.4999999999999999E-2</v>
      </c>
      <c r="AE942" s="5">
        <f t="shared" si="264"/>
        <v>0</v>
      </c>
      <c r="AF942" s="5">
        <f>AB942*Inputs!I946</f>
        <v>0</v>
      </c>
      <c r="AG942" s="5">
        <f t="shared" si="265"/>
        <v>0</v>
      </c>
      <c r="AH942" s="5">
        <f t="shared" si="266"/>
        <v>0</v>
      </c>
      <c r="AI942" s="5">
        <f>AA942*Inputs!I946</f>
        <v>0</v>
      </c>
      <c r="AJ942" s="5">
        <f t="shared" si="267"/>
        <v>0</v>
      </c>
      <c r="AK942" s="5">
        <f t="shared" si="268"/>
        <v>0</v>
      </c>
      <c r="AL942" s="5">
        <f>AA942*Inputs!I946</f>
        <v>0</v>
      </c>
      <c r="AM942" s="5">
        <f t="shared" ca="1" si="269"/>
        <v>0</v>
      </c>
      <c r="AN942" s="5">
        <f t="shared" si="270"/>
        <v>0</v>
      </c>
      <c r="AO942" s="5">
        <f t="shared" ca="1" si="271"/>
        <v>0</v>
      </c>
      <c r="AP942" s="5"/>
      <c r="AQ942" s="5">
        <f>AA942*Inputs!I946</f>
        <v>0</v>
      </c>
      <c r="AR942" s="5">
        <f t="shared" si="272"/>
        <v>0</v>
      </c>
      <c r="AS942" s="5"/>
      <c r="AT942" s="5">
        <f t="shared" ca="1" si="273"/>
        <v>0</v>
      </c>
      <c r="BG942" s="20" t="str">
        <f>IF(Inputs!K942="","",YEAR(Inputs!K942))</f>
        <v/>
      </c>
      <c r="BH942" s="20" t="str">
        <f>IF(Inputs!K942="","",DAY(Inputs!K942))</f>
        <v/>
      </c>
      <c r="BI942" s="20" t="str">
        <f>IF(Inputs!K942="","",MONTH(Inputs!K942))</f>
        <v/>
      </c>
      <c r="BJ942" s="14" t="str">
        <f>IF(Inputs!K942="","",IF(Inputs!K942&gt;DATE(BG942,4,1),DATE(BG942,4,1),DATE(BG942-1,4,1)))</f>
        <v/>
      </c>
      <c r="BX942" s="27" t="e">
        <f t="shared" si="274"/>
        <v>#N/A</v>
      </c>
      <c r="BY942" t="e">
        <f t="shared" si="275"/>
        <v>#N/A</v>
      </c>
    </row>
    <row r="943" spans="20:77">
      <c r="T943" s="5">
        <f>IF(Inputs!F947="",0,IF(Inputs!G947="Purchase",Inputs!H947,IF(Inputs!G947="Redemption",-Inputs!H947,IF(Inputs!G947="Dividend",0,0)))/Inputs!I947)</f>
        <v>0</v>
      </c>
      <c r="U943" s="5">
        <f>IF(Inputs!F947="",0,(datecg-Inputs!F947))</f>
        <v>0</v>
      </c>
      <c r="V943" s="5">
        <f>IF(Inputs!F947="",0,SUM($T$5:T943))</f>
        <v>0</v>
      </c>
      <c r="W943" s="5">
        <f>SUM($X$5:X942)</f>
        <v>24499.276089799783</v>
      </c>
      <c r="X943" s="5">
        <f t="shared" si="258"/>
        <v>0</v>
      </c>
      <c r="Y943" s="5">
        <f t="shared" si="259"/>
        <v>0</v>
      </c>
      <c r="Z943" s="5">
        <f t="shared" si="260"/>
        <v>0</v>
      </c>
      <c r="AA943" s="5">
        <f t="shared" si="261"/>
        <v>0</v>
      </c>
      <c r="AB943" s="5">
        <f t="shared" si="262"/>
        <v>0</v>
      </c>
      <c r="AC943" s="5">
        <f t="shared" si="263"/>
        <v>0</v>
      </c>
      <c r="AD943" s="94">
        <f>IF(U943&lt;=IF(Inputs!$C$22="",lockin,Inputs!$C$22),Inputs!$D$22,IF(U943&lt;=IF(Inputs!$C$23="",lockin,Inputs!$C$23),Inputs!$D$23,IF(U943&lt;=IF(Inputs!$C$24="",lockin,Inputs!$C$24),Inputs!$D$24,IF(U943&lt;=IF(Inputs!$C$25="",lockin,Inputs!$C$25),Inputs!$D$25,IF(U943&lt;=IF(Inputs!$C$26="",lockin,Inputs!$C$26),Inputs!$D$26,IF(U943&lt;=IF(Inputs!$C$27="",lockin,Inputs!$C$27),Inputs!$D$27,IF(U943&lt;=IF(Inputs!$C$28="",lockin,Inputs!$C$28),Inputs!$D$28,IF(U943&lt;=IF(Inputs!$C$29="",lockin,Inputs!$C$29),Inputs!$D$29,IF(U943&lt;=IF(Inputs!$C$30="",lockin,Inputs!$C$30),Inputs!$D$30,IF(U943&lt;=IF(Inputs!$C$31="",lockin,Inputs!$C$31),Inputs!$D$31,0%))))))))))</f>
        <v>1.4999999999999999E-2</v>
      </c>
      <c r="AE943" s="5">
        <f t="shared" si="264"/>
        <v>0</v>
      </c>
      <c r="AF943" s="5">
        <f>AB943*Inputs!I947</f>
        <v>0</v>
      </c>
      <c r="AG943" s="5">
        <f t="shared" si="265"/>
        <v>0</v>
      </c>
      <c r="AH943" s="5">
        <f t="shared" si="266"/>
        <v>0</v>
      </c>
      <c r="AI943" s="5">
        <f>AA943*Inputs!I947</f>
        <v>0</v>
      </c>
      <c r="AJ943" s="5">
        <f t="shared" si="267"/>
        <v>0</v>
      </c>
      <c r="AK943" s="5">
        <f t="shared" si="268"/>
        <v>0</v>
      </c>
      <c r="AL943" s="5">
        <f>AA943*Inputs!I947</f>
        <v>0</v>
      </c>
      <c r="AM943" s="5">
        <f t="shared" ca="1" si="269"/>
        <v>0</v>
      </c>
      <c r="AN943" s="5">
        <f t="shared" si="270"/>
        <v>0</v>
      </c>
      <c r="AO943" s="5">
        <f t="shared" ca="1" si="271"/>
        <v>0</v>
      </c>
      <c r="AP943" s="5"/>
      <c r="AQ943" s="5">
        <f>AA943*Inputs!I947</f>
        <v>0</v>
      </c>
      <c r="AR943" s="5">
        <f t="shared" si="272"/>
        <v>0</v>
      </c>
      <c r="AS943" s="5"/>
      <c r="AT943" s="5">
        <f t="shared" ca="1" si="273"/>
        <v>0</v>
      </c>
      <c r="BG943" s="20" t="str">
        <f>IF(Inputs!K943="","",YEAR(Inputs!K943))</f>
        <v/>
      </c>
      <c r="BH943" s="20" t="str">
        <f>IF(Inputs!K943="","",DAY(Inputs!K943))</f>
        <v/>
      </c>
      <c r="BI943" s="20" t="str">
        <f>IF(Inputs!K943="","",MONTH(Inputs!K943))</f>
        <v/>
      </c>
      <c r="BJ943" s="14" t="str">
        <f>IF(Inputs!K943="","",IF(Inputs!K943&gt;DATE(BG943,4,1),DATE(BG943,4,1),DATE(BG943-1,4,1)))</f>
        <v/>
      </c>
      <c r="BX943" s="27" t="e">
        <f t="shared" si="274"/>
        <v>#N/A</v>
      </c>
      <c r="BY943" t="e">
        <f t="shared" si="275"/>
        <v>#N/A</v>
      </c>
    </row>
    <row r="944" spans="20:77">
      <c r="T944" s="5">
        <f>IF(Inputs!F948="",0,IF(Inputs!G948="Purchase",Inputs!H948,IF(Inputs!G948="Redemption",-Inputs!H948,IF(Inputs!G948="Dividend",0,0)))/Inputs!I948)</f>
        <v>0</v>
      </c>
      <c r="U944" s="5">
        <f>IF(Inputs!F948="",0,(datecg-Inputs!F948))</f>
        <v>0</v>
      </c>
      <c r="V944" s="5">
        <f>IF(Inputs!F948="",0,SUM($T$5:T944))</f>
        <v>0</v>
      </c>
      <c r="W944" s="5">
        <f>SUM($X$5:X943)</f>
        <v>24499.276089799783</v>
      </c>
      <c r="X944" s="5">
        <f t="shared" si="258"/>
        <v>0</v>
      </c>
      <c r="Y944" s="5">
        <f t="shared" si="259"/>
        <v>0</v>
      </c>
      <c r="Z944" s="5">
        <f t="shared" si="260"/>
        <v>0</v>
      </c>
      <c r="AA944" s="5">
        <f t="shared" si="261"/>
        <v>0</v>
      </c>
      <c r="AB944" s="5">
        <f t="shared" si="262"/>
        <v>0</v>
      </c>
      <c r="AC944" s="5">
        <f t="shared" si="263"/>
        <v>0</v>
      </c>
      <c r="AD944" s="94">
        <f>IF(U944&lt;=IF(Inputs!$C$22="",lockin,Inputs!$C$22),Inputs!$D$22,IF(U944&lt;=IF(Inputs!$C$23="",lockin,Inputs!$C$23),Inputs!$D$23,IF(U944&lt;=IF(Inputs!$C$24="",lockin,Inputs!$C$24),Inputs!$D$24,IF(U944&lt;=IF(Inputs!$C$25="",lockin,Inputs!$C$25),Inputs!$D$25,IF(U944&lt;=IF(Inputs!$C$26="",lockin,Inputs!$C$26),Inputs!$D$26,IF(U944&lt;=IF(Inputs!$C$27="",lockin,Inputs!$C$27),Inputs!$D$27,IF(U944&lt;=IF(Inputs!$C$28="",lockin,Inputs!$C$28),Inputs!$D$28,IF(U944&lt;=IF(Inputs!$C$29="",lockin,Inputs!$C$29),Inputs!$D$29,IF(U944&lt;=IF(Inputs!$C$30="",lockin,Inputs!$C$30),Inputs!$D$30,IF(U944&lt;=IF(Inputs!$C$31="",lockin,Inputs!$C$31),Inputs!$D$31,0%))))))))))</f>
        <v>1.4999999999999999E-2</v>
      </c>
      <c r="AE944" s="5">
        <f t="shared" si="264"/>
        <v>0</v>
      </c>
      <c r="AF944" s="5">
        <f>AB944*Inputs!I948</f>
        <v>0</v>
      </c>
      <c r="AG944" s="5">
        <f t="shared" si="265"/>
        <v>0</v>
      </c>
      <c r="AH944" s="5">
        <f t="shared" si="266"/>
        <v>0</v>
      </c>
      <c r="AI944" s="5">
        <f>AA944*Inputs!I948</f>
        <v>0</v>
      </c>
      <c r="AJ944" s="5">
        <f t="shared" si="267"/>
        <v>0</v>
      </c>
      <c r="AK944" s="5">
        <f t="shared" si="268"/>
        <v>0</v>
      </c>
      <c r="AL944" s="5">
        <f>AA944*Inputs!I948</f>
        <v>0</v>
      </c>
      <c r="AM944" s="5">
        <f t="shared" ca="1" si="269"/>
        <v>0</v>
      </c>
      <c r="AN944" s="5">
        <f t="shared" si="270"/>
        <v>0</v>
      </c>
      <c r="AO944" s="5">
        <f t="shared" ca="1" si="271"/>
        <v>0</v>
      </c>
      <c r="AP944" s="5"/>
      <c r="AQ944" s="5">
        <f>AA944*Inputs!I948</f>
        <v>0</v>
      </c>
      <c r="AR944" s="5">
        <f t="shared" si="272"/>
        <v>0</v>
      </c>
      <c r="AS944" s="5"/>
      <c r="AT944" s="5">
        <f t="shared" ca="1" si="273"/>
        <v>0</v>
      </c>
      <c r="BG944" s="20" t="str">
        <f>IF(Inputs!K944="","",YEAR(Inputs!K944))</f>
        <v/>
      </c>
      <c r="BH944" s="20" t="str">
        <f>IF(Inputs!K944="","",DAY(Inputs!K944))</f>
        <v/>
      </c>
      <c r="BI944" s="20" t="str">
        <f>IF(Inputs!K944="","",MONTH(Inputs!K944))</f>
        <v/>
      </c>
      <c r="BJ944" s="14" t="str">
        <f>IF(Inputs!K944="","",IF(Inputs!K944&gt;DATE(BG944,4,1),DATE(BG944,4,1),DATE(BG944-1,4,1)))</f>
        <v/>
      </c>
      <c r="BX944" s="27" t="e">
        <f t="shared" si="274"/>
        <v>#N/A</v>
      </c>
      <c r="BY944" t="e">
        <f t="shared" si="275"/>
        <v>#N/A</v>
      </c>
    </row>
    <row r="945" spans="20:77">
      <c r="T945" s="5">
        <f>IF(Inputs!F949="",0,IF(Inputs!G949="Purchase",Inputs!H949,IF(Inputs!G949="Redemption",-Inputs!H949,IF(Inputs!G949="Dividend",0,0)))/Inputs!I949)</f>
        <v>0</v>
      </c>
      <c r="U945" s="5">
        <f>IF(Inputs!F949="",0,(datecg-Inputs!F949))</f>
        <v>0</v>
      </c>
      <c r="V945" s="5">
        <f>IF(Inputs!F949="",0,SUM($T$5:T945))</f>
        <v>0</v>
      </c>
      <c r="W945" s="5">
        <f>SUM($X$5:X944)</f>
        <v>24499.276089799783</v>
      </c>
      <c r="X945" s="5">
        <f t="shared" si="258"/>
        <v>0</v>
      </c>
      <c r="Y945" s="5">
        <f t="shared" si="259"/>
        <v>0</v>
      </c>
      <c r="Z945" s="5">
        <f t="shared" si="260"/>
        <v>0</v>
      </c>
      <c r="AA945" s="5">
        <f t="shared" si="261"/>
        <v>0</v>
      </c>
      <c r="AB945" s="5">
        <f t="shared" si="262"/>
        <v>0</v>
      </c>
      <c r="AC945" s="5">
        <f t="shared" si="263"/>
        <v>0</v>
      </c>
      <c r="AD945" s="94">
        <f>IF(U945&lt;=IF(Inputs!$C$22="",lockin,Inputs!$C$22),Inputs!$D$22,IF(U945&lt;=IF(Inputs!$C$23="",lockin,Inputs!$C$23),Inputs!$D$23,IF(U945&lt;=IF(Inputs!$C$24="",lockin,Inputs!$C$24),Inputs!$D$24,IF(U945&lt;=IF(Inputs!$C$25="",lockin,Inputs!$C$25),Inputs!$D$25,IF(U945&lt;=IF(Inputs!$C$26="",lockin,Inputs!$C$26),Inputs!$D$26,IF(U945&lt;=IF(Inputs!$C$27="",lockin,Inputs!$C$27),Inputs!$D$27,IF(U945&lt;=IF(Inputs!$C$28="",lockin,Inputs!$C$28),Inputs!$D$28,IF(U945&lt;=IF(Inputs!$C$29="",lockin,Inputs!$C$29),Inputs!$D$29,IF(U945&lt;=IF(Inputs!$C$30="",lockin,Inputs!$C$30),Inputs!$D$30,IF(U945&lt;=IF(Inputs!$C$31="",lockin,Inputs!$C$31),Inputs!$D$31,0%))))))))))</f>
        <v>1.4999999999999999E-2</v>
      </c>
      <c r="AE945" s="5">
        <f t="shared" si="264"/>
        <v>0</v>
      </c>
      <c r="AF945" s="5">
        <f>AB945*Inputs!I949</f>
        <v>0</v>
      </c>
      <c r="AG945" s="5">
        <f t="shared" si="265"/>
        <v>0</v>
      </c>
      <c r="AH945" s="5">
        <f t="shared" si="266"/>
        <v>0</v>
      </c>
      <c r="AI945" s="5">
        <f>AA945*Inputs!I949</f>
        <v>0</v>
      </c>
      <c r="AJ945" s="5">
        <f t="shared" si="267"/>
        <v>0</v>
      </c>
      <c r="AK945" s="5">
        <f t="shared" si="268"/>
        <v>0</v>
      </c>
      <c r="AL945" s="5">
        <f>AA945*Inputs!I949</f>
        <v>0</v>
      </c>
      <c r="AM945" s="5">
        <f t="shared" ca="1" si="269"/>
        <v>0</v>
      </c>
      <c r="AN945" s="5">
        <f t="shared" si="270"/>
        <v>0</v>
      </c>
      <c r="AO945" s="5">
        <f t="shared" ca="1" si="271"/>
        <v>0</v>
      </c>
      <c r="AP945" s="5"/>
      <c r="AQ945" s="5">
        <f>AA945*Inputs!I949</f>
        <v>0</v>
      </c>
      <c r="AR945" s="5">
        <f t="shared" si="272"/>
        <v>0</v>
      </c>
      <c r="AS945" s="5"/>
      <c r="AT945" s="5">
        <f t="shared" ca="1" si="273"/>
        <v>0</v>
      </c>
      <c r="BG945" s="20" t="str">
        <f>IF(Inputs!K945="","",YEAR(Inputs!K945))</f>
        <v/>
      </c>
      <c r="BH945" s="20" t="str">
        <f>IF(Inputs!K945="","",DAY(Inputs!K945))</f>
        <v/>
      </c>
      <c r="BI945" s="20" t="str">
        <f>IF(Inputs!K945="","",MONTH(Inputs!K945))</f>
        <v/>
      </c>
      <c r="BJ945" s="14" t="str">
        <f>IF(Inputs!K945="","",IF(Inputs!K945&gt;DATE(BG945,4,1),DATE(BG945,4,1),DATE(BG945-1,4,1)))</f>
        <v/>
      </c>
      <c r="BX945" s="27" t="e">
        <f t="shared" si="274"/>
        <v>#N/A</v>
      </c>
      <c r="BY945" t="e">
        <f t="shared" si="275"/>
        <v>#N/A</v>
      </c>
    </row>
    <row r="946" spans="20:77">
      <c r="T946" s="5">
        <f>IF(Inputs!F950="",0,IF(Inputs!G950="Purchase",Inputs!H950,IF(Inputs!G950="Redemption",-Inputs!H950,IF(Inputs!G950="Dividend",0,0)))/Inputs!I950)</f>
        <v>0</v>
      </c>
      <c r="U946" s="5">
        <f>IF(Inputs!F950="",0,(datecg-Inputs!F950))</f>
        <v>0</v>
      </c>
      <c r="V946" s="5">
        <f>IF(Inputs!F950="",0,SUM($T$5:T946))</f>
        <v>0</v>
      </c>
      <c r="W946" s="5">
        <f>SUM($X$5:X945)</f>
        <v>24499.276089799783</v>
      </c>
      <c r="X946" s="5">
        <f t="shared" si="258"/>
        <v>0</v>
      </c>
      <c r="Y946" s="5">
        <f t="shared" si="259"/>
        <v>0</v>
      </c>
      <c r="Z946" s="5">
        <f t="shared" si="260"/>
        <v>0</v>
      </c>
      <c r="AA946" s="5">
        <f t="shared" si="261"/>
        <v>0</v>
      </c>
      <c r="AB946" s="5">
        <f t="shared" si="262"/>
        <v>0</v>
      </c>
      <c r="AC946" s="5">
        <f t="shared" si="263"/>
        <v>0</v>
      </c>
      <c r="AD946" s="94">
        <f>IF(U946&lt;=IF(Inputs!$C$22="",lockin,Inputs!$C$22),Inputs!$D$22,IF(U946&lt;=IF(Inputs!$C$23="",lockin,Inputs!$C$23),Inputs!$D$23,IF(U946&lt;=IF(Inputs!$C$24="",lockin,Inputs!$C$24),Inputs!$D$24,IF(U946&lt;=IF(Inputs!$C$25="",lockin,Inputs!$C$25),Inputs!$D$25,IF(U946&lt;=IF(Inputs!$C$26="",lockin,Inputs!$C$26),Inputs!$D$26,IF(U946&lt;=IF(Inputs!$C$27="",lockin,Inputs!$C$27),Inputs!$D$27,IF(U946&lt;=IF(Inputs!$C$28="",lockin,Inputs!$C$28),Inputs!$D$28,IF(U946&lt;=IF(Inputs!$C$29="",lockin,Inputs!$C$29),Inputs!$D$29,IF(U946&lt;=IF(Inputs!$C$30="",lockin,Inputs!$C$30),Inputs!$D$30,IF(U946&lt;=IF(Inputs!$C$31="",lockin,Inputs!$C$31),Inputs!$D$31,0%))))))))))</f>
        <v>1.4999999999999999E-2</v>
      </c>
      <c r="AE946" s="5">
        <f t="shared" si="264"/>
        <v>0</v>
      </c>
      <c r="AF946" s="5">
        <f>AB946*Inputs!I950</f>
        <v>0</v>
      </c>
      <c r="AG946" s="5">
        <f t="shared" si="265"/>
        <v>0</v>
      </c>
      <c r="AH946" s="5">
        <f t="shared" si="266"/>
        <v>0</v>
      </c>
      <c r="AI946" s="5">
        <f>AA946*Inputs!I950</f>
        <v>0</v>
      </c>
      <c r="AJ946" s="5">
        <f t="shared" si="267"/>
        <v>0</v>
      </c>
      <c r="AK946" s="5">
        <f t="shared" si="268"/>
        <v>0</v>
      </c>
      <c r="AL946" s="5">
        <f>AA946*Inputs!I950</f>
        <v>0</v>
      </c>
      <c r="AM946" s="5">
        <f t="shared" ca="1" si="269"/>
        <v>0</v>
      </c>
      <c r="AN946" s="5">
        <f t="shared" si="270"/>
        <v>0</v>
      </c>
      <c r="AO946" s="5">
        <f t="shared" ca="1" si="271"/>
        <v>0</v>
      </c>
      <c r="AP946" s="5"/>
      <c r="AQ946" s="5">
        <f>AA946*Inputs!I950</f>
        <v>0</v>
      </c>
      <c r="AR946" s="5">
        <f t="shared" si="272"/>
        <v>0</v>
      </c>
      <c r="AS946" s="5"/>
      <c r="AT946" s="5">
        <f t="shared" ca="1" si="273"/>
        <v>0</v>
      </c>
      <c r="BG946" s="20" t="str">
        <f>IF(Inputs!K946="","",YEAR(Inputs!K946))</f>
        <v/>
      </c>
      <c r="BH946" s="20" t="str">
        <f>IF(Inputs!K946="","",DAY(Inputs!K946))</f>
        <v/>
      </c>
      <c r="BI946" s="20" t="str">
        <f>IF(Inputs!K946="","",MONTH(Inputs!K946))</f>
        <v/>
      </c>
      <c r="BJ946" s="14" t="str">
        <f>IF(Inputs!K946="","",IF(Inputs!K946&gt;DATE(BG946,4,1),DATE(BG946,4,1),DATE(BG946-1,4,1)))</f>
        <v/>
      </c>
      <c r="BX946" s="27" t="e">
        <f t="shared" si="274"/>
        <v>#N/A</v>
      </c>
      <c r="BY946" t="e">
        <f t="shared" si="275"/>
        <v>#N/A</v>
      </c>
    </row>
    <row r="947" spans="20:77">
      <c r="T947" s="5">
        <f>IF(Inputs!F951="",0,IF(Inputs!G951="Purchase",Inputs!H951,IF(Inputs!G951="Redemption",-Inputs!H951,IF(Inputs!G951="Dividend",0,0)))/Inputs!I951)</f>
        <v>0</v>
      </c>
      <c r="U947" s="5">
        <f>IF(Inputs!F951="",0,(datecg-Inputs!F951))</f>
        <v>0</v>
      </c>
      <c r="V947" s="5">
        <f>IF(Inputs!F951="",0,SUM($T$5:T947))</f>
        <v>0</v>
      </c>
      <c r="W947" s="5">
        <f>SUM($X$5:X946)</f>
        <v>24499.276089799783</v>
      </c>
      <c r="X947" s="5">
        <f t="shared" si="258"/>
        <v>0</v>
      </c>
      <c r="Y947" s="5">
        <f t="shared" si="259"/>
        <v>0</v>
      </c>
      <c r="Z947" s="5">
        <f t="shared" si="260"/>
        <v>0</v>
      </c>
      <c r="AA947" s="5">
        <f t="shared" si="261"/>
        <v>0</v>
      </c>
      <c r="AB947" s="5">
        <f t="shared" si="262"/>
        <v>0</v>
      </c>
      <c r="AC947" s="5">
        <f t="shared" si="263"/>
        <v>0</v>
      </c>
      <c r="AD947" s="94">
        <f>IF(U947&lt;=IF(Inputs!$C$22="",lockin,Inputs!$C$22),Inputs!$D$22,IF(U947&lt;=IF(Inputs!$C$23="",lockin,Inputs!$C$23),Inputs!$D$23,IF(U947&lt;=IF(Inputs!$C$24="",lockin,Inputs!$C$24),Inputs!$D$24,IF(U947&lt;=IF(Inputs!$C$25="",lockin,Inputs!$C$25),Inputs!$D$25,IF(U947&lt;=IF(Inputs!$C$26="",lockin,Inputs!$C$26),Inputs!$D$26,IF(U947&lt;=IF(Inputs!$C$27="",lockin,Inputs!$C$27),Inputs!$D$27,IF(U947&lt;=IF(Inputs!$C$28="",lockin,Inputs!$C$28),Inputs!$D$28,IF(U947&lt;=IF(Inputs!$C$29="",lockin,Inputs!$C$29),Inputs!$D$29,IF(U947&lt;=IF(Inputs!$C$30="",lockin,Inputs!$C$30),Inputs!$D$30,IF(U947&lt;=IF(Inputs!$C$31="",lockin,Inputs!$C$31),Inputs!$D$31,0%))))))))))</f>
        <v>1.4999999999999999E-2</v>
      </c>
      <c r="AE947" s="5">
        <f t="shared" si="264"/>
        <v>0</v>
      </c>
      <c r="AF947" s="5">
        <f>AB947*Inputs!I951</f>
        <v>0</v>
      </c>
      <c r="AG947" s="5">
        <f t="shared" si="265"/>
        <v>0</v>
      </c>
      <c r="AH947" s="5">
        <f t="shared" si="266"/>
        <v>0</v>
      </c>
      <c r="AI947" s="5">
        <f>AA947*Inputs!I951</f>
        <v>0</v>
      </c>
      <c r="AJ947" s="5">
        <f t="shared" si="267"/>
        <v>0</v>
      </c>
      <c r="AK947" s="5">
        <f t="shared" si="268"/>
        <v>0</v>
      </c>
      <c r="AL947" s="5">
        <f>AA947*Inputs!I951</f>
        <v>0</v>
      </c>
      <c r="AM947" s="5">
        <f t="shared" ca="1" si="269"/>
        <v>0</v>
      </c>
      <c r="AN947" s="5">
        <f t="shared" si="270"/>
        <v>0</v>
      </c>
      <c r="AO947" s="5">
        <f t="shared" ca="1" si="271"/>
        <v>0</v>
      </c>
      <c r="AP947" s="5"/>
      <c r="AQ947" s="5">
        <f>AA947*Inputs!I951</f>
        <v>0</v>
      </c>
      <c r="AR947" s="5">
        <f t="shared" si="272"/>
        <v>0</v>
      </c>
      <c r="AS947" s="5"/>
      <c r="AT947" s="5">
        <f t="shared" ca="1" si="273"/>
        <v>0</v>
      </c>
      <c r="BG947" s="20" t="str">
        <f>IF(Inputs!K947="","",YEAR(Inputs!K947))</f>
        <v/>
      </c>
      <c r="BH947" s="20" t="str">
        <f>IF(Inputs!K947="","",DAY(Inputs!K947))</f>
        <v/>
      </c>
      <c r="BI947" s="20" t="str">
        <f>IF(Inputs!K947="","",MONTH(Inputs!K947))</f>
        <v/>
      </c>
      <c r="BJ947" s="14" t="str">
        <f>IF(Inputs!K947="","",IF(Inputs!K947&gt;DATE(BG947,4,1),DATE(BG947,4,1),DATE(BG947-1,4,1)))</f>
        <v/>
      </c>
      <c r="BX947" s="27" t="e">
        <f t="shared" si="274"/>
        <v>#N/A</v>
      </c>
      <c r="BY947" t="e">
        <f t="shared" si="275"/>
        <v>#N/A</v>
      </c>
    </row>
    <row r="948" spans="20:77">
      <c r="T948" s="5">
        <f>IF(Inputs!F952="",0,IF(Inputs!G952="Purchase",Inputs!H952,IF(Inputs!G952="Redemption",-Inputs!H952,IF(Inputs!G952="Dividend",0,0)))/Inputs!I952)</f>
        <v>0</v>
      </c>
      <c r="U948" s="5">
        <f>IF(Inputs!F952="",0,(datecg-Inputs!F952))</f>
        <v>0</v>
      </c>
      <c r="V948" s="5">
        <f>IF(Inputs!F952="",0,SUM($T$5:T948))</f>
        <v>0</v>
      </c>
      <c r="W948" s="5">
        <f>SUM($X$5:X947)</f>
        <v>24499.276089799783</v>
      </c>
      <c r="X948" s="5">
        <f t="shared" si="258"/>
        <v>0</v>
      </c>
      <c r="Y948" s="5">
        <f t="shared" si="259"/>
        <v>0</v>
      </c>
      <c r="Z948" s="5">
        <f t="shared" si="260"/>
        <v>0</v>
      </c>
      <c r="AA948" s="5">
        <f t="shared" si="261"/>
        <v>0</v>
      </c>
      <c r="AB948" s="5">
        <f t="shared" si="262"/>
        <v>0</v>
      </c>
      <c r="AC948" s="5">
        <f t="shared" si="263"/>
        <v>0</v>
      </c>
      <c r="AD948" s="94">
        <f>IF(U948&lt;=IF(Inputs!$C$22="",lockin,Inputs!$C$22),Inputs!$D$22,IF(U948&lt;=IF(Inputs!$C$23="",lockin,Inputs!$C$23),Inputs!$D$23,IF(U948&lt;=IF(Inputs!$C$24="",lockin,Inputs!$C$24),Inputs!$D$24,IF(U948&lt;=IF(Inputs!$C$25="",lockin,Inputs!$C$25),Inputs!$D$25,IF(U948&lt;=IF(Inputs!$C$26="",lockin,Inputs!$C$26),Inputs!$D$26,IF(U948&lt;=IF(Inputs!$C$27="",lockin,Inputs!$C$27),Inputs!$D$27,IF(U948&lt;=IF(Inputs!$C$28="",lockin,Inputs!$C$28),Inputs!$D$28,IF(U948&lt;=IF(Inputs!$C$29="",lockin,Inputs!$C$29),Inputs!$D$29,IF(U948&lt;=IF(Inputs!$C$30="",lockin,Inputs!$C$30),Inputs!$D$30,IF(U948&lt;=IF(Inputs!$C$31="",lockin,Inputs!$C$31),Inputs!$D$31,0%))))))))))</f>
        <v>1.4999999999999999E-2</v>
      </c>
      <c r="AE948" s="5">
        <f t="shared" si="264"/>
        <v>0</v>
      </c>
      <c r="AF948" s="5">
        <f>AB948*Inputs!I952</f>
        <v>0</v>
      </c>
      <c r="AG948" s="5">
        <f t="shared" si="265"/>
        <v>0</v>
      </c>
      <c r="AH948" s="5">
        <f t="shared" si="266"/>
        <v>0</v>
      </c>
      <c r="AI948" s="5">
        <f>AA948*Inputs!I952</f>
        <v>0</v>
      </c>
      <c r="AJ948" s="5">
        <f t="shared" si="267"/>
        <v>0</v>
      </c>
      <c r="AK948" s="5">
        <f t="shared" si="268"/>
        <v>0</v>
      </c>
      <c r="AL948" s="5">
        <f>AA948*Inputs!I952</f>
        <v>0</v>
      </c>
      <c r="AM948" s="5">
        <f t="shared" ca="1" si="269"/>
        <v>0</v>
      </c>
      <c r="AN948" s="5">
        <f t="shared" si="270"/>
        <v>0</v>
      </c>
      <c r="AO948" s="5">
        <f t="shared" ca="1" si="271"/>
        <v>0</v>
      </c>
      <c r="AP948" s="5"/>
      <c r="AQ948" s="5">
        <f>AA948*Inputs!I952</f>
        <v>0</v>
      </c>
      <c r="AR948" s="5">
        <f t="shared" si="272"/>
        <v>0</v>
      </c>
      <c r="AS948" s="5"/>
      <c r="AT948" s="5">
        <f t="shared" ca="1" si="273"/>
        <v>0</v>
      </c>
      <c r="BG948" s="20" t="str">
        <f>IF(Inputs!K948="","",YEAR(Inputs!K948))</f>
        <v/>
      </c>
      <c r="BH948" s="20" t="str">
        <f>IF(Inputs!K948="","",DAY(Inputs!K948))</f>
        <v/>
      </c>
      <c r="BI948" s="20" t="str">
        <f>IF(Inputs!K948="","",MONTH(Inputs!K948))</f>
        <v/>
      </c>
      <c r="BJ948" s="14" t="str">
        <f>IF(Inputs!K948="","",IF(Inputs!K948&gt;DATE(BG948,4,1),DATE(BG948,4,1),DATE(BG948-1,4,1)))</f>
        <v/>
      </c>
      <c r="BX948" s="27" t="e">
        <f t="shared" si="274"/>
        <v>#N/A</v>
      </c>
      <c r="BY948" t="e">
        <f t="shared" si="275"/>
        <v>#N/A</v>
      </c>
    </row>
    <row r="949" spans="20:77">
      <c r="T949" s="5">
        <f>IF(Inputs!F953="",0,IF(Inputs!G953="Purchase",Inputs!H953,IF(Inputs!G953="Redemption",-Inputs!H953,IF(Inputs!G953="Dividend",0,0)))/Inputs!I953)</f>
        <v>0</v>
      </c>
      <c r="U949" s="5">
        <f>IF(Inputs!F953="",0,(datecg-Inputs!F953))</f>
        <v>0</v>
      </c>
      <c r="V949" s="5">
        <f>IF(Inputs!F953="",0,SUM($T$5:T949))</f>
        <v>0</v>
      </c>
      <c r="W949" s="5">
        <f>SUM($X$5:X948)</f>
        <v>24499.276089799783</v>
      </c>
      <c r="X949" s="5">
        <f t="shared" si="258"/>
        <v>0</v>
      </c>
      <c r="Y949" s="5">
        <f t="shared" si="259"/>
        <v>0</v>
      </c>
      <c r="Z949" s="5">
        <f t="shared" si="260"/>
        <v>0</v>
      </c>
      <c r="AA949" s="5">
        <f t="shared" si="261"/>
        <v>0</v>
      </c>
      <c r="AB949" s="5">
        <f t="shared" si="262"/>
        <v>0</v>
      </c>
      <c r="AC949" s="5">
        <f t="shared" si="263"/>
        <v>0</v>
      </c>
      <c r="AD949" s="94">
        <f>IF(U949&lt;=IF(Inputs!$C$22="",lockin,Inputs!$C$22),Inputs!$D$22,IF(U949&lt;=IF(Inputs!$C$23="",lockin,Inputs!$C$23),Inputs!$D$23,IF(U949&lt;=IF(Inputs!$C$24="",lockin,Inputs!$C$24),Inputs!$D$24,IF(U949&lt;=IF(Inputs!$C$25="",lockin,Inputs!$C$25),Inputs!$D$25,IF(U949&lt;=IF(Inputs!$C$26="",lockin,Inputs!$C$26),Inputs!$D$26,IF(U949&lt;=IF(Inputs!$C$27="",lockin,Inputs!$C$27),Inputs!$D$27,IF(U949&lt;=IF(Inputs!$C$28="",lockin,Inputs!$C$28),Inputs!$D$28,IF(U949&lt;=IF(Inputs!$C$29="",lockin,Inputs!$C$29),Inputs!$D$29,IF(U949&lt;=IF(Inputs!$C$30="",lockin,Inputs!$C$30),Inputs!$D$30,IF(U949&lt;=IF(Inputs!$C$31="",lockin,Inputs!$C$31),Inputs!$D$31,0%))))))))))</f>
        <v>1.4999999999999999E-2</v>
      </c>
      <c r="AE949" s="5">
        <f t="shared" si="264"/>
        <v>0</v>
      </c>
      <c r="AF949" s="5">
        <f>AB949*Inputs!I953</f>
        <v>0</v>
      </c>
      <c r="AG949" s="5">
        <f t="shared" si="265"/>
        <v>0</v>
      </c>
      <c r="AH949" s="5">
        <f t="shared" si="266"/>
        <v>0</v>
      </c>
      <c r="AI949" s="5">
        <f>AA949*Inputs!I953</f>
        <v>0</v>
      </c>
      <c r="AJ949" s="5">
        <f t="shared" si="267"/>
        <v>0</v>
      </c>
      <c r="AK949" s="5">
        <f t="shared" si="268"/>
        <v>0</v>
      </c>
      <c r="AL949" s="5">
        <f>AA949*Inputs!I953</f>
        <v>0</v>
      </c>
      <c r="AM949" s="5">
        <f t="shared" ca="1" si="269"/>
        <v>0</v>
      </c>
      <c r="AN949" s="5">
        <f t="shared" si="270"/>
        <v>0</v>
      </c>
      <c r="AO949" s="5">
        <f t="shared" ca="1" si="271"/>
        <v>0</v>
      </c>
      <c r="AP949" s="5"/>
      <c r="AQ949" s="5">
        <f>AA949*Inputs!I953</f>
        <v>0</v>
      </c>
      <c r="AR949" s="5">
        <f t="shared" si="272"/>
        <v>0</v>
      </c>
      <c r="AS949" s="5"/>
      <c r="AT949" s="5">
        <f t="shared" ca="1" si="273"/>
        <v>0</v>
      </c>
      <c r="BG949" s="20" t="str">
        <f>IF(Inputs!K949="","",YEAR(Inputs!K949))</f>
        <v/>
      </c>
      <c r="BH949" s="20" t="str">
        <f>IF(Inputs!K949="","",DAY(Inputs!K949))</f>
        <v/>
      </c>
      <c r="BI949" s="20" t="str">
        <f>IF(Inputs!K949="","",MONTH(Inputs!K949))</f>
        <v/>
      </c>
      <c r="BJ949" s="14" t="str">
        <f>IF(Inputs!K949="","",IF(Inputs!K949&gt;DATE(BG949,4,1),DATE(BG949,4,1),DATE(BG949-1,4,1)))</f>
        <v/>
      </c>
      <c r="BX949" s="27" t="e">
        <f t="shared" si="274"/>
        <v>#N/A</v>
      </c>
      <c r="BY949" t="e">
        <f t="shared" si="275"/>
        <v>#N/A</v>
      </c>
    </row>
    <row r="950" spans="20:77">
      <c r="T950" s="5">
        <f>IF(Inputs!F954="",0,IF(Inputs!G954="Purchase",Inputs!H954,IF(Inputs!G954="Redemption",-Inputs!H954,IF(Inputs!G954="Dividend",0,0)))/Inputs!I954)</f>
        <v>0</v>
      </c>
      <c r="U950" s="5">
        <f>IF(Inputs!F954="",0,(datecg-Inputs!F954))</f>
        <v>0</v>
      </c>
      <c r="V950" s="5">
        <f>IF(Inputs!F954="",0,SUM($T$5:T950))</f>
        <v>0</v>
      </c>
      <c r="W950" s="5">
        <f>SUM($X$5:X949)</f>
        <v>24499.276089799783</v>
      </c>
      <c r="X950" s="5">
        <f t="shared" si="258"/>
        <v>0</v>
      </c>
      <c r="Y950" s="5">
        <f t="shared" si="259"/>
        <v>0</v>
      </c>
      <c r="Z950" s="5">
        <f t="shared" si="260"/>
        <v>0</v>
      </c>
      <c r="AA950" s="5">
        <f t="shared" si="261"/>
        <v>0</v>
      </c>
      <c r="AB950" s="5">
        <f t="shared" si="262"/>
        <v>0</v>
      </c>
      <c r="AC950" s="5">
        <f t="shared" si="263"/>
        <v>0</v>
      </c>
      <c r="AD950" s="94">
        <f>IF(U950&lt;=IF(Inputs!$C$22="",lockin,Inputs!$C$22),Inputs!$D$22,IF(U950&lt;=IF(Inputs!$C$23="",lockin,Inputs!$C$23),Inputs!$D$23,IF(U950&lt;=IF(Inputs!$C$24="",lockin,Inputs!$C$24),Inputs!$D$24,IF(U950&lt;=IF(Inputs!$C$25="",lockin,Inputs!$C$25),Inputs!$D$25,IF(U950&lt;=IF(Inputs!$C$26="",lockin,Inputs!$C$26),Inputs!$D$26,IF(U950&lt;=IF(Inputs!$C$27="",lockin,Inputs!$C$27),Inputs!$D$27,IF(U950&lt;=IF(Inputs!$C$28="",lockin,Inputs!$C$28),Inputs!$D$28,IF(U950&lt;=IF(Inputs!$C$29="",lockin,Inputs!$C$29),Inputs!$D$29,IF(U950&lt;=IF(Inputs!$C$30="",lockin,Inputs!$C$30),Inputs!$D$30,IF(U950&lt;=IF(Inputs!$C$31="",lockin,Inputs!$C$31),Inputs!$D$31,0%))))))))))</f>
        <v>1.4999999999999999E-2</v>
      </c>
      <c r="AE950" s="5">
        <f t="shared" si="264"/>
        <v>0</v>
      </c>
      <c r="AF950" s="5">
        <f>AB950*Inputs!I954</f>
        <v>0</v>
      </c>
      <c r="AG950" s="5">
        <f t="shared" si="265"/>
        <v>0</v>
      </c>
      <c r="AH950" s="5">
        <f t="shared" si="266"/>
        <v>0</v>
      </c>
      <c r="AI950" s="5">
        <f>AA950*Inputs!I954</f>
        <v>0</v>
      </c>
      <c r="AJ950" s="5">
        <f t="shared" si="267"/>
        <v>0</v>
      </c>
      <c r="AK950" s="5">
        <f t="shared" si="268"/>
        <v>0</v>
      </c>
      <c r="AL950" s="5">
        <f>AA950*Inputs!I954</f>
        <v>0</v>
      </c>
      <c r="AM950" s="5">
        <f t="shared" ca="1" si="269"/>
        <v>0</v>
      </c>
      <c r="AN950" s="5">
        <f t="shared" si="270"/>
        <v>0</v>
      </c>
      <c r="AO950" s="5">
        <f t="shared" ca="1" si="271"/>
        <v>0</v>
      </c>
      <c r="AP950" s="5"/>
      <c r="AQ950" s="5">
        <f>AA950*Inputs!I954</f>
        <v>0</v>
      </c>
      <c r="AR950" s="5">
        <f t="shared" si="272"/>
        <v>0</v>
      </c>
      <c r="AS950" s="5"/>
      <c r="AT950" s="5">
        <f t="shared" ca="1" si="273"/>
        <v>0</v>
      </c>
      <c r="BG950" s="20" t="str">
        <f>IF(Inputs!K950="","",YEAR(Inputs!K950))</f>
        <v/>
      </c>
      <c r="BH950" s="20" t="str">
        <f>IF(Inputs!K950="","",DAY(Inputs!K950))</f>
        <v/>
      </c>
      <c r="BI950" s="20" t="str">
        <f>IF(Inputs!K950="","",MONTH(Inputs!K950))</f>
        <v/>
      </c>
      <c r="BJ950" s="14" t="str">
        <f>IF(Inputs!K950="","",IF(Inputs!K950&gt;DATE(BG950,4,1),DATE(BG950,4,1),DATE(BG950-1,4,1)))</f>
        <v/>
      </c>
      <c r="BX950" s="27" t="e">
        <f t="shared" si="274"/>
        <v>#N/A</v>
      </c>
      <c r="BY950" t="e">
        <f t="shared" si="275"/>
        <v>#N/A</v>
      </c>
    </row>
    <row r="951" spans="20:77">
      <c r="T951" s="5">
        <f>IF(Inputs!F955="",0,IF(Inputs!G955="Purchase",Inputs!H955,IF(Inputs!G955="Redemption",-Inputs!H955,IF(Inputs!G955="Dividend",0,0)))/Inputs!I955)</f>
        <v>0</v>
      </c>
      <c r="U951" s="5">
        <f>IF(Inputs!F955="",0,(datecg-Inputs!F955))</f>
        <v>0</v>
      </c>
      <c r="V951" s="5">
        <f>IF(Inputs!F955="",0,SUM($T$5:T951))</f>
        <v>0</v>
      </c>
      <c r="W951" s="5">
        <f>SUM($X$5:X950)</f>
        <v>24499.276089799783</v>
      </c>
      <c r="X951" s="5">
        <f t="shared" si="258"/>
        <v>0</v>
      </c>
      <c r="Y951" s="5">
        <f t="shared" si="259"/>
        <v>0</v>
      </c>
      <c r="Z951" s="5">
        <f t="shared" si="260"/>
        <v>0</v>
      </c>
      <c r="AA951" s="5">
        <f t="shared" si="261"/>
        <v>0</v>
      </c>
      <c r="AB951" s="5">
        <f t="shared" si="262"/>
        <v>0</v>
      </c>
      <c r="AC951" s="5">
        <f t="shared" si="263"/>
        <v>0</v>
      </c>
      <c r="AD951" s="94">
        <f>IF(U951&lt;=IF(Inputs!$C$22="",lockin,Inputs!$C$22),Inputs!$D$22,IF(U951&lt;=IF(Inputs!$C$23="",lockin,Inputs!$C$23),Inputs!$D$23,IF(U951&lt;=IF(Inputs!$C$24="",lockin,Inputs!$C$24),Inputs!$D$24,IF(U951&lt;=IF(Inputs!$C$25="",lockin,Inputs!$C$25),Inputs!$D$25,IF(U951&lt;=IF(Inputs!$C$26="",lockin,Inputs!$C$26),Inputs!$D$26,IF(U951&lt;=IF(Inputs!$C$27="",lockin,Inputs!$C$27),Inputs!$D$27,IF(U951&lt;=IF(Inputs!$C$28="",lockin,Inputs!$C$28),Inputs!$D$28,IF(U951&lt;=IF(Inputs!$C$29="",lockin,Inputs!$C$29),Inputs!$D$29,IF(U951&lt;=IF(Inputs!$C$30="",lockin,Inputs!$C$30),Inputs!$D$30,IF(U951&lt;=IF(Inputs!$C$31="",lockin,Inputs!$C$31),Inputs!$D$31,0%))))))))))</f>
        <v>1.4999999999999999E-2</v>
      </c>
      <c r="AE951" s="5">
        <f t="shared" si="264"/>
        <v>0</v>
      </c>
      <c r="AF951" s="5">
        <f>AB951*Inputs!I955</f>
        <v>0</v>
      </c>
      <c r="AG951" s="5">
        <f t="shared" si="265"/>
        <v>0</v>
      </c>
      <c r="AH951" s="5">
        <f t="shared" si="266"/>
        <v>0</v>
      </c>
      <c r="AI951" s="5">
        <f>AA951*Inputs!I955</f>
        <v>0</v>
      </c>
      <c r="AJ951" s="5">
        <f t="shared" si="267"/>
        <v>0</v>
      </c>
      <c r="AK951" s="5">
        <f t="shared" si="268"/>
        <v>0</v>
      </c>
      <c r="AL951" s="5">
        <f>AA951*Inputs!I955</f>
        <v>0</v>
      </c>
      <c r="AM951" s="5">
        <f t="shared" ca="1" si="269"/>
        <v>0</v>
      </c>
      <c r="AN951" s="5">
        <f t="shared" si="270"/>
        <v>0</v>
      </c>
      <c r="AO951" s="5">
        <f t="shared" ca="1" si="271"/>
        <v>0</v>
      </c>
      <c r="AP951" s="5"/>
      <c r="AQ951" s="5">
        <f>AA951*Inputs!I955</f>
        <v>0</v>
      </c>
      <c r="AR951" s="5">
        <f t="shared" si="272"/>
        <v>0</v>
      </c>
      <c r="AS951" s="5"/>
      <c r="AT951" s="5">
        <f t="shared" ca="1" si="273"/>
        <v>0</v>
      </c>
      <c r="BG951" s="20" t="str">
        <f>IF(Inputs!K951="","",YEAR(Inputs!K951))</f>
        <v/>
      </c>
      <c r="BH951" s="20" t="str">
        <f>IF(Inputs!K951="","",DAY(Inputs!K951))</f>
        <v/>
      </c>
      <c r="BI951" s="20" t="str">
        <f>IF(Inputs!K951="","",MONTH(Inputs!K951))</f>
        <v/>
      </c>
      <c r="BJ951" s="14" t="str">
        <f>IF(Inputs!K951="","",IF(Inputs!K951&gt;DATE(BG951,4,1),DATE(BG951,4,1),DATE(BG951-1,4,1)))</f>
        <v/>
      </c>
      <c r="BX951" s="27" t="e">
        <f t="shared" si="274"/>
        <v>#N/A</v>
      </c>
      <c r="BY951" t="e">
        <f t="shared" si="275"/>
        <v>#N/A</v>
      </c>
    </row>
    <row r="952" spans="20:77">
      <c r="T952" s="5">
        <f>IF(Inputs!F956="",0,IF(Inputs!G956="Purchase",Inputs!H956,IF(Inputs!G956="Redemption",-Inputs!H956,IF(Inputs!G956="Dividend",0,0)))/Inputs!I956)</f>
        <v>0</v>
      </c>
      <c r="U952" s="5">
        <f>IF(Inputs!F956="",0,(datecg-Inputs!F956))</f>
        <v>0</v>
      </c>
      <c r="V952" s="5">
        <f>IF(Inputs!F956="",0,SUM($T$5:T952))</f>
        <v>0</v>
      </c>
      <c r="W952" s="5">
        <f>SUM($X$5:X951)</f>
        <v>24499.276089799783</v>
      </c>
      <c r="X952" s="5">
        <f t="shared" si="258"/>
        <v>0</v>
      </c>
      <c r="Y952" s="5">
        <f t="shared" si="259"/>
        <v>0</v>
      </c>
      <c r="Z952" s="5">
        <f t="shared" si="260"/>
        <v>0</v>
      </c>
      <c r="AA952" s="5">
        <f t="shared" si="261"/>
        <v>0</v>
      </c>
      <c r="AB952" s="5">
        <f t="shared" si="262"/>
        <v>0</v>
      </c>
      <c r="AC952" s="5">
        <f t="shared" si="263"/>
        <v>0</v>
      </c>
      <c r="AD952" s="94">
        <f>IF(U952&lt;=IF(Inputs!$C$22="",lockin,Inputs!$C$22),Inputs!$D$22,IF(U952&lt;=IF(Inputs!$C$23="",lockin,Inputs!$C$23),Inputs!$D$23,IF(U952&lt;=IF(Inputs!$C$24="",lockin,Inputs!$C$24),Inputs!$D$24,IF(U952&lt;=IF(Inputs!$C$25="",lockin,Inputs!$C$25),Inputs!$D$25,IF(U952&lt;=IF(Inputs!$C$26="",lockin,Inputs!$C$26),Inputs!$D$26,IF(U952&lt;=IF(Inputs!$C$27="",lockin,Inputs!$C$27),Inputs!$D$27,IF(U952&lt;=IF(Inputs!$C$28="",lockin,Inputs!$C$28),Inputs!$D$28,IF(U952&lt;=IF(Inputs!$C$29="",lockin,Inputs!$C$29),Inputs!$D$29,IF(U952&lt;=IF(Inputs!$C$30="",lockin,Inputs!$C$30),Inputs!$D$30,IF(U952&lt;=IF(Inputs!$C$31="",lockin,Inputs!$C$31),Inputs!$D$31,0%))))))))))</f>
        <v>1.4999999999999999E-2</v>
      </c>
      <c r="AE952" s="5">
        <f t="shared" si="264"/>
        <v>0</v>
      </c>
      <c r="AF952" s="5">
        <f>AB952*Inputs!I956</f>
        <v>0</v>
      </c>
      <c r="AG952" s="5">
        <f t="shared" si="265"/>
        <v>0</v>
      </c>
      <c r="AH952" s="5">
        <f t="shared" si="266"/>
        <v>0</v>
      </c>
      <c r="AI952" s="5">
        <f>AA952*Inputs!I956</f>
        <v>0</v>
      </c>
      <c r="AJ952" s="5">
        <f t="shared" si="267"/>
        <v>0</v>
      </c>
      <c r="AK952" s="5">
        <f t="shared" si="268"/>
        <v>0</v>
      </c>
      <c r="AL952" s="5">
        <f>AA952*Inputs!I956</f>
        <v>0</v>
      </c>
      <c r="AM952" s="5">
        <f t="shared" ca="1" si="269"/>
        <v>0</v>
      </c>
      <c r="AN952" s="5">
        <f t="shared" si="270"/>
        <v>0</v>
      </c>
      <c r="AO952" s="5">
        <f t="shared" ca="1" si="271"/>
        <v>0</v>
      </c>
      <c r="AP952" s="5"/>
      <c r="AQ952" s="5">
        <f>AA952*Inputs!I956</f>
        <v>0</v>
      </c>
      <c r="AR952" s="5">
        <f t="shared" si="272"/>
        <v>0</v>
      </c>
      <c r="AS952" s="5"/>
      <c r="AT952" s="5">
        <f t="shared" ca="1" si="273"/>
        <v>0</v>
      </c>
      <c r="BG952" s="20" t="str">
        <f>IF(Inputs!K952="","",YEAR(Inputs!K952))</f>
        <v/>
      </c>
      <c r="BH952" s="20" t="str">
        <f>IF(Inputs!K952="","",DAY(Inputs!K952))</f>
        <v/>
      </c>
      <c r="BI952" s="20" t="str">
        <f>IF(Inputs!K952="","",MONTH(Inputs!K952))</f>
        <v/>
      </c>
      <c r="BJ952" s="14" t="str">
        <f>IF(Inputs!K952="","",IF(Inputs!K952&gt;DATE(BG952,4,1),DATE(BG952,4,1),DATE(BG952-1,4,1)))</f>
        <v/>
      </c>
      <c r="BX952" s="27" t="e">
        <f t="shared" si="274"/>
        <v>#N/A</v>
      </c>
      <c r="BY952" t="e">
        <f t="shared" si="275"/>
        <v>#N/A</v>
      </c>
    </row>
    <row r="953" spans="20:77">
      <c r="T953" s="5">
        <f>IF(Inputs!F957="",0,IF(Inputs!G957="Purchase",Inputs!H957,IF(Inputs!G957="Redemption",-Inputs!H957,IF(Inputs!G957="Dividend",0,0)))/Inputs!I957)</f>
        <v>0</v>
      </c>
      <c r="U953" s="5">
        <f>IF(Inputs!F957="",0,(datecg-Inputs!F957))</f>
        <v>0</v>
      </c>
      <c r="V953" s="5">
        <f>IF(Inputs!F957="",0,SUM($T$5:T953))</f>
        <v>0</v>
      </c>
      <c r="W953" s="5">
        <f>SUM($X$5:X952)</f>
        <v>24499.276089799783</v>
      </c>
      <c r="X953" s="5">
        <f t="shared" si="258"/>
        <v>0</v>
      </c>
      <c r="Y953" s="5">
        <f t="shared" si="259"/>
        <v>0</v>
      </c>
      <c r="Z953" s="5">
        <f t="shared" si="260"/>
        <v>0</v>
      </c>
      <c r="AA953" s="5">
        <f t="shared" si="261"/>
        <v>0</v>
      </c>
      <c r="AB953" s="5">
        <f t="shared" si="262"/>
        <v>0</v>
      </c>
      <c r="AC953" s="5">
        <f t="shared" si="263"/>
        <v>0</v>
      </c>
      <c r="AD953" s="94">
        <f>IF(U953&lt;=IF(Inputs!$C$22="",lockin,Inputs!$C$22),Inputs!$D$22,IF(U953&lt;=IF(Inputs!$C$23="",lockin,Inputs!$C$23),Inputs!$D$23,IF(U953&lt;=IF(Inputs!$C$24="",lockin,Inputs!$C$24),Inputs!$D$24,IF(U953&lt;=IF(Inputs!$C$25="",lockin,Inputs!$C$25),Inputs!$D$25,IF(U953&lt;=IF(Inputs!$C$26="",lockin,Inputs!$C$26),Inputs!$D$26,IF(U953&lt;=IF(Inputs!$C$27="",lockin,Inputs!$C$27),Inputs!$D$27,IF(U953&lt;=IF(Inputs!$C$28="",lockin,Inputs!$C$28),Inputs!$D$28,IF(U953&lt;=IF(Inputs!$C$29="",lockin,Inputs!$C$29),Inputs!$D$29,IF(U953&lt;=IF(Inputs!$C$30="",lockin,Inputs!$C$30),Inputs!$D$30,IF(U953&lt;=IF(Inputs!$C$31="",lockin,Inputs!$C$31),Inputs!$D$31,0%))))))))))</f>
        <v>1.4999999999999999E-2</v>
      </c>
      <c r="AE953" s="5">
        <f t="shared" si="264"/>
        <v>0</v>
      </c>
      <c r="AF953" s="5">
        <f>AB953*Inputs!I957</f>
        <v>0</v>
      </c>
      <c r="AG953" s="5">
        <f t="shared" si="265"/>
        <v>0</v>
      </c>
      <c r="AH953" s="5">
        <f t="shared" si="266"/>
        <v>0</v>
      </c>
      <c r="AI953" s="5">
        <f>AA953*Inputs!I957</f>
        <v>0</v>
      </c>
      <c r="AJ953" s="5">
        <f t="shared" si="267"/>
        <v>0</v>
      </c>
      <c r="AK953" s="5">
        <f t="shared" si="268"/>
        <v>0</v>
      </c>
      <c r="AL953" s="5">
        <f>AA953*Inputs!I957</f>
        <v>0</v>
      </c>
      <c r="AM953" s="5">
        <f t="shared" ca="1" si="269"/>
        <v>0</v>
      </c>
      <c r="AN953" s="5">
        <f t="shared" si="270"/>
        <v>0</v>
      </c>
      <c r="AO953" s="5">
        <f t="shared" ca="1" si="271"/>
        <v>0</v>
      </c>
      <c r="AP953" s="5"/>
      <c r="AQ953" s="5">
        <f>AA953*Inputs!I957</f>
        <v>0</v>
      </c>
      <c r="AR953" s="5">
        <f t="shared" si="272"/>
        <v>0</v>
      </c>
      <c r="AS953" s="5"/>
      <c r="AT953" s="5">
        <f t="shared" ca="1" si="273"/>
        <v>0</v>
      </c>
      <c r="BG953" s="20" t="str">
        <f>IF(Inputs!K953="","",YEAR(Inputs!K953))</f>
        <v/>
      </c>
      <c r="BH953" s="20" t="str">
        <f>IF(Inputs!K953="","",DAY(Inputs!K953))</f>
        <v/>
      </c>
      <c r="BI953" s="20" t="str">
        <f>IF(Inputs!K953="","",MONTH(Inputs!K953))</f>
        <v/>
      </c>
      <c r="BJ953" s="14" t="str">
        <f>IF(Inputs!K953="","",IF(Inputs!K953&gt;DATE(BG953,4,1),DATE(BG953,4,1),DATE(BG953-1,4,1)))</f>
        <v/>
      </c>
      <c r="BX953" s="27" t="e">
        <f t="shared" si="274"/>
        <v>#N/A</v>
      </c>
      <c r="BY953" t="e">
        <f t="shared" si="275"/>
        <v>#N/A</v>
      </c>
    </row>
    <row r="954" spans="20:77">
      <c r="T954" s="5">
        <f>IF(Inputs!F958="",0,IF(Inputs!G958="Purchase",Inputs!H958,IF(Inputs!G958="Redemption",-Inputs!H958,IF(Inputs!G958="Dividend",0,0)))/Inputs!I958)</f>
        <v>0</v>
      </c>
      <c r="U954" s="5">
        <f>IF(Inputs!F958="",0,(datecg-Inputs!F958))</f>
        <v>0</v>
      </c>
      <c r="V954" s="5">
        <f>IF(Inputs!F958="",0,SUM($T$5:T954))</f>
        <v>0</v>
      </c>
      <c r="W954" s="5">
        <f>SUM($X$5:X953)</f>
        <v>24499.276089799783</v>
      </c>
      <c r="X954" s="5">
        <f t="shared" si="258"/>
        <v>0</v>
      </c>
      <c r="Y954" s="5">
        <f t="shared" si="259"/>
        <v>0</v>
      </c>
      <c r="Z954" s="5">
        <f t="shared" si="260"/>
        <v>0</v>
      </c>
      <c r="AA954" s="5">
        <f t="shared" si="261"/>
        <v>0</v>
      </c>
      <c r="AB954" s="5">
        <f t="shared" si="262"/>
        <v>0</v>
      </c>
      <c r="AC954" s="5">
        <f t="shared" si="263"/>
        <v>0</v>
      </c>
      <c r="AD954" s="94">
        <f>IF(U954&lt;=IF(Inputs!$C$22="",lockin,Inputs!$C$22),Inputs!$D$22,IF(U954&lt;=IF(Inputs!$C$23="",lockin,Inputs!$C$23),Inputs!$D$23,IF(U954&lt;=IF(Inputs!$C$24="",lockin,Inputs!$C$24),Inputs!$D$24,IF(U954&lt;=IF(Inputs!$C$25="",lockin,Inputs!$C$25),Inputs!$D$25,IF(U954&lt;=IF(Inputs!$C$26="",lockin,Inputs!$C$26),Inputs!$D$26,IF(U954&lt;=IF(Inputs!$C$27="",lockin,Inputs!$C$27),Inputs!$D$27,IF(U954&lt;=IF(Inputs!$C$28="",lockin,Inputs!$C$28),Inputs!$D$28,IF(U954&lt;=IF(Inputs!$C$29="",lockin,Inputs!$C$29),Inputs!$D$29,IF(U954&lt;=IF(Inputs!$C$30="",lockin,Inputs!$C$30),Inputs!$D$30,IF(U954&lt;=IF(Inputs!$C$31="",lockin,Inputs!$C$31),Inputs!$D$31,0%))))))))))</f>
        <v>1.4999999999999999E-2</v>
      </c>
      <c r="AE954" s="5">
        <f t="shared" si="264"/>
        <v>0</v>
      </c>
      <c r="AF954" s="5">
        <f>AB954*Inputs!I958</f>
        <v>0</v>
      </c>
      <c r="AG954" s="5">
        <f t="shared" si="265"/>
        <v>0</v>
      </c>
      <c r="AH954" s="5">
        <f t="shared" si="266"/>
        <v>0</v>
      </c>
      <c r="AI954" s="5">
        <f>AA954*Inputs!I958</f>
        <v>0</v>
      </c>
      <c r="AJ954" s="5">
        <f t="shared" si="267"/>
        <v>0</v>
      </c>
      <c r="AK954" s="5">
        <f t="shared" si="268"/>
        <v>0</v>
      </c>
      <c r="AL954" s="5">
        <f>AA954*Inputs!I958</f>
        <v>0</v>
      </c>
      <c r="AM954" s="5">
        <f t="shared" ca="1" si="269"/>
        <v>0</v>
      </c>
      <c r="AN954" s="5">
        <f t="shared" si="270"/>
        <v>0</v>
      </c>
      <c r="AO954" s="5">
        <f t="shared" ca="1" si="271"/>
        <v>0</v>
      </c>
      <c r="AP954" s="5"/>
      <c r="AQ954" s="5">
        <f>AA954*Inputs!I958</f>
        <v>0</v>
      </c>
      <c r="AR954" s="5">
        <f t="shared" si="272"/>
        <v>0</v>
      </c>
      <c r="AS954" s="5"/>
      <c r="AT954" s="5">
        <f t="shared" ca="1" si="273"/>
        <v>0</v>
      </c>
      <c r="BG954" s="20" t="str">
        <f>IF(Inputs!K954="","",YEAR(Inputs!K954))</f>
        <v/>
      </c>
      <c r="BH954" s="20" t="str">
        <f>IF(Inputs!K954="","",DAY(Inputs!K954))</f>
        <v/>
      </c>
      <c r="BI954" s="20" t="str">
        <f>IF(Inputs!K954="","",MONTH(Inputs!K954))</f>
        <v/>
      </c>
      <c r="BJ954" s="14" t="str">
        <f>IF(Inputs!K954="","",IF(Inputs!K954&gt;DATE(BG954,4,1),DATE(BG954,4,1),DATE(BG954-1,4,1)))</f>
        <v/>
      </c>
      <c r="BX954" s="27" t="e">
        <f t="shared" si="274"/>
        <v>#N/A</v>
      </c>
      <c r="BY954" t="e">
        <f t="shared" si="275"/>
        <v>#N/A</v>
      </c>
    </row>
    <row r="955" spans="20:77">
      <c r="T955" s="5">
        <f>IF(Inputs!F959="",0,IF(Inputs!G959="Purchase",Inputs!H959,IF(Inputs!G959="Redemption",-Inputs!H959,IF(Inputs!G959="Dividend",0,0)))/Inputs!I959)</f>
        <v>0</v>
      </c>
      <c r="U955" s="5">
        <f>IF(Inputs!F959="",0,(datecg-Inputs!F959))</f>
        <v>0</v>
      </c>
      <c r="V955" s="5">
        <f>IF(Inputs!F959="",0,SUM($T$5:T955))</f>
        <v>0</v>
      </c>
      <c r="W955" s="5">
        <f>SUM($X$5:X954)</f>
        <v>24499.276089799783</v>
      </c>
      <c r="X955" s="5">
        <f t="shared" si="258"/>
        <v>0</v>
      </c>
      <c r="Y955" s="5">
        <f t="shared" si="259"/>
        <v>0</v>
      </c>
      <c r="Z955" s="5">
        <f t="shared" si="260"/>
        <v>0</v>
      </c>
      <c r="AA955" s="5">
        <f t="shared" si="261"/>
        <v>0</v>
      </c>
      <c r="AB955" s="5">
        <f t="shared" si="262"/>
        <v>0</v>
      </c>
      <c r="AC955" s="5">
        <f t="shared" si="263"/>
        <v>0</v>
      </c>
      <c r="AD955" s="94">
        <f>IF(U955&lt;=IF(Inputs!$C$22="",lockin,Inputs!$C$22),Inputs!$D$22,IF(U955&lt;=IF(Inputs!$C$23="",lockin,Inputs!$C$23),Inputs!$D$23,IF(U955&lt;=IF(Inputs!$C$24="",lockin,Inputs!$C$24),Inputs!$D$24,IF(U955&lt;=IF(Inputs!$C$25="",lockin,Inputs!$C$25),Inputs!$D$25,IF(U955&lt;=IF(Inputs!$C$26="",lockin,Inputs!$C$26),Inputs!$D$26,IF(U955&lt;=IF(Inputs!$C$27="",lockin,Inputs!$C$27),Inputs!$D$27,IF(U955&lt;=IF(Inputs!$C$28="",lockin,Inputs!$C$28),Inputs!$D$28,IF(U955&lt;=IF(Inputs!$C$29="",lockin,Inputs!$C$29),Inputs!$D$29,IF(U955&lt;=IF(Inputs!$C$30="",lockin,Inputs!$C$30),Inputs!$D$30,IF(U955&lt;=IF(Inputs!$C$31="",lockin,Inputs!$C$31),Inputs!$D$31,0%))))))))))</f>
        <v>1.4999999999999999E-2</v>
      </c>
      <c r="AE955" s="5">
        <f t="shared" si="264"/>
        <v>0</v>
      </c>
      <c r="AF955" s="5">
        <f>AB955*Inputs!I959</f>
        <v>0</v>
      </c>
      <c r="AG955" s="5">
        <f t="shared" si="265"/>
        <v>0</v>
      </c>
      <c r="AH955" s="5">
        <f t="shared" si="266"/>
        <v>0</v>
      </c>
      <c r="AI955" s="5">
        <f>AA955*Inputs!I959</f>
        <v>0</v>
      </c>
      <c r="AJ955" s="5">
        <f t="shared" si="267"/>
        <v>0</v>
      </c>
      <c r="AK955" s="5">
        <f t="shared" si="268"/>
        <v>0</v>
      </c>
      <c r="AL955" s="5">
        <f>AA955*Inputs!I959</f>
        <v>0</v>
      </c>
      <c r="AM955" s="5">
        <f t="shared" ca="1" si="269"/>
        <v>0</v>
      </c>
      <c r="AN955" s="5">
        <f t="shared" si="270"/>
        <v>0</v>
      </c>
      <c r="AO955" s="5">
        <f t="shared" ca="1" si="271"/>
        <v>0</v>
      </c>
      <c r="AP955" s="5"/>
      <c r="AQ955" s="5">
        <f>AA955*Inputs!I959</f>
        <v>0</v>
      </c>
      <c r="AR955" s="5">
        <f t="shared" si="272"/>
        <v>0</v>
      </c>
      <c r="AS955" s="5"/>
      <c r="AT955" s="5">
        <f t="shared" ca="1" si="273"/>
        <v>0</v>
      </c>
      <c r="BG955" s="20" t="str">
        <f>IF(Inputs!K955="","",YEAR(Inputs!K955))</f>
        <v/>
      </c>
      <c r="BH955" s="20" t="str">
        <f>IF(Inputs!K955="","",DAY(Inputs!K955))</f>
        <v/>
      </c>
      <c r="BI955" s="20" t="str">
        <f>IF(Inputs!K955="","",MONTH(Inputs!K955))</f>
        <v/>
      </c>
      <c r="BJ955" s="14" t="str">
        <f>IF(Inputs!K955="","",IF(Inputs!K955&gt;DATE(BG955,4,1),DATE(BG955,4,1),DATE(BG955-1,4,1)))</f>
        <v/>
      </c>
      <c r="BX955" s="27" t="e">
        <f t="shared" si="274"/>
        <v>#N/A</v>
      </c>
      <c r="BY955" t="e">
        <f t="shared" si="275"/>
        <v>#N/A</v>
      </c>
    </row>
    <row r="956" spans="20:77">
      <c r="T956" s="5">
        <f>IF(Inputs!F960="",0,IF(Inputs!G960="Purchase",Inputs!H960,IF(Inputs!G960="Redemption",-Inputs!H960,IF(Inputs!G960="Dividend",0,0)))/Inputs!I960)</f>
        <v>0</v>
      </c>
      <c r="U956" s="5">
        <f>IF(Inputs!F960="",0,(datecg-Inputs!F960))</f>
        <v>0</v>
      </c>
      <c r="V956" s="5">
        <f>IF(Inputs!F960="",0,SUM($T$5:T956))</f>
        <v>0</v>
      </c>
      <c r="W956" s="5">
        <f>SUM($X$5:X955)</f>
        <v>24499.276089799783</v>
      </c>
      <c r="X956" s="5">
        <f t="shared" si="258"/>
        <v>0</v>
      </c>
      <c r="Y956" s="5">
        <f t="shared" si="259"/>
        <v>0</v>
      </c>
      <c r="Z956" s="5">
        <f t="shared" si="260"/>
        <v>0</v>
      </c>
      <c r="AA956" s="5">
        <f t="shared" si="261"/>
        <v>0</v>
      </c>
      <c r="AB956" s="5">
        <f t="shared" si="262"/>
        <v>0</v>
      </c>
      <c r="AC956" s="5">
        <f t="shared" si="263"/>
        <v>0</v>
      </c>
      <c r="AD956" s="94">
        <f>IF(U956&lt;=IF(Inputs!$C$22="",lockin,Inputs!$C$22),Inputs!$D$22,IF(U956&lt;=IF(Inputs!$C$23="",lockin,Inputs!$C$23),Inputs!$D$23,IF(U956&lt;=IF(Inputs!$C$24="",lockin,Inputs!$C$24),Inputs!$D$24,IF(U956&lt;=IF(Inputs!$C$25="",lockin,Inputs!$C$25),Inputs!$D$25,IF(U956&lt;=IF(Inputs!$C$26="",lockin,Inputs!$C$26),Inputs!$D$26,IF(U956&lt;=IF(Inputs!$C$27="",lockin,Inputs!$C$27),Inputs!$D$27,IF(U956&lt;=IF(Inputs!$C$28="",lockin,Inputs!$C$28),Inputs!$D$28,IF(U956&lt;=IF(Inputs!$C$29="",lockin,Inputs!$C$29),Inputs!$D$29,IF(U956&lt;=IF(Inputs!$C$30="",lockin,Inputs!$C$30),Inputs!$D$30,IF(U956&lt;=IF(Inputs!$C$31="",lockin,Inputs!$C$31),Inputs!$D$31,0%))))))))))</f>
        <v>1.4999999999999999E-2</v>
      </c>
      <c r="AE956" s="5">
        <f t="shared" si="264"/>
        <v>0</v>
      </c>
      <c r="AF956" s="5">
        <f>AB956*Inputs!I960</f>
        <v>0</v>
      </c>
      <c r="AG956" s="5">
        <f t="shared" si="265"/>
        <v>0</v>
      </c>
      <c r="AH956" s="5">
        <f t="shared" si="266"/>
        <v>0</v>
      </c>
      <c r="AI956" s="5">
        <f>AA956*Inputs!I960</f>
        <v>0</v>
      </c>
      <c r="AJ956" s="5">
        <f t="shared" si="267"/>
        <v>0</v>
      </c>
      <c r="AK956" s="5">
        <f t="shared" si="268"/>
        <v>0</v>
      </c>
      <c r="AL956" s="5">
        <f>AA956*Inputs!I960</f>
        <v>0</v>
      </c>
      <c r="AM956" s="5">
        <f t="shared" ca="1" si="269"/>
        <v>0</v>
      </c>
      <c r="AN956" s="5">
        <f t="shared" si="270"/>
        <v>0</v>
      </c>
      <c r="AO956" s="5">
        <f t="shared" ca="1" si="271"/>
        <v>0</v>
      </c>
      <c r="AP956" s="5"/>
      <c r="AQ956" s="5">
        <f>AA956*Inputs!I960</f>
        <v>0</v>
      </c>
      <c r="AR956" s="5">
        <f t="shared" si="272"/>
        <v>0</v>
      </c>
      <c r="AS956" s="5"/>
      <c r="AT956" s="5">
        <f t="shared" ca="1" si="273"/>
        <v>0</v>
      </c>
      <c r="BG956" s="20" t="str">
        <f>IF(Inputs!K956="","",YEAR(Inputs!K956))</f>
        <v/>
      </c>
      <c r="BH956" s="20" t="str">
        <f>IF(Inputs!K956="","",DAY(Inputs!K956))</f>
        <v/>
      </c>
      <c r="BI956" s="20" t="str">
        <f>IF(Inputs!K956="","",MONTH(Inputs!K956))</f>
        <v/>
      </c>
      <c r="BJ956" s="14" t="str">
        <f>IF(Inputs!K956="","",IF(Inputs!K956&gt;DATE(BG956,4,1),DATE(BG956,4,1),DATE(BG956-1,4,1)))</f>
        <v/>
      </c>
      <c r="BX956" s="27" t="e">
        <f t="shared" si="274"/>
        <v>#N/A</v>
      </c>
      <c r="BY956" t="e">
        <f t="shared" si="275"/>
        <v>#N/A</v>
      </c>
    </row>
    <row r="957" spans="20:77">
      <c r="T957" s="5">
        <f>IF(Inputs!F961="",0,IF(Inputs!G961="Purchase",Inputs!H961,IF(Inputs!G961="Redemption",-Inputs!H961,IF(Inputs!G961="Dividend",0,0)))/Inputs!I961)</f>
        <v>0</v>
      </c>
      <c r="U957" s="5">
        <f>IF(Inputs!F961="",0,(datecg-Inputs!F961))</f>
        <v>0</v>
      </c>
      <c r="V957" s="5">
        <f>IF(Inputs!F961="",0,SUM($T$5:T957))</f>
        <v>0</v>
      </c>
      <c r="W957" s="5">
        <f>SUM($X$5:X956)</f>
        <v>24499.276089799783</v>
      </c>
      <c r="X957" s="5">
        <f t="shared" si="258"/>
        <v>0</v>
      </c>
      <c r="Y957" s="5">
        <f t="shared" si="259"/>
        <v>0</v>
      </c>
      <c r="Z957" s="5">
        <f t="shared" si="260"/>
        <v>0</v>
      </c>
      <c r="AA957" s="5">
        <f t="shared" si="261"/>
        <v>0</v>
      </c>
      <c r="AB957" s="5">
        <f t="shared" si="262"/>
        <v>0</v>
      </c>
      <c r="AC957" s="5">
        <f t="shared" si="263"/>
        <v>0</v>
      </c>
      <c r="AD957" s="94">
        <f>IF(U957&lt;=IF(Inputs!$C$22="",lockin,Inputs!$C$22),Inputs!$D$22,IF(U957&lt;=IF(Inputs!$C$23="",lockin,Inputs!$C$23),Inputs!$D$23,IF(U957&lt;=IF(Inputs!$C$24="",lockin,Inputs!$C$24),Inputs!$D$24,IF(U957&lt;=IF(Inputs!$C$25="",lockin,Inputs!$C$25),Inputs!$D$25,IF(U957&lt;=IF(Inputs!$C$26="",lockin,Inputs!$C$26),Inputs!$D$26,IF(U957&lt;=IF(Inputs!$C$27="",lockin,Inputs!$C$27),Inputs!$D$27,IF(U957&lt;=IF(Inputs!$C$28="",lockin,Inputs!$C$28),Inputs!$D$28,IF(U957&lt;=IF(Inputs!$C$29="",lockin,Inputs!$C$29),Inputs!$D$29,IF(U957&lt;=IF(Inputs!$C$30="",lockin,Inputs!$C$30),Inputs!$D$30,IF(U957&lt;=IF(Inputs!$C$31="",lockin,Inputs!$C$31),Inputs!$D$31,0%))))))))))</f>
        <v>1.4999999999999999E-2</v>
      </c>
      <c r="AE957" s="5">
        <f t="shared" si="264"/>
        <v>0</v>
      </c>
      <c r="AF957" s="5">
        <f>AB957*Inputs!I961</f>
        <v>0</v>
      </c>
      <c r="AG957" s="5">
        <f t="shared" si="265"/>
        <v>0</v>
      </c>
      <c r="AH957" s="5">
        <f t="shared" si="266"/>
        <v>0</v>
      </c>
      <c r="AI957" s="5">
        <f>AA957*Inputs!I961</f>
        <v>0</v>
      </c>
      <c r="AJ957" s="5">
        <f t="shared" si="267"/>
        <v>0</v>
      </c>
      <c r="AK957" s="5">
        <f t="shared" si="268"/>
        <v>0</v>
      </c>
      <c r="AL957" s="5">
        <f>AA957*Inputs!I961</f>
        <v>0</v>
      </c>
      <c r="AM957" s="5">
        <f t="shared" ca="1" si="269"/>
        <v>0</v>
      </c>
      <c r="AN957" s="5">
        <f t="shared" si="270"/>
        <v>0</v>
      </c>
      <c r="AO957" s="5">
        <f t="shared" ca="1" si="271"/>
        <v>0</v>
      </c>
      <c r="AP957" s="5"/>
      <c r="AQ957" s="5">
        <f>AA957*Inputs!I961</f>
        <v>0</v>
      </c>
      <c r="AR957" s="5">
        <f t="shared" si="272"/>
        <v>0</v>
      </c>
      <c r="AS957" s="5"/>
      <c r="AT957" s="5">
        <f t="shared" ca="1" si="273"/>
        <v>0</v>
      </c>
      <c r="BG957" s="20" t="str">
        <f>IF(Inputs!K957="","",YEAR(Inputs!K957))</f>
        <v/>
      </c>
      <c r="BH957" s="20" t="str">
        <f>IF(Inputs!K957="","",DAY(Inputs!K957))</f>
        <v/>
      </c>
      <c r="BI957" s="20" t="str">
        <f>IF(Inputs!K957="","",MONTH(Inputs!K957))</f>
        <v/>
      </c>
      <c r="BJ957" s="14" t="str">
        <f>IF(Inputs!K957="","",IF(Inputs!K957&gt;DATE(BG957,4,1),DATE(BG957,4,1),DATE(BG957-1,4,1)))</f>
        <v/>
      </c>
      <c r="BX957" s="27" t="e">
        <f t="shared" si="274"/>
        <v>#N/A</v>
      </c>
      <c r="BY957" t="e">
        <f t="shared" si="275"/>
        <v>#N/A</v>
      </c>
    </row>
    <row r="958" spans="20:77">
      <c r="T958" s="5">
        <f>IF(Inputs!F962="",0,IF(Inputs!G962="Purchase",Inputs!H962,IF(Inputs!G962="Redemption",-Inputs!H962,IF(Inputs!G962="Dividend",0,0)))/Inputs!I962)</f>
        <v>0</v>
      </c>
      <c r="U958" s="5">
        <f>IF(Inputs!F962="",0,(datecg-Inputs!F962))</f>
        <v>0</v>
      </c>
      <c r="V958" s="5">
        <f>IF(Inputs!F962="",0,SUM($T$5:T958))</f>
        <v>0</v>
      </c>
      <c r="W958" s="5">
        <f>SUM($X$5:X957)</f>
        <v>24499.276089799783</v>
      </c>
      <c r="X958" s="5">
        <f t="shared" si="258"/>
        <v>0</v>
      </c>
      <c r="Y958" s="5">
        <f t="shared" si="259"/>
        <v>0</v>
      </c>
      <c r="Z958" s="5">
        <f t="shared" si="260"/>
        <v>0</v>
      </c>
      <c r="AA958" s="5">
        <f t="shared" si="261"/>
        <v>0</v>
      </c>
      <c r="AB958" s="5">
        <f t="shared" si="262"/>
        <v>0</v>
      </c>
      <c r="AC958" s="5">
        <f t="shared" si="263"/>
        <v>0</v>
      </c>
      <c r="AD958" s="94">
        <f>IF(U958&lt;=IF(Inputs!$C$22="",lockin,Inputs!$C$22),Inputs!$D$22,IF(U958&lt;=IF(Inputs!$C$23="",lockin,Inputs!$C$23),Inputs!$D$23,IF(U958&lt;=IF(Inputs!$C$24="",lockin,Inputs!$C$24),Inputs!$D$24,IF(U958&lt;=IF(Inputs!$C$25="",lockin,Inputs!$C$25),Inputs!$D$25,IF(U958&lt;=IF(Inputs!$C$26="",lockin,Inputs!$C$26),Inputs!$D$26,IF(U958&lt;=IF(Inputs!$C$27="",lockin,Inputs!$C$27),Inputs!$D$27,IF(U958&lt;=IF(Inputs!$C$28="",lockin,Inputs!$C$28),Inputs!$D$28,IF(U958&lt;=IF(Inputs!$C$29="",lockin,Inputs!$C$29),Inputs!$D$29,IF(U958&lt;=IF(Inputs!$C$30="",lockin,Inputs!$C$30),Inputs!$D$30,IF(U958&lt;=IF(Inputs!$C$31="",lockin,Inputs!$C$31),Inputs!$D$31,0%))))))))))</f>
        <v>1.4999999999999999E-2</v>
      </c>
      <c r="AE958" s="5">
        <f t="shared" si="264"/>
        <v>0</v>
      </c>
      <c r="AF958" s="5">
        <f>AB958*Inputs!I962</f>
        <v>0</v>
      </c>
      <c r="AG958" s="5">
        <f t="shared" si="265"/>
        <v>0</v>
      </c>
      <c r="AH958" s="5">
        <f t="shared" si="266"/>
        <v>0</v>
      </c>
      <c r="AI958" s="5">
        <f>AA958*Inputs!I962</f>
        <v>0</v>
      </c>
      <c r="AJ958" s="5">
        <f t="shared" si="267"/>
        <v>0</v>
      </c>
      <c r="AK958" s="5">
        <f t="shared" si="268"/>
        <v>0</v>
      </c>
      <c r="AL958" s="5">
        <f>AA958*Inputs!I962</f>
        <v>0</v>
      </c>
      <c r="AM958" s="5">
        <f t="shared" ca="1" si="269"/>
        <v>0</v>
      </c>
      <c r="AN958" s="5">
        <f t="shared" si="270"/>
        <v>0</v>
      </c>
      <c r="AO958" s="5">
        <f t="shared" ca="1" si="271"/>
        <v>0</v>
      </c>
      <c r="AP958" s="5"/>
      <c r="AQ958" s="5">
        <f>AA958*Inputs!I962</f>
        <v>0</v>
      </c>
      <c r="AR958" s="5">
        <f t="shared" si="272"/>
        <v>0</v>
      </c>
      <c r="AS958" s="5"/>
      <c r="AT958" s="5">
        <f t="shared" ca="1" si="273"/>
        <v>0</v>
      </c>
      <c r="BG958" s="20" t="str">
        <f>IF(Inputs!K958="","",YEAR(Inputs!K958))</f>
        <v/>
      </c>
      <c r="BH958" s="20" t="str">
        <f>IF(Inputs!K958="","",DAY(Inputs!K958))</f>
        <v/>
      </c>
      <c r="BI958" s="20" t="str">
        <f>IF(Inputs!K958="","",MONTH(Inputs!K958))</f>
        <v/>
      </c>
      <c r="BJ958" s="14" t="str">
        <f>IF(Inputs!K958="","",IF(Inputs!K958&gt;DATE(BG958,4,1),DATE(BG958,4,1),DATE(BG958-1,4,1)))</f>
        <v/>
      </c>
      <c r="BX958" s="27" t="e">
        <f t="shared" si="274"/>
        <v>#N/A</v>
      </c>
      <c r="BY958" t="e">
        <f t="shared" si="275"/>
        <v>#N/A</v>
      </c>
    </row>
    <row r="959" spans="20:77">
      <c r="T959" s="5">
        <f>IF(Inputs!F963="",0,IF(Inputs!G963="Purchase",Inputs!H963,IF(Inputs!G963="Redemption",-Inputs!H963,IF(Inputs!G963="Dividend",0,0)))/Inputs!I963)</f>
        <v>0</v>
      </c>
      <c r="U959" s="5">
        <f>IF(Inputs!F963="",0,(datecg-Inputs!F963))</f>
        <v>0</v>
      </c>
      <c r="V959" s="5">
        <f>IF(Inputs!F963="",0,SUM($T$5:T959))</f>
        <v>0</v>
      </c>
      <c r="W959" s="5">
        <f>SUM($X$5:X958)</f>
        <v>24499.276089799783</v>
      </c>
      <c r="X959" s="5">
        <f t="shared" si="258"/>
        <v>0</v>
      </c>
      <c r="Y959" s="5">
        <f t="shared" si="259"/>
        <v>0</v>
      </c>
      <c r="Z959" s="5">
        <f t="shared" si="260"/>
        <v>0</v>
      </c>
      <c r="AA959" s="5">
        <f t="shared" si="261"/>
        <v>0</v>
      </c>
      <c r="AB959" s="5">
        <f t="shared" si="262"/>
        <v>0</v>
      </c>
      <c r="AC959" s="5">
        <f t="shared" si="263"/>
        <v>0</v>
      </c>
      <c r="AD959" s="94">
        <f>IF(U959&lt;=IF(Inputs!$C$22="",lockin,Inputs!$C$22),Inputs!$D$22,IF(U959&lt;=IF(Inputs!$C$23="",lockin,Inputs!$C$23),Inputs!$D$23,IF(U959&lt;=IF(Inputs!$C$24="",lockin,Inputs!$C$24),Inputs!$D$24,IF(U959&lt;=IF(Inputs!$C$25="",lockin,Inputs!$C$25),Inputs!$D$25,IF(U959&lt;=IF(Inputs!$C$26="",lockin,Inputs!$C$26),Inputs!$D$26,IF(U959&lt;=IF(Inputs!$C$27="",lockin,Inputs!$C$27),Inputs!$D$27,IF(U959&lt;=IF(Inputs!$C$28="",lockin,Inputs!$C$28),Inputs!$D$28,IF(U959&lt;=IF(Inputs!$C$29="",lockin,Inputs!$C$29),Inputs!$D$29,IF(U959&lt;=IF(Inputs!$C$30="",lockin,Inputs!$C$30),Inputs!$D$30,IF(U959&lt;=IF(Inputs!$C$31="",lockin,Inputs!$C$31),Inputs!$D$31,0%))))))))))</f>
        <v>1.4999999999999999E-2</v>
      </c>
      <c r="AE959" s="5">
        <f t="shared" si="264"/>
        <v>0</v>
      </c>
      <c r="AF959" s="5">
        <f>AB959*Inputs!I963</f>
        <v>0</v>
      </c>
      <c r="AG959" s="5">
        <f t="shared" si="265"/>
        <v>0</v>
      </c>
      <c r="AH959" s="5">
        <f t="shared" si="266"/>
        <v>0</v>
      </c>
      <c r="AI959" s="5">
        <f>AA959*Inputs!I963</f>
        <v>0</v>
      </c>
      <c r="AJ959" s="5">
        <f t="shared" si="267"/>
        <v>0</v>
      </c>
      <c r="AK959" s="5">
        <f t="shared" si="268"/>
        <v>0</v>
      </c>
      <c r="AL959" s="5">
        <f>AA959*Inputs!I963</f>
        <v>0</v>
      </c>
      <c r="AM959" s="5">
        <f t="shared" ca="1" si="269"/>
        <v>0</v>
      </c>
      <c r="AN959" s="5">
        <f t="shared" si="270"/>
        <v>0</v>
      </c>
      <c r="AO959" s="5">
        <f t="shared" ca="1" si="271"/>
        <v>0</v>
      </c>
      <c r="AP959" s="5"/>
      <c r="AQ959" s="5">
        <f>AA959*Inputs!I963</f>
        <v>0</v>
      </c>
      <c r="AR959" s="5">
        <f t="shared" si="272"/>
        <v>0</v>
      </c>
      <c r="AS959" s="5"/>
      <c r="AT959" s="5">
        <f t="shared" ca="1" si="273"/>
        <v>0</v>
      </c>
      <c r="BG959" s="20" t="str">
        <f>IF(Inputs!K959="","",YEAR(Inputs!K959))</f>
        <v/>
      </c>
      <c r="BH959" s="20" t="str">
        <f>IF(Inputs!K959="","",DAY(Inputs!K959))</f>
        <v/>
      </c>
      <c r="BI959" s="20" t="str">
        <f>IF(Inputs!K959="","",MONTH(Inputs!K959))</f>
        <v/>
      </c>
      <c r="BJ959" s="14" t="str">
        <f>IF(Inputs!K959="","",IF(Inputs!K959&gt;DATE(BG959,4,1),DATE(BG959,4,1),DATE(BG959-1,4,1)))</f>
        <v/>
      </c>
      <c r="BX959" s="27" t="e">
        <f t="shared" si="274"/>
        <v>#N/A</v>
      </c>
      <c r="BY959" t="e">
        <f t="shared" si="275"/>
        <v>#N/A</v>
      </c>
    </row>
    <row r="960" spans="20:77">
      <c r="T960" s="5">
        <f>IF(Inputs!F964="",0,IF(Inputs!G964="Purchase",Inputs!H964,IF(Inputs!G964="Redemption",-Inputs!H964,IF(Inputs!G964="Dividend",0,0)))/Inputs!I964)</f>
        <v>0</v>
      </c>
      <c r="U960" s="5">
        <f>IF(Inputs!F964="",0,(datecg-Inputs!F964))</f>
        <v>0</v>
      </c>
      <c r="V960" s="5">
        <f>IF(Inputs!F964="",0,SUM($T$5:T960))</f>
        <v>0</v>
      </c>
      <c r="W960" s="5">
        <f>SUM($X$5:X959)</f>
        <v>24499.276089799783</v>
      </c>
      <c r="X960" s="5">
        <f t="shared" si="258"/>
        <v>0</v>
      </c>
      <c r="Y960" s="5">
        <f t="shared" si="259"/>
        <v>0</v>
      </c>
      <c r="Z960" s="5">
        <f t="shared" si="260"/>
        <v>0</v>
      </c>
      <c r="AA960" s="5">
        <f t="shared" si="261"/>
        <v>0</v>
      </c>
      <c r="AB960" s="5">
        <f t="shared" si="262"/>
        <v>0</v>
      </c>
      <c r="AC960" s="5">
        <f t="shared" si="263"/>
        <v>0</v>
      </c>
      <c r="AD960" s="94">
        <f>IF(U960&lt;=IF(Inputs!$C$22="",lockin,Inputs!$C$22),Inputs!$D$22,IF(U960&lt;=IF(Inputs!$C$23="",lockin,Inputs!$C$23),Inputs!$D$23,IF(U960&lt;=IF(Inputs!$C$24="",lockin,Inputs!$C$24),Inputs!$D$24,IF(U960&lt;=IF(Inputs!$C$25="",lockin,Inputs!$C$25),Inputs!$D$25,IF(U960&lt;=IF(Inputs!$C$26="",lockin,Inputs!$C$26),Inputs!$D$26,IF(U960&lt;=IF(Inputs!$C$27="",lockin,Inputs!$C$27),Inputs!$D$27,IF(U960&lt;=IF(Inputs!$C$28="",lockin,Inputs!$C$28),Inputs!$D$28,IF(U960&lt;=IF(Inputs!$C$29="",lockin,Inputs!$C$29),Inputs!$D$29,IF(U960&lt;=IF(Inputs!$C$30="",lockin,Inputs!$C$30),Inputs!$D$30,IF(U960&lt;=IF(Inputs!$C$31="",lockin,Inputs!$C$31),Inputs!$D$31,0%))))))))))</f>
        <v>1.4999999999999999E-2</v>
      </c>
      <c r="AE960" s="5">
        <f t="shared" si="264"/>
        <v>0</v>
      </c>
      <c r="AF960" s="5">
        <f>AB960*Inputs!I964</f>
        <v>0</v>
      </c>
      <c r="AG960" s="5">
        <f t="shared" si="265"/>
        <v>0</v>
      </c>
      <c r="AH960" s="5">
        <f t="shared" si="266"/>
        <v>0</v>
      </c>
      <c r="AI960" s="5">
        <f>AA960*Inputs!I964</f>
        <v>0</v>
      </c>
      <c r="AJ960" s="5">
        <f t="shared" si="267"/>
        <v>0</v>
      </c>
      <c r="AK960" s="5">
        <f t="shared" si="268"/>
        <v>0</v>
      </c>
      <c r="AL960" s="5">
        <f>AA960*Inputs!I964</f>
        <v>0</v>
      </c>
      <c r="AM960" s="5">
        <f t="shared" ca="1" si="269"/>
        <v>0</v>
      </c>
      <c r="AN960" s="5">
        <f t="shared" si="270"/>
        <v>0</v>
      </c>
      <c r="AO960" s="5">
        <f t="shared" ca="1" si="271"/>
        <v>0</v>
      </c>
      <c r="AP960" s="5"/>
      <c r="AQ960" s="5">
        <f>AA960*Inputs!I964</f>
        <v>0</v>
      </c>
      <c r="AR960" s="5">
        <f t="shared" si="272"/>
        <v>0</v>
      </c>
      <c r="AS960" s="5"/>
      <c r="AT960" s="5">
        <f t="shared" ca="1" si="273"/>
        <v>0</v>
      </c>
      <c r="BG960" s="20" t="str">
        <f>IF(Inputs!K960="","",YEAR(Inputs!K960))</f>
        <v/>
      </c>
      <c r="BH960" s="20" t="str">
        <f>IF(Inputs!K960="","",DAY(Inputs!K960))</f>
        <v/>
      </c>
      <c r="BI960" s="20" t="str">
        <f>IF(Inputs!K960="","",MONTH(Inputs!K960))</f>
        <v/>
      </c>
      <c r="BJ960" s="14" t="str">
        <f>IF(Inputs!K960="","",IF(Inputs!K960&gt;DATE(BG960,4,1),DATE(BG960,4,1),DATE(BG960-1,4,1)))</f>
        <v/>
      </c>
      <c r="BX960" s="27" t="e">
        <f t="shared" si="274"/>
        <v>#N/A</v>
      </c>
      <c r="BY960" t="e">
        <f t="shared" si="275"/>
        <v>#N/A</v>
      </c>
    </row>
    <row r="961" spans="20:77">
      <c r="T961" s="5">
        <f>IF(Inputs!F965="",0,IF(Inputs!G965="Purchase",Inputs!H965,IF(Inputs!G965="Redemption",-Inputs!H965,IF(Inputs!G965="Dividend",0,0)))/Inputs!I965)</f>
        <v>0</v>
      </c>
      <c r="U961" s="5">
        <f>IF(Inputs!F965="",0,(datecg-Inputs!F965))</f>
        <v>0</v>
      </c>
      <c r="V961" s="5">
        <f>IF(Inputs!F965="",0,SUM($T$5:T961))</f>
        <v>0</v>
      </c>
      <c r="W961" s="5">
        <f>SUM($X$5:X960)</f>
        <v>24499.276089799783</v>
      </c>
      <c r="X961" s="5">
        <f t="shared" si="258"/>
        <v>0</v>
      </c>
      <c r="Y961" s="5">
        <f t="shared" si="259"/>
        <v>0</v>
      </c>
      <c r="Z961" s="5">
        <f t="shared" si="260"/>
        <v>0</v>
      </c>
      <c r="AA961" s="5">
        <f t="shared" si="261"/>
        <v>0</v>
      </c>
      <c r="AB961" s="5">
        <f t="shared" si="262"/>
        <v>0</v>
      </c>
      <c r="AC961" s="5">
        <f t="shared" si="263"/>
        <v>0</v>
      </c>
      <c r="AD961" s="94">
        <f>IF(U961&lt;=IF(Inputs!$C$22="",lockin,Inputs!$C$22),Inputs!$D$22,IF(U961&lt;=IF(Inputs!$C$23="",lockin,Inputs!$C$23),Inputs!$D$23,IF(U961&lt;=IF(Inputs!$C$24="",lockin,Inputs!$C$24),Inputs!$D$24,IF(U961&lt;=IF(Inputs!$C$25="",lockin,Inputs!$C$25),Inputs!$D$25,IF(U961&lt;=IF(Inputs!$C$26="",lockin,Inputs!$C$26),Inputs!$D$26,IF(U961&lt;=IF(Inputs!$C$27="",lockin,Inputs!$C$27),Inputs!$D$27,IF(U961&lt;=IF(Inputs!$C$28="",lockin,Inputs!$C$28),Inputs!$D$28,IF(U961&lt;=IF(Inputs!$C$29="",lockin,Inputs!$C$29),Inputs!$D$29,IF(U961&lt;=IF(Inputs!$C$30="",lockin,Inputs!$C$30),Inputs!$D$30,IF(U961&lt;=IF(Inputs!$C$31="",lockin,Inputs!$C$31),Inputs!$D$31,0%))))))))))</f>
        <v>1.4999999999999999E-2</v>
      </c>
      <c r="AE961" s="5">
        <f t="shared" si="264"/>
        <v>0</v>
      </c>
      <c r="AF961" s="5">
        <f>AB961*Inputs!I965</f>
        <v>0</v>
      </c>
      <c r="AG961" s="5">
        <f t="shared" si="265"/>
        <v>0</v>
      </c>
      <c r="AH961" s="5">
        <f t="shared" si="266"/>
        <v>0</v>
      </c>
      <c r="AI961" s="5">
        <f>AA961*Inputs!I965</f>
        <v>0</v>
      </c>
      <c r="AJ961" s="5">
        <f t="shared" si="267"/>
        <v>0</v>
      </c>
      <c r="AK961" s="5">
        <f t="shared" si="268"/>
        <v>0</v>
      </c>
      <c r="AL961" s="5">
        <f>AA961*Inputs!I965</f>
        <v>0</v>
      </c>
      <c r="AM961" s="5">
        <f t="shared" ca="1" si="269"/>
        <v>0</v>
      </c>
      <c r="AN961" s="5">
        <f t="shared" si="270"/>
        <v>0</v>
      </c>
      <c r="AO961" s="5">
        <f t="shared" ca="1" si="271"/>
        <v>0</v>
      </c>
      <c r="AP961" s="5"/>
      <c r="AQ961" s="5">
        <f>AA961*Inputs!I965</f>
        <v>0</v>
      </c>
      <c r="AR961" s="5">
        <f t="shared" si="272"/>
        <v>0</v>
      </c>
      <c r="AS961" s="5"/>
      <c r="AT961" s="5">
        <f t="shared" ca="1" si="273"/>
        <v>0</v>
      </c>
      <c r="BG961" s="20" t="str">
        <f>IF(Inputs!K961="","",YEAR(Inputs!K961))</f>
        <v/>
      </c>
      <c r="BH961" s="20" t="str">
        <f>IF(Inputs!K961="","",DAY(Inputs!K961))</f>
        <v/>
      </c>
      <c r="BI961" s="20" t="str">
        <f>IF(Inputs!K961="","",MONTH(Inputs!K961))</f>
        <v/>
      </c>
      <c r="BJ961" s="14" t="str">
        <f>IF(Inputs!K961="","",IF(Inputs!K961&gt;DATE(BG961,4,1),DATE(BG961,4,1),DATE(BG961-1,4,1)))</f>
        <v/>
      </c>
      <c r="BX961" s="27" t="e">
        <f t="shared" si="274"/>
        <v>#N/A</v>
      </c>
      <c r="BY961" t="e">
        <f t="shared" si="275"/>
        <v>#N/A</v>
      </c>
    </row>
    <row r="962" spans="20:77">
      <c r="T962" s="5">
        <f>IF(Inputs!F966="",0,IF(Inputs!G966="Purchase",Inputs!H966,IF(Inputs!G966="Redemption",-Inputs!H966,IF(Inputs!G966="Dividend",0,0)))/Inputs!I966)</f>
        <v>0</v>
      </c>
      <c r="U962" s="5">
        <f>IF(Inputs!F966="",0,(datecg-Inputs!F966))</f>
        <v>0</v>
      </c>
      <c r="V962" s="5">
        <f>IF(Inputs!F966="",0,SUM($T$5:T962))</f>
        <v>0</v>
      </c>
      <c r="W962" s="5">
        <f>SUM($X$5:X961)</f>
        <v>24499.276089799783</v>
      </c>
      <c r="X962" s="5">
        <f t="shared" ref="X962:X1000" si="276">IF(W962=units,0,IF(V962&lt;units,T962,units-W962))</f>
        <v>0</v>
      </c>
      <c r="Y962" s="5">
        <f t="shared" ref="Y962:Y1000" si="277">IF(X962=0,0,IF(U962&gt;flock,X962,0))</f>
        <v>0</v>
      </c>
      <c r="Z962" s="5">
        <f t="shared" ref="Z962:Z1000" si="278">IF(U962=0,0,IF(U962&gt;flock,T962,0))</f>
        <v>0</v>
      </c>
      <c r="AA962" s="5">
        <f t="shared" ref="AA962:AA1000" si="279">IF(X962=0,0,IF(U962&gt;taxdur,X962,0))</f>
        <v>0</v>
      </c>
      <c r="AB962" s="5">
        <f t="shared" ref="AB962:AB1000" si="280">IF(X962=0,0,IF(U962&lt;=taxdur,X962,0))</f>
        <v>0</v>
      </c>
      <c r="AC962" s="5">
        <f t="shared" ref="AC962:AC1000" si="281">IF(X962=0,0,IF(U962&lt;=lockin,X962,0))</f>
        <v>0</v>
      </c>
      <c r="AD962" s="94">
        <f>IF(U962&lt;=IF(Inputs!$C$22="",lockin,Inputs!$C$22),Inputs!$D$22,IF(U962&lt;=IF(Inputs!$C$23="",lockin,Inputs!$C$23),Inputs!$D$23,IF(U962&lt;=IF(Inputs!$C$24="",lockin,Inputs!$C$24),Inputs!$D$24,IF(U962&lt;=IF(Inputs!$C$25="",lockin,Inputs!$C$25),Inputs!$D$25,IF(U962&lt;=IF(Inputs!$C$26="",lockin,Inputs!$C$26),Inputs!$D$26,IF(U962&lt;=IF(Inputs!$C$27="",lockin,Inputs!$C$27),Inputs!$D$27,IF(U962&lt;=IF(Inputs!$C$28="",lockin,Inputs!$C$28),Inputs!$D$28,IF(U962&lt;=IF(Inputs!$C$29="",lockin,Inputs!$C$29),Inputs!$D$29,IF(U962&lt;=IF(Inputs!$C$30="",lockin,Inputs!$C$30),Inputs!$D$30,IF(U962&lt;=IF(Inputs!$C$31="",lockin,Inputs!$C$31),Inputs!$D$31,0%))))))))))</f>
        <v>1.4999999999999999E-2</v>
      </c>
      <c r="AE962" s="5">
        <f t="shared" ref="AE962:AE1000" si="282">IF(X962=0,0,IF(U962&gt;lockin,X962,0))</f>
        <v>0</v>
      </c>
      <c r="AF962" s="5">
        <f>AB962*Inputs!I966</f>
        <v>0</v>
      </c>
      <c r="AG962" s="5">
        <f t="shared" ref="AG962:AG1000" si="283">IF(AC962&lt;&gt;0,AB962*navcg*(1-AD962),AB962*navcg)</f>
        <v>0</v>
      </c>
      <c r="AH962" s="5">
        <f t="shared" ref="AH962:AH1000" si="284">IF(AG962=0,0,AG962-AF962)</f>
        <v>0</v>
      </c>
      <c r="AI962" s="5">
        <f>AA962*Inputs!I966</f>
        <v>0</v>
      </c>
      <c r="AJ962" s="5">
        <f t="shared" ref="AJ962:AJ1000" si="285">IF(AC962&lt;&gt;0,AA962*navcg*(1-AD962),AA962*navcg)</f>
        <v>0</v>
      </c>
      <c r="AK962" s="5">
        <f t="shared" ref="AK962:AK1000" si="286">IF(AJ962=0,0,AJ962-AI962)</f>
        <v>0</v>
      </c>
      <c r="AL962" s="5">
        <f>AA962*Inputs!I966</f>
        <v>0</v>
      </c>
      <c r="AM962" s="5">
        <f t="shared" ref="AM962:AM1000" ca="1" si="287">IF(ISERROR(AL962*cii/BY962),0,AL962*cii/BY962)</f>
        <v>0</v>
      </c>
      <c r="AN962" s="5">
        <f t="shared" ref="AN962:AN1000" si="288">IF(AC962&lt;&gt;0,AA962*navcg*(1-AD962),AA962*navcg)</f>
        <v>0</v>
      </c>
      <c r="AO962" s="5">
        <f t="shared" ref="AO962:AO1000" ca="1" si="289">AN962-AM962</f>
        <v>0</v>
      </c>
      <c r="AP962" s="5"/>
      <c r="AQ962" s="5">
        <f>AA962*Inputs!I966</f>
        <v>0</v>
      </c>
      <c r="AR962" s="5">
        <f t="shared" ref="AR962:AR1000" si="290">AA962*navcg</f>
        <v>0</v>
      </c>
      <c r="AS962" s="5"/>
      <c r="AT962" s="5">
        <f t="shared" ref="AT962:AT1000" ca="1" si="291">AR962-AM962</f>
        <v>0</v>
      </c>
      <c r="BG962" s="20" t="str">
        <f>IF(Inputs!K962="","",YEAR(Inputs!K962))</f>
        <v/>
      </c>
      <c r="BH962" s="20" t="str">
        <f>IF(Inputs!K962="","",DAY(Inputs!K962))</f>
        <v/>
      </c>
      <c r="BI962" s="20" t="str">
        <f>IF(Inputs!K962="","",MONTH(Inputs!K962))</f>
        <v/>
      </c>
      <c r="BJ962" s="14" t="str">
        <f>IF(Inputs!K962="","",IF(Inputs!K962&gt;DATE(BG962,4,1),DATE(BG962,4,1),DATE(BG962-1,4,1)))</f>
        <v/>
      </c>
      <c r="BX962" s="27" t="e">
        <f t="shared" si="274"/>
        <v>#N/A</v>
      </c>
      <c r="BY962" t="e">
        <f t="shared" si="275"/>
        <v>#N/A</v>
      </c>
    </row>
    <row r="963" spans="20:77">
      <c r="T963" s="5">
        <f>IF(Inputs!F967="",0,IF(Inputs!G967="Purchase",Inputs!H967,IF(Inputs!G967="Redemption",-Inputs!H967,IF(Inputs!G967="Dividend",0,0)))/Inputs!I967)</f>
        <v>0</v>
      </c>
      <c r="U963" s="5">
        <f>IF(Inputs!F967="",0,(datecg-Inputs!F967))</f>
        <v>0</v>
      </c>
      <c r="V963" s="5">
        <f>IF(Inputs!F967="",0,SUM($T$5:T963))</f>
        <v>0</v>
      </c>
      <c r="W963" s="5">
        <f>SUM($X$5:X962)</f>
        <v>24499.276089799783</v>
      </c>
      <c r="X963" s="5">
        <f t="shared" si="276"/>
        <v>0</v>
      </c>
      <c r="Y963" s="5">
        <f t="shared" si="277"/>
        <v>0</v>
      </c>
      <c r="Z963" s="5">
        <f t="shared" si="278"/>
        <v>0</v>
      </c>
      <c r="AA963" s="5">
        <f t="shared" si="279"/>
        <v>0</v>
      </c>
      <c r="AB963" s="5">
        <f t="shared" si="280"/>
        <v>0</v>
      </c>
      <c r="AC963" s="5">
        <f t="shared" si="281"/>
        <v>0</v>
      </c>
      <c r="AD963" s="94">
        <f>IF(U963&lt;=IF(Inputs!$C$22="",lockin,Inputs!$C$22),Inputs!$D$22,IF(U963&lt;=IF(Inputs!$C$23="",lockin,Inputs!$C$23),Inputs!$D$23,IF(U963&lt;=IF(Inputs!$C$24="",lockin,Inputs!$C$24),Inputs!$D$24,IF(U963&lt;=IF(Inputs!$C$25="",lockin,Inputs!$C$25),Inputs!$D$25,IF(U963&lt;=IF(Inputs!$C$26="",lockin,Inputs!$C$26),Inputs!$D$26,IF(U963&lt;=IF(Inputs!$C$27="",lockin,Inputs!$C$27),Inputs!$D$27,IF(U963&lt;=IF(Inputs!$C$28="",lockin,Inputs!$C$28),Inputs!$D$28,IF(U963&lt;=IF(Inputs!$C$29="",lockin,Inputs!$C$29),Inputs!$D$29,IF(U963&lt;=IF(Inputs!$C$30="",lockin,Inputs!$C$30),Inputs!$D$30,IF(U963&lt;=IF(Inputs!$C$31="",lockin,Inputs!$C$31),Inputs!$D$31,0%))))))))))</f>
        <v>1.4999999999999999E-2</v>
      </c>
      <c r="AE963" s="5">
        <f t="shared" si="282"/>
        <v>0</v>
      </c>
      <c r="AF963" s="5">
        <f>AB963*Inputs!I967</f>
        <v>0</v>
      </c>
      <c r="AG963" s="5">
        <f t="shared" si="283"/>
        <v>0</v>
      </c>
      <c r="AH963" s="5">
        <f t="shared" si="284"/>
        <v>0</v>
      </c>
      <c r="AI963" s="5">
        <f>AA963*Inputs!I967</f>
        <v>0</v>
      </c>
      <c r="AJ963" s="5">
        <f t="shared" si="285"/>
        <v>0</v>
      </c>
      <c r="AK963" s="5">
        <f t="shared" si="286"/>
        <v>0</v>
      </c>
      <c r="AL963" s="5">
        <f>AA963*Inputs!I967</f>
        <v>0</v>
      </c>
      <c r="AM963" s="5">
        <f t="shared" ca="1" si="287"/>
        <v>0</v>
      </c>
      <c r="AN963" s="5">
        <f t="shared" si="288"/>
        <v>0</v>
      </c>
      <c r="AO963" s="5">
        <f t="shared" ca="1" si="289"/>
        <v>0</v>
      </c>
      <c r="AP963" s="5"/>
      <c r="AQ963" s="5">
        <f>AA963*Inputs!I967</f>
        <v>0</v>
      </c>
      <c r="AR963" s="5">
        <f t="shared" si="290"/>
        <v>0</v>
      </c>
      <c r="AS963" s="5"/>
      <c r="AT963" s="5">
        <f t="shared" ca="1" si="291"/>
        <v>0</v>
      </c>
      <c r="BG963" s="20" t="str">
        <f>IF(Inputs!K963="","",YEAR(Inputs!K963))</f>
        <v/>
      </c>
      <c r="BH963" s="20" t="str">
        <f>IF(Inputs!K963="","",DAY(Inputs!K963))</f>
        <v/>
      </c>
      <c r="BI963" s="20" t="str">
        <f>IF(Inputs!K963="","",MONTH(Inputs!K963))</f>
        <v/>
      </c>
      <c r="BJ963" s="14" t="str">
        <f>IF(Inputs!K963="","",IF(Inputs!K963&gt;DATE(BG963,4,1),DATE(BG963,4,1),DATE(BG963-1,4,1)))</f>
        <v/>
      </c>
      <c r="BX963" s="27" t="e">
        <f t="shared" si="274"/>
        <v>#N/A</v>
      </c>
      <c r="BY963" t="e">
        <f t="shared" si="275"/>
        <v>#N/A</v>
      </c>
    </row>
    <row r="964" spans="20:77">
      <c r="T964" s="5">
        <f>IF(Inputs!F968="",0,IF(Inputs!G968="Purchase",Inputs!H968,IF(Inputs!G968="Redemption",-Inputs!H968,IF(Inputs!G968="Dividend",0,0)))/Inputs!I968)</f>
        <v>0</v>
      </c>
      <c r="U964" s="5">
        <f>IF(Inputs!F968="",0,(datecg-Inputs!F968))</f>
        <v>0</v>
      </c>
      <c r="V964" s="5">
        <f>IF(Inputs!F968="",0,SUM($T$5:T964))</f>
        <v>0</v>
      </c>
      <c r="W964" s="5">
        <f>SUM($X$5:X963)</f>
        <v>24499.276089799783</v>
      </c>
      <c r="X964" s="5">
        <f t="shared" si="276"/>
        <v>0</v>
      </c>
      <c r="Y964" s="5">
        <f t="shared" si="277"/>
        <v>0</v>
      </c>
      <c r="Z964" s="5">
        <f t="shared" si="278"/>
        <v>0</v>
      </c>
      <c r="AA964" s="5">
        <f t="shared" si="279"/>
        <v>0</v>
      </c>
      <c r="AB964" s="5">
        <f t="shared" si="280"/>
        <v>0</v>
      </c>
      <c r="AC964" s="5">
        <f t="shared" si="281"/>
        <v>0</v>
      </c>
      <c r="AD964" s="94">
        <f>IF(U964&lt;=IF(Inputs!$C$22="",lockin,Inputs!$C$22),Inputs!$D$22,IF(U964&lt;=IF(Inputs!$C$23="",lockin,Inputs!$C$23),Inputs!$D$23,IF(U964&lt;=IF(Inputs!$C$24="",lockin,Inputs!$C$24),Inputs!$D$24,IF(U964&lt;=IF(Inputs!$C$25="",lockin,Inputs!$C$25),Inputs!$D$25,IF(U964&lt;=IF(Inputs!$C$26="",lockin,Inputs!$C$26),Inputs!$D$26,IF(U964&lt;=IF(Inputs!$C$27="",lockin,Inputs!$C$27),Inputs!$D$27,IF(U964&lt;=IF(Inputs!$C$28="",lockin,Inputs!$C$28),Inputs!$D$28,IF(U964&lt;=IF(Inputs!$C$29="",lockin,Inputs!$C$29),Inputs!$D$29,IF(U964&lt;=IF(Inputs!$C$30="",lockin,Inputs!$C$30),Inputs!$D$30,IF(U964&lt;=IF(Inputs!$C$31="",lockin,Inputs!$C$31),Inputs!$D$31,0%))))))))))</f>
        <v>1.4999999999999999E-2</v>
      </c>
      <c r="AE964" s="5">
        <f t="shared" si="282"/>
        <v>0</v>
      </c>
      <c r="AF964" s="5">
        <f>AB964*Inputs!I968</f>
        <v>0</v>
      </c>
      <c r="AG964" s="5">
        <f t="shared" si="283"/>
        <v>0</v>
      </c>
      <c r="AH964" s="5">
        <f t="shared" si="284"/>
        <v>0</v>
      </c>
      <c r="AI964" s="5">
        <f>AA964*Inputs!I968</f>
        <v>0</v>
      </c>
      <c r="AJ964" s="5">
        <f t="shared" si="285"/>
        <v>0</v>
      </c>
      <c r="AK964" s="5">
        <f t="shared" si="286"/>
        <v>0</v>
      </c>
      <c r="AL964" s="5">
        <f>AA964*Inputs!I968</f>
        <v>0</v>
      </c>
      <c r="AM964" s="5">
        <f t="shared" ca="1" si="287"/>
        <v>0</v>
      </c>
      <c r="AN964" s="5">
        <f t="shared" si="288"/>
        <v>0</v>
      </c>
      <c r="AO964" s="5">
        <f t="shared" ca="1" si="289"/>
        <v>0</v>
      </c>
      <c r="AP964" s="5"/>
      <c r="AQ964" s="5">
        <f>AA964*Inputs!I968</f>
        <v>0</v>
      </c>
      <c r="AR964" s="5">
        <f t="shared" si="290"/>
        <v>0</v>
      </c>
      <c r="AS964" s="5"/>
      <c r="AT964" s="5">
        <f t="shared" ca="1" si="291"/>
        <v>0</v>
      </c>
      <c r="BG964" s="20" t="str">
        <f>IF(Inputs!K964="","",YEAR(Inputs!K964))</f>
        <v/>
      </c>
      <c r="BH964" s="20" t="str">
        <f>IF(Inputs!K964="","",DAY(Inputs!K964))</f>
        <v/>
      </c>
      <c r="BI964" s="20" t="str">
        <f>IF(Inputs!K964="","",MONTH(Inputs!K964))</f>
        <v/>
      </c>
      <c r="BJ964" s="14" t="str">
        <f>IF(Inputs!K964="","",IF(Inputs!K964&gt;DATE(BG964,4,1),DATE(BG964,4,1),DATE(BG964-1,4,1)))</f>
        <v/>
      </c>
      <c r="BX964" s="27" t="e">
        <f t="shared" si="274"/>
        <v>#N/A</v>
      </c>
      <c r="BY964" t="e">
        <f t="shared" si="275"/>
        <v>#N/A</v>
      </c>
    </row>
    <row r="965" spans="20:77">
      <c r="T965" s="5">
        <f>IF(Inputs!F969="",0,IF(Inputs!G969="Purchase",Inputs!H969,IF(Inputs!G969="Redemption",-Inputs!H969,IF(Inputs!G969="Dividend",0,0)))/Inputs!I969)</f>
        <v>0</v>
      </c>
      <c r="U965" s="5">
        <f>IF(Inputs!F969="",0,(datecg-Inputs!F969))</f>
        <v>0</v>
      </c>
      <c r="V965" s="5">
        <f>IF(Inputs!F969="",0,SUM($T$5:T965))</f>
        <v>0</v>
      </c>
      <c r="W965" s="5">
        <f>SUM($X$5:X964)</f>
        <v>24499.276089799783</v>
      </c>
      <c r="X965" s="5">
        <f t="shared" si="276"/>
        <v>0</v>
      </c>
      <c r="Y965" s="5">
        <f t="shared" si="277"/>
        <v>0</v>
      </c>
      <c r="Z965" s="5">
        <f t="shared" si="278"/>
        <v>0</v>
      </c>
      <c r="AA965" s="5">
        <f t="shared" si="279"/>
        <v>0</v>
      </c>
      <c r="AB965" s="5">
        <f t="shared" si="280"/>
        <v>0</v>
      </c>
      <c r="AC965" s="5">
        <f t="shared" si="281"/>
        <v>0</v>
      </c>
      <c r="AD965" s="94">
        <f>IF(U965&lt;=IF(Inputs!$C$22="",lockin,Inputs!$C$22),Inputs!$D$22,IF(U965&lt;=IF(Inputs!$C$23="",lockin,Inputs!$C$23),Inputs!$D$23,IF(U965&lt;=IF(Inputs!$C$24="",lockin,Inputs!$C$24),Inputs!$D$24,IF(U965&lt;=IF(Inputs!$C$25="",lockin,Inputs!$C$25),Inputs!$D$25,IF(U965&lt;=IF(Inputs!$C$26="",lockin,Inputs!$C$26),Inputs!$D$26,IF(U965&lt;=IF(Inputs!$C$27="",lockin,Inputs!$C$27),Inputs!$D$27,IF(U965&lt;=IF(Inputs!$C$28="",lockin,Inputs!$C$28),Inputs!$D$28,IF(U965&lt;=IF(Inputs!$C$29="",lockin,Inputs!$C$29),Inputs!$D$29,IF(U965&lt;=IF(Inputs!$C$30="",lockin,Inputs!$C$30),Inputs!$D$30,IF(U965&lt;=IF(Inputs!$C$31="",lockin,Inputs!$C$31),Inputs!$D$31,0%))))))))))</f>
        <v>1.4999999999999999E-2</v>
      </c>
      <c r="AE965" s="5">
        <f t="shared" si="282"/>
        <v>0</v>
      </c>
      <c r="AF965" s="5">
        <f>AB965*Inputs!I969</f>
        <v>0</v>
      </c>
      <c r="AG965" s="5">
        <f t="shared" si="283"/>
        <v>0</v>
      </c>
      <c r="AH965" s="5">
        <f t="shared" si="284"/>
        <v>0</v>
      </c>
      <c r="AI965" s="5">
        <f>AA965*Inputs!I969</f>
        <v>0</v>
      </c>
      <c r="AJ965" s="5">
        <f t="shared" si="285"/>
        <v>0</v>
      </c>
      <c r="AK965" s="5">
        <f t="shared" si="286"/>
        <v>0</v>
      </c>
      <c r="AL965" s="5">
        <f>AA965*Inputs!I969</f>
        <v>0</v>
      </c>
      <c r="AM965" s="5">
        <f t="shared" ca="1" si="287"/>
        <v>0</v>
      </c>
      <c r="AN965" s="5">
        <f t="shared" si="288"/>
        <v>0</v>
      </c>
      <c r="AO965" s="5">
        <f t="shared" ca="1" si="289"/>
        <v>0</v>
      </c>
      <c r="AP965" s="5"/>
      <c r="AQ965" s="5">
        <f>AA965*Inputs!I969</f>
        <v>0</v>
      </c>
      <c r="AR965" s="5">
        <f t="shared" si="290"/>
        <v>0</v>
      </c>
      <c r="AS965" s="5"/>
      <c r="AT965" s="5">
        <f t="shared" ca="1" si="291"/>
        <v>0</v>
      </c>
      <c r="BG965" s="20" t="str">
        <f>IF(Inputs!K965="","",YEAR(Inputs!K965))</f>
        <v/>
      </c>
      <c r="BH965" s="20" t="str">
        <f>IF(Inputs!K965="","",DAY(Inputs!K965))</f>
        <v/>
      </c>
      <c r="BI965" s="20" t="str">
        <f>IF(Inputs!K965="","",MONTH(Inputs!K965))</f>
        <v/>
      </c>
      <c r="BJ965" s="14" t="str">
        <f>IF(Inputs!K965="","",IF(Inputs!K965&gt;DATE(BG965,4,1),DATE(BG965,4,1),DATE(BG965-1,4,1)))</f>
        <v/>
      </c>
      <c r="BX965" s="27" t="e">
        <f t="shared" ref="BX965:BX1000" si="292">INDEX($J$5:$L$74,MATCH(BJ965,$J$5:$J$74,0),1)</f>
        <v>#N/A</v>
      </c>
      <c r="BY965" t="e">
        <f t="shared" ref="BY965:BY1000" si="293">INDEX($J$5:$L$74,MATCH(BJ965,$J$5:$J$74,0),3)</f>
        <v>#N/A</v>
      </c>
    </row>
    <row r="966" spans="20:77">
      <c r="T966" s="5">
        <f>IF(Inputs!F970="",0,IF(Inputs!G970="Purchase",Inputs!H970,IF(Inputs!G970="Redemption",-Inputs!H970,IF(Inputs!G970="Dividend",0,0)))/Inputs!I970)</f>
        <v>0</v>
      </c>
      <c r="U966" s="5">
        <f>IF(Inputs!F970="",0,(datecg-Inputs!F970))</f>
        <v>0</v>
      </c>
      <c r="V966" s="5">
        <f>IF(Inputs!F970="",0,SUM($T$5:T966))</f>
        <v>0</v>
      </c>
      <c r="W966" s="5">
        <f>SUM($X$5:X965)</f>
        <v>24499.276089799783</v>
      </c>
      <c r="X966" s="5">
        <f t="shared" si="276"/>
        <v>0</v>
      </c>
      <c r="Y966" s="5">
        <f t="shared" si="277"/>
        <v>0</v>
      </c>
      <c r="Z966" s="5">
        <f t="shared" si="278"/>
        <v>0</v>
      </c>
      <c r="AA966" s="5">
        <f t="shared" si="279"/>
        <v>0</v>
      </c>
      <c r="AB966" s="5">
        <f t="shared" si="280"/>
        <v>0</v>
      </c>
      <c r="AC966" s="5">
        <f t="shared" si="281"/>
        <v>0</v>
      </c>
      <c r="AD966" s="94">
        <f>IF(U966&lt;=IF(Inputs!$C$22="",lockin,Inputs!$C$22),Inputs!$D$22,IF(U966&lt;=IF(Inputs!$C$23="",lockin,Inputs!$C$23),Inputs!$D$23,IF(U966&lt;=IF(Inputs!$C$24="",lockin,Inputs!$C$24),Inputs!$D$24,IF(U966&lt;=IF(Inputs!$C$25="",lockin,Inputs!$C$25),Inputs!$D$25,IF(U966&lt;=IF(Inputs!$C$26="",lockin,Inputs!$C$26),Inputs!$D$26,IF(U966&lt;=IF(Inputs!$C$27="",lockin,Inputs!$C$27),Inputs!$D$27,IF(U966&lt;=IF(Inputs!$C$28="",lockin,Inputs!$C$28),Inputs!$D$28,IF(U966&lt;=IF(Inputs!$C$29="",lockin,Inputs!$C$29),Inputs!$D$29,IF(U966&lt;=IF(Inputs!$C$30="",lockin,Inputs!$C$30),Inputs!$D$30,IF(U966&lt;=IF(Inputs!$C$31="",lockin,Inputs!$C$31),Inputs!$D$31,0%))))))))))</f>
        <v>1.4999999999999999E-2</v>
      </c>
      <c r="AE966" s="5">
        <f t="shared" si="282"/>
        <v>0</v>
      </c>
      <c r="AF966" s="5">
        <f>AB966*Inputs!I970</f>
        <v>0</v>
      </c>
      <c r="AG966" s="5">
        <f t="shared" si="283"/>
        <v>0</v>
      </c>
      <c r="AH966" s="5">
        <f t="shared" si="284"/>
        <v>0</v>
      </c>
      <c r="AI966" s="5">
        <f>AA966*Inputs!I970</f>
        <v>0</v>
      </c>
      <c r="AJ966" s="5">
        <f t="shared" si="285"/>
        <v>0</v>
      </c>
      <c r="AK966" s="5">
        <f t="shared" si="286"/>
        <v>0</v>
      </c>
      <c r="AL966" s="5">
        <f>AA966*Inputs!I970</f>
        <v>0</v>
      </c>
      <c r="AM966" s="5">
        <f t="shared" ca="1" si="287"/>
        <v>0</v>
      </c>
      <c r="AN966" s="5">
        <f t="shared" si="288"/>
        <v>0</v>
      </c>
      <c r="AO966" s="5">
        <f t="shared" ca="1" si="289"/>
        <v>0</v>
      </c>
      <c r="AP966" s="5"/>
      <c r="AQ966" s="5">
        <f>AA966*Inputs!I970</f>
        <v>0</v>
      </c>
      <c r="AR966" s="5">
        <f t="shared" si="290"/>
        <v>0</v>
      </c>
      <c r="AS966" s="5"/>
      <c r="AT966" s="5">
        <f t="shared" ca="1" si="291"/>
        <v>0</v>
      </c>
      <c r="BG966" s="20" t="str">
        <f>IF(Inputs!K966="","",YEAR(Inputs!K966))</f>
        <v/>
      </c>
      <c r="BH966" s="20" t="str">
        <f>IF(Inputs!K966="","",DAY(Inputs!K966))</f>
        <v/>
      </c>
      <c r="BI966" s="20" t="str">
        <f>IF(Inputs!K966="","",MONTH(Inputs!K966))</f>
        <v/>
      </c>
      <c r="BJ966" s="14" t="str">
        <f>IF(Inputs!K966="","",IF(Inputs!K966&gt;DATE(BG966,4,1),DATE(BG966,4,1),DATE(BG966-1,4,1)))</f>
        <v/>
      </c>
      <c r="BX966" s="27" t="e">
        <f t="shared" si="292"/>
        <v>#N/A</v>
      </c>
      <c r="BY966" t="e">
        <f t="shared" si="293"/>
        <v>#N/A</v>
      </c>
    </row>
    <row r="967" spans="20:77">
      <c r="T967" s="5">
        <f>IF(Inputs!F971="",0,IF(Inputs!G971="Purchase",Inputs!H971,IF(Inputs!G971="Redemption",-Inputs!H971,IF(Inputs!G971="Dividend",0,0)))/Inputs!I971)</f>
        <v>0</v>
      </c>
      <c r="U967" s="5">
        <f>IF(Inputs!F971="",0,(datecg-Inputs!F971))</f>
        <v>0</v>
      </c>
      <c r="V967" s="5">
        <f>IF(Inputs!F971="",0,SUM($T$5:T967))</f>
        <v>0</v>
      </c>
      <c r="W967" s="5">
        <f>SUM($X$5:X966)</f>
        <v>24499.276089799783</v>
      </c>
      <c r="X967" s="5">
        <f t="shared" si="276"/>
        <v>0</v>
      </c>
      <c r="Y967" s="5">
        <f t="shared" si="277"/>
        <v>0</v>
      </c>
      <c r="Z967" s="5">
        <f t="shared" si="278"/>
        <v>0</v>
      </c>
      <c r="AA967" s="5">
        <f t="shared" si="279"/>
        <v>0</v>
      </c>
      <c r="AB967" s="5">
        <f t="shared" si="280"/>
        <v>0</v>
      </c>
      <c r="AC967" s="5">
        <f t="shared" si="281"/>
        <v>0</v>
      </c>
      <c r="AD967" s="94">
        <f>IF(U967&lt;=IF(Inputs!$C$22="",lockin,Inputs!$C$22),Inputs!$D$22,IF(U967&lt;=IF(Inputs!$C$23="",lockin,Inputs!$C$23),Inputs!$D$23,IF(U967&lt;=IF(Inputs!$C$24="",lockin,Inputs!$C$24),Inputs!$D$24,IF(U967&lt;=IF(Inputs!$C$25="",lockin,Inputs!$C$25),Inputs!$D$25,IF(U967&lt;=IF(Inputs!$C$26="",lockin,Inputs!$C$26),Inputs!$D$26,IF(U967&lt;=IF(Inputs!$C$27="",lockin,Inputs!$C$27),Inputs!$D$27,IF(U967&lt;=IF(Inputs!$C$28="",lockin,Inputs!$C$28),Inputs!$D$28,IF(U967&lt;=IF(Inputs!$C$29="",lockin,Inputs!$C$29),Inputs!$D$29,IF(U967&lt;=IF(Inputs!$C$30="",lockin,Inputs!$C$30),Inputs!$D$30,IF(U967&lt;=IF(Inputs!$C$31="",lockin,Inputs!$C$31),Inputs!$D$31,0%))))))))))</f>
        <v>1.4999999999999999E-2</v>
      </c>
      <c r="AE967" s="5">
        <f t="shared" si="282"/>
        <v>0</v>
      </c>
      <c r="AF967" s="5">
        <f>AB967*Inputs!I971</f>
        <v>0</v>
      </c>
      <c r="AG967" s="5">
        <f t="shared" si="283"/>
        <v>0</v>
      </c>
      <c r="AH967" s="5">
        <f t="shared" si="284"/>
        <v>0</v>
      </c>
      <c r="AI967" s="5">
        <f>AA967*Inputs!I971</f>
        <v>0</v>
      </c>
      <c r="AJ967" s="5">
        <f t="shared" si="285"/>
        <v>0</v>
      </c>
      <c r="AK967" s="5">
        <f t="shared" si="286"/>
        <v>0</v>
      </c>
      <c r="AL967" s="5">
        <f>AA967*Inputs!I971</f>
        <v>0</v>
      </c>
      <c r="AM967" s="5">
        <f t="shared" ca="1" si="287"/>
        <v>0</v>
      </c>
      <c r="AN967" s="5">
        <f t="shared" si="288"/>
        <v>0</v>
      </c>
      <c r="AO967" s="5">
        <f t="shared" ca="1" si="289"/>
        <v>0</v>
      </c>
      <c r="AP967" s="5"/>
      <c r="AQ967" s="5">
        <f>AA967*Inputs!I971</f>
        <v>0</v>
      </c>
      <c r="AR967" s="5">
        <f t="shared" si="290"/>
        <v>0</v>
      </c>
      <c r="AS967" s="5"/>
      <c r="AT967" s="5">
        <f t="shared" ca="1" si="291"/>
        <v>0</v>
      </c>
      <c r="BG967" s="20" t="str">
        <f>IF(Inputs!K967="","",YEAR(Inputs!K967))</f>
        <v/>
      </c>
      <c r="BH967" s="20" t="str">
        <f>IF(Inputs!K967="","",DAY(Inputs!K967))</f>
        <v/>
      </c>
      <c r="BI967" s="20" t="str">
        <f>IF(Inputs!K967="","",MONTH(Inputs!K967))</f>
        <v/>
      </c>
      <c r="BJ967" s="14" t="str">
        <f>IF(Inputs!K967="","",IF(Inputs!K967&gt;DATE(BG967,4,1),DATE(BG967,4,1),DATE(BG967-1,4,1)))</f>
        <v/>
      </c>
      <c r="BX967" s="27" t="e">
        <f t="shared" si="292"/>
        <v>#N/A</v>
      </c>
      <c r="BY967" t="e">
        <f t="shared" si="293"/>
        <v>#N/A</v>
      </c>
    </row>
    <row r="968" spans="20:77">
      <c r="T968" s="5">
        <f>IF(Inputs!F972="",0,IF(Inputs!G972="Purchase",Inputs!H972,IF(Inputs!G972="Redemption",-Inputs!H972,IF(Inputs!G972="Dividend",0,0)))/Inputs!I972)</f>
        <v>0</v>
      </c>
      <c r="U968" s="5">
        <f>IF(Inputs!F972="",0,(datecg-Inputs!F972))</f>
        <v>0</v>
      </c>
      <c r="V968" s="5">
        <f>IF(Inputs!F972="",0,SUM($T$5:T968))</f>
        <v>0</v>
      </c>
      <c r="W968" s="5">
        <f>SUM($X$5:X967)</f>
        <v>24499.276089799783</v>
      </c>
      <c r="X968" s="5">
        <f t="shared" si="276"/>
        <v>0</v>
      </c>
      <c r="Y968" s="5">
        <f t="shared" si="277"/>
        <v>0</v>
      </c>
      <c r="Z968" s="5">
        <f t="shared" si="278"/>
        <v>0</v>
      </c>
      <c r="AA968" s="5">
        <f t="shared" si="279"/>
        <v>0</v>
      </c>
      <c r="AB968" s="5">
        <f t="shared" si="280"/>
        <v>0</v>
      </c>
      <c r="AC968" s="5">
        <f t="shared" si="281"/>
        <v>0</v>
      </c>
      <c r="AD968" s="94">
        <f>IF(U968&lt;=IF(Inputs!$C$22="",lockin,Inputs!$C$22),Inputs!$D$22,IF(U968&lt;=IF(Inputs!$C$23="",lockin,Inputs!$C$23),Inputs!$D$23,IF(U968&lt;=IF(Inputs!$C$24="",lockin,Inputs!$C$24),Inputs!$D$24,IF(U968&lt;=IF(Inputs!$C$25="",lockin,Inputs!$C$25),Inputs!$D$25,IF(U968&lt;=IF(Inputs!$C$26="",lockin,Inputs!$C$26),Inputs!$D$26,IF(U968&lt;=IF(Inputs!$C$27="",lockin,Inputs!$C$27),Inputs!$D$27,IF(U968&lt;=IF(Inputs!$C$28="",lockin,Inputs!$C$28),Inputs!$D$28,IF(U968&lt;=IF(Inputs!$C$29="",lockin,Inputs!$C$29),Inputs!$D$29,IF(U968&lt;=IF(Inputs!$C$30="",lockin,Inputs!$C$30),Inputs!$D$30,IF(U968&lt;=IF(Inputs!$C$31="",lockin,Inputs!$C$31),Inputs!$D$31,0%))))))))))</f>
        <v>1.4999999999999999E-2</v>
      </c>
      <c r="AE968" s="5">
        <f t="shared" si="282"/>
        <v>0</v>
      </c>
      <c r="AF968" s="5">
        <f>AB968*Inputs!I972</f>
        <v>0</v>
      </c>
      <c r="AG968" s="5">
        <f t="shared" si="283"/>
        <v>0</v>
      </c>
      <c r="AH968" s="5">
        <f t="shared" si="284"/>
        <v>0</v>
      </c>
      <c r="AI968" s="5">
        <f>AA968*Inputs!I972</f>
        <v>0</v>
      </c>
      <c r="AJ968" s="5">
        <f t="shared" si="285"/>
        <v>0</v>
      </c>
      <c r="AK968" s="5">
        <f t="shared" si="286"/>
        <v>0</v>
      </c>
      <c r="AL968" s="5">
        <f>AA968*Inputs!I972</f>
        <v>0</v>
      </c>
      <c r="AM968" s="5">
        <f t="shared" ca="1" si="287"/>
        <v>0</v>
      </c>
      <c r="AN968" s="5">
        <f t="shared" si="288"/>
        <v>0</v>
      </c>
      <c r="AO968" s="5">
        <f t="shared" ca="1" si="289"/>
        <v>0</v>
      </c>
      <c r="AP968" s="5"/>
      <c r="AQ968" s="5">
        <f>AA968*Inputs!I972</f>
        <v>0</v>
      </c>
      <c r="AR968" s="5">
        <f t="shared" si="290"/>
        <v>0</v>
      </c>
      <c r="AS968" s="5"/>
      <c r="AT968" s="5">
        <f t="shared" ca="1" si="291"/>
        <v>0</v>
      </c>
      <c r="BG968" s="20" t="str">
        <f>IF(Inputs!K968="","",YEAR(Inputs!K968))</f>
        <v/>
      </c>
      <c r="BH968" s="20" t="str">
        <f>IF(Inputs!K968="","",DAY(Inputs!K968))</f>
        <v/>
      </c>
      <c r="BI968" s="20" t="str">
        <f>IF(Inputs!K968="","",MONTH(Inputs!K968))</f>
        <v/>
      </c>
      <c r="BJ968" s="14" t="str">
        <f>IF(Inputs!K968="","",IF(Inputs!K968&gt;DATE(BG968,4,1),DATE(BG968,4,1),DATE(BG968-1,4,1)))</f>
        <v/>
      </c>
      <c r="BX968" s="27" t="e">
        <f t="shared" si="292"/>
        <v>#N/A</v>
      </c>
      <c r="BY968" t="e">
        <f t="shared" si="293"/>
        <v>#N/A</v>
      </c>
    </row>
    <row r="969" spans="20:77">
      <c r="T969" s="5">
        <f>IF(Inputs!F973="",0,IF(Inputs!G973="Purchase",Inputs!H973,IF(Inputs!G973="Redemption",-Inputs!H973,IF(Inputs!G973="Dividend",0,0)))/Inputs!I973)</f>
        <v>0</v>
      </c>
      <c r="U969" s="5">
        <f>IF(Inputs!F973="",0,(datecg-Inputs!F973))</f>
        <v>0</v>
      </c>
      <c r="V969" s="5">
        <f>IF(Inputs!F973="",0,SUM($T$5:T969))</f>
        <v>0</v>
      </c>
      <c r="W969" s="5">
        <f>SUM($X$5:X968)</f>
        <v>24499.276089799783</v>
      </c>
      <c r="X969" s="5">
        <f t="shared" si="276"/>
        <v>0</v>
      </c>
      <c r="Y969" s="5">
        <f t="shared" si="277"/>
        <v>0</v>
      </c>
      <c r="Z969" s="5">
        <f t="shared" si="278"/>
        <v>0</v>
      </c>
      <c r="AA969" s="5">
        <f t="shared" si="279"/>
        <v>0</v>
      </c>
      <c r="AB969" s="5">
        <f t="shared" si="280"/>
        <v>0</v>
      </c>
      <c r="AC969" s="5">
        <f t="shared" si="281"/>
        <v>0</v>
      </c>
      <c r="AD969" s="94">
        <f>IF(U969&lt;=IF(Inputs!$C$22="",lockin,Inputs!$C$22),Inputs!$D$22,IF(U969&lt;=IF(Inputs!$C$23="",lockin,Inputs!$C$23),Inputs!$D$23,IF(U969&lt;=IF(Inputs!$C$24="",lockin,Inputs!$C$24),Inputs!$D$24,IF(U969&lt;=IF(Inputs!$C$25="",lockin,Inputs!$C$25),Inputs!$D$25,IF(U969&lt;=IF(Inputs!$C$26="",lockin,Inputs!$C$26),Inputs!$D$26,IF(U969&lt;=IF(Inputs!$C$27="",lockin,Inputs!$C$27),Inputs!$D$27,IF(U969&lt;=IF(Inputs!$C$28="",lockin,Inputs!$C$28),Inputs!$D$28,IF(U969&lt;=IF(Inputs!$C$29="",lockin,Inputs!$C$29),Inputs!$D$29,IF(U969&lt;=IF(Inputs!$C$30="",lockin,Inputs!$C$30),Inputs!$D$30,IF(U969&lt;=IF(Inputs!$C$31="",lockin,Inputs!$C$31),Inputs!$D$31,0%))))))))))</f>
        <v>1.4999999999999999E-2</v>
      </c>
      <c r="AE969" s="5">
        <f t="shared" si="282"/>
        <v>0</v>
      </c>
      <c r="AF969" s="5">
        <f>AB969*Inputs!I973</f>
        <v>0</v>
      </c>
      <c r="AG969" s="5">
        <f t="shared" si="283"/>
        <v>0</v>
      </c>
      <c r="AH969" s="5">
        <f t="shared" si="284"/>
        <v>0</v>
      </c>
      <c r="AI969" s="5">
        <f>AA969*Inputs!I973</f>
        <v>0</v>
      </c>
      <c r="AJ969" s="5">
        <f t="shared" si="285"/>
        <v>0</v>
      </c>
      <c r="AK969" s="5">
        <f t="shared" si="286"/>
        <v>0</v>
      </c>
      <c r="AL969" s="5">
        <f>AA969*Inputs!I973</f>
        <v>0</v>
      </c>
      <c r="AM969" s="5">
        <f t="shared" ca="1" si="287"/>
        <v>0</v>
      </c>
      <c r="AN969" s="5">
        <f t="shared" si="288"/>
        <v>0</v>
      </c>
      <c r="AO969" s="5">
        <f t="shared" ca="1" si="289"/>
        <v>0</v>
      </c>
      <c r="AP969" s="5"/>
      <c r="AQ969" s="5">
        <f>AA969*Inputs!I973</f>
        <v>0</v>
      </c>
      <c r="AR969" s="5">
        <f t="shared" si="290"/>
        <v>0</v>
      </c>
      <c r="AS969" s="5"/>
      <c r="AT969" s="5">
        <f t="shared" ca="1" si="291"/>
        <v>0</v>
      </c>
      <c r="BG969" s="20" t="str">
        <f>IF(Inputs!K969="","",YEAR(Inputs!K969))</f>
        <v/>
      </c>
      <c r="BH969" s="20" t="str">
        <f>IF(Inputs!K969="","",DAY(Inputs!K969))</f>
        <v/>
      </c>
      <c r="BI969" s="20" t="str">
        <f>IF(Inputs!K969="","",MONTH(Inputs!K969))</f>
        <v/>
      </c>
      <c r="BJ969" s="14" t="str">
        <f>IF(Inputs!K969="","",IF(Inputs!K969&gt;DATE(BG969,4,1),DATE(BG969,4,1),DATE(BG969-1,4,1)))</f>
        <v/>
      </c>
      <c r="BX969" s="27" t="e">
        <f t="shared" si="292"/>
        <v>#N/A</v>
      </c>
      <c r="BY969" t="e">
        <f t="shared" si="293"/>
        <v>#N/A</v>
      </c>
    </row>
    <row r="970" spans="20:77">
      <c r="T970" s="5">
        <f>IF(Inputs!F974="",0,IF(Inputs!G974="Purchase",Inputs!H974,IF(Inputs!G974="Redemption",-Inputs!H974,IF(Inputs!G974="Dividend",0,0)))/Inputs!I974)</f>
        <v>0</v>
      </c>
      <c r="U970" s="5">
        <f>IF(Inputs!F974="",0,(datecg-Inputs!F974))</f>
        <v>0</v>
      </c>
      <c r="V970" s="5">
        <f>IF(Inputs!F974="",0,SUM($T$5:T970))</f>
        <v>0</v>
      </c>
      <c r="W970" s="5">
        <f>SUM($X$5:X969)</f>
        <v>24499.276089799783</v>
      </c>
      <c r="X970" s="5">
        <f t="shared" si="276"/>
        <v>0</v>
      </c>
      <c r="Y970" s="5">
        <f t="shared" si="277"/>
        <v>0</v>
      </c>
      <c r="Z970" s="5">
        <f t="shared" si="278"/>
        <v>0</v>
      </c>
      <c r="AA970" s="5">
        <f t="shared" si="279"/>
        <v>0</v>
      </c>
      <c r="AB970" s="5">
        <f t="shared" si="280"/>
        <v>0</v>
      </c>
      <c r="AC970" s="5">
        <f t="shared" si="281"/>
        <v>0</v>
      </c>
      <c r="AD970" s="94">
        <f>IF(U970&lt;=IF(Inputs!$C$22="",lockin,Inputs!$C$22),Inputs!$D$22,IF(U970&lt;=IF(Inputs!$C$23="",lockin,Inputs!$C$23),Inputs!$D$23,IF(U970&lt;=IF(Inputs!$C$24="",lockin,Inputs!$C$24),Inputs!$D$24,IF(U970&lt;=IF(Inputs!$C$25="",lockin,Inputs!$C$25),Inputs!$D$25,IF(U970&lt;=IF(Inputs!$C$26="",lockin,Inputs!$C$26),Inputs!$D$26,IF(U970&lt;=IF(Inputs!$C$27="",lockin,Inputs!$C$27),Inputs!$D$27,IF(U970&lt;=IF(Inputs!$C$28="",lockin,Inputs!$C$28),Inputs!$D$28,IF(U970&lt;=IF(Inputs!$C$29="",lockin,Inputs!$C$29),Inputs!$D$29,IF(U970&lt;=IF(Inputs!$C$30="",lockin,Inputs!$C$30),Inputs!$D$30,IF(U970&lt;=IF(Inputs!$C$31="",lockin,Inputs!$C$31),Inputs!$D$31,0%))))))))))</f>
        <v>1.4999999999999999E-2</v>
      </c>
      <c r="AE970" s="5">
        <f t="shared" si="282"/>
        <v>0</v>
      </c>
      <c r="AF970" s="5">
        <f>AB970*Inputs!I974</f>
        <v>0</v>
      </c>
      <c r="AG970" s="5">
        <f t="shared" si="283"/>
        <v>0</v>
      </c>
      <c r="AH970" s="5">
        <f t="shared" si="284"/>
        <v>0</v>
      </c>
      <c r="AI970" s="5">
        <f>AA970*Inputs!I974</f>
        <v>0</v>
      </c>
      <c r="AJ970" s="5">
        <f t="shared" si="285"/>
        <v>0</v>
      </c>
      <c r="AK970" s="5">
        <f t="shared" si="286"/>
        <v>0</v>
      </c>
      <c r="AL970" s="5">
        <f>AA970*Inputs!I974</f>
        <v>0</v>
      </c>
      <c r="AM970" s="5">
        <f t="shared" ca="1" si="287"/>
        <v>0</v>
      </c>
      <c r="AN970" s="5">
        <f t="shared" si="288"/>
        <v>0</v>
      </c>
      <c r="AO970" s="5">
        <f t="shared" ca="1" si="289"/>
        <v>0</v>
      </c>
      <c r="AP970" s="5"/>
      <c r="AQ970" s="5">
        <f>AA970*Inputs!I974</f>
        <v>0</v>
      </c>
      <c r="AR970" s="5">
        <f t="shared" si="290"/>
        <v>0</v>
      </c>
      <c r="AS970" s="5"/>
      <c r="AT970" s="5">
        <f t="shared" ca="1" si="291"/>
        <v>0</v>
      </c>
      <c r="BG970" s="20" t="str">
        <f>IF(Inputs!K970="","",YEAR(Inputs!K970))</f>
        <v/>
      </c>
      <c r="BH970" s="20" t="str">
        <f>IF(Inputs!K970="","",DAY(Inputs!K970))</f>
        <v/>
      </c>
      <c r="BI970" s="20" t="str">
        <f>IF(Inputs!K970="","",MONTH(Inputs!K970))</f>
        <v/>
      </c>
      <c r="BJ970" s="14" t="str">
        <f>IF(Inputs!K970="","",IF(Inputs!K970&gt;DATE(BG970,4,1),DATE(BG970,4,1),DATE(BG970-1,4,1)))</f>
        <v/>
      </c>
      <c r="BX970" s="27" t="e">
        <f t="shared" si="292"/>
        <v>#N/A</v>
      </c>
      <c r="BY970" t="e">
        <f t="shared" si="293"/>
        <v>#N/A</v>
      </c>
    </row>
    <row r="971" spans="20:77">
      <c r="T971" s="5">
        <f>IF(Inputs!F975="",0,IF(Inputs!G975="Purchase",Inputs!H975,IF(Inputs!G975="Redemption",-Inputs!H975,IF(Inputs!G975="Dividend",0,0)))/Inputs!I975)</f>
        <v>0</v>
      </c>
      <c r="U971" s="5">
        <f>IF(Inputs!F975="",0,(datecg-Inputs!F975))</f>
        <v>0</v>
      </c>
      <c r="V971" s="5">
        <f>IF(Inputs!F975="",0,SUM($T$5:T971))</f>
        <v>0</v>
      </c>
      <c r="W971" s="5">
        <f>SUM($X$5:X970)</f>
        <v>24499.276089799783</v>
      </c>
      <c r="X971" s="5">
        <f t="shared" si="276"/>
        <v>0</v>
      </c>
      <c r="Y971" s="5">
        <f t="shared" si="277"/>
        <v>0</v>
      </c>
      <c r="Z971" s="5">
        <f t="shared" si="278"/>
        <v>0</v>
      </c>
      <c r="AA971" s="5">
        <f t="shared" si="279"/>
        <v>0</v>
      </c>
      <c r="AB971" s="5">
        <f t="shared" si="280"/>
        <v>0</v>
      </c>
      <c r="AC971" s="5">
        <f t="shared" si="281"/>
        <v>0</v>
      </c>
      <c r="AD971" s="94">
        <f>IF(U971&lt;=IF(Inputs!$C$22="",lockin,Inputs!$C$22),Inputs!$D$22,IF(U971&lt;=IF(Inputs!$C$23="",lockin,Inputs!$C$23),Inputs!$D$23,IF(U971&lt;=IF(Inputs!$C$24="",lockin,Inputs!$C$24),Inputs!$D$24,IF(U971&lt;=IF(Inputs!$C$25="",lockin,Inputs!$C$25),Inputs!$D$25,IF(U971&lt;=IF(Inputs!$C$26="",lockin,Inputs!$C$26),Inputs!$D$26,IF(U971&lt;=IF(Inputs!$C$27="",lockin,Inputs!$C$27),Inputs!$D$27,IF(U971&lt;=IF(Inputs!$C$28="",lockin,Inputs!$C$28),Inputs!$D$28,IF(U971&lt;=IF(Inputs!$C$29="",lockin,Inputs!$C$29),Inputs!$D$29,IF(U971&lt;=IF(Inputs!$C$30="",lockin,Inputs!$C$30),Inputs!$D$30,IF(U971&lt;=IF(Inputs!$C$31="",lockin,Inputs!$C$31),Inputs!$D$31,0%))))))))))</f>
        <v>1.4999999999999999E-2</v>
      </c>
      <c r="AE971" s="5">
        <f t="shared" si="282"/>
        <v>0</v>
      </c>
      <c r="AF971" s="5">
        <f>AB971*Inputs!I975</f>
        <v>0</v>
      </c>
      <c r="AG971" s="5">
        <f t="shared" si="283"/>
        <v>0</v>
      </c>
      <c r="AH971" s="5">
        <f t="shared" si="284"/>
        <v>0</v>
      </c>
      <c r="AI971" s="5">
        <f>AA971*Inputs!I975</f>
        <v>0</v>
      </c>
      <c r="AJ971" s="5">
        <f t="shared" si="285"/>
        <v>0</v>
      </c>
      <c r="AK971" s="5">
        <f t="shared" si="286"/>
        <v>0</v>
      </c>
      <c r="AL971" s="5">
        <f>AA971*Inputs!I975</f>
        <v>0</v>
      </c>
      <c r="AM971" s="5">
        <f t="shared" ca="1" si="287"/>
        <v>0</v>
      </c>
      <c r="AN971" s="5">
        <f t="shared" si="288"/>
        <v>0</v>
      </c>
      <c r="AO971" s="5">
        <f t="shared" ca="1" si="289"/>
        <v>0</v>
      </c>
      <c r="AP971" s="5"/>
      <c r="AQ971" s="5">
        <f>AA971*Inputs!I975</f>
        <v>0</v>
      </c>
      <c r="AR971" s="5">
        <f t="shared" si="290"/>
        <v>0</v>
      </c>
      <c r="AS971" s="5"/>
      <c r="AT971" s="5">
        <f t="shared" ca="1" si="291"/>
        <v>0</v>
      </c>
      <c r="BG971" s="20" t="str">
        <f>IF(Inputs!K971="","",YEAR(Inputs!K971))</f>
        <v/>
      </c>
      <c r="BH971" s="20" t="str">
        <f>IF(Inputs!K971="","",DAY(Inputs!K971))</f>
        <v/>
      </c>
      <c r="BI971" s="20" t="str">
        <f>IF(Inputs!K971="","",MONTH(Inputs!K971))</f>
        <v/>
      </c>
      <c r="BJ971" s="14" t="str">
        <f>IF(Inputs!K971="","",IF(Inputs!K971&gt;DATE(BG971,4,1),DATE(BG971,4,1),DATE(BG971-1,4,1)))</f>
        <v/>
      </c>
      <c r="BX971" s="27" t="e">
        <f t="shared" si="292"/>
        <v>#N/A</v>
      </c>
      <c r="BY971" t="e">
        <f t="shared" si="293"/>
        <v>#N/A</v>
      </c>
    </row>
    <row r="972" spans="20:77">
      <c r="T972" s="5">
        <f>IF(Inputs!F976="",0,IF(Inputs!G976="Purchase",Inputs!H976,IF(Inputs!G976="Redemption",-Inputs!H976,IF(Inputs!G976="Dividend",0,0)))/Inputs!I976)</f>
        <v>0</v>
      </c>
      <c r="U972" s="5">
        <f>IF(Inputs!F976="",0,(datecg-Inputs!F976))</f>
        <v>0</v>
      </c>
      <c r="V972" s="5">
        <f>IF(Inputs!F976="",0,SUM($T$5:T972))</f>
        <v>0</v>
      </c>
      <c r="W972" s="5">
        <f>SUM($X$5:X971)</f>
        <v>24499.276089799783</v>
      </c>
      <c r="X972" s="5">
        <f t="shared" si="276"/>
        <v>0</v>
      </c>
      <c r="Y972" s="5">
        <f t="shared" si="277"/>
        <v>0</v>
      </c>
      <c r="Z972" s="5">
        <f t="shared" si="278"/>
        <v>0</v>
      </c>
      <c r="AA972" s="5">
        <f t="shared" si="279"/>
        <v>0</v>
      </c>
      <c r="AB972" s="5">
        <f t="shared" si="280"/>
        <v>0</v>
      </c>
      <c r="AC972" s="5">
        <f t="shared" si="281"/>
        <v>0</v>
      </c>
      <c r="AD972" s="94">
        <f>IF(U972&lt;=IF(Inputs!$C$22="",lockin,Inputs!$C$22),Inputs!$D$22,IF(U972&lt;=IF(Inputs!$C$23="",lockin,Inputs!$C$23),Inputs!$D$23,IF(U972&lt;=IF(Inputs!$C$24="",lockin,Inputs!$C$24),Inputs!$D$24,IF(U972&lt;=IF(Inputs!$C$25="",lockin,Inputs!$C$25),Inputs!$D$25,IF(U972&lt;=IF(Inputs!$C$26="",lockin,Inputs!$C$26),Inputs!$D$26,IF(U972&lt;=IF(Inputs!$C$27="",lockin,Inputs!$C$27),Inputs!$D$27,IF(U972&lt;=IF(Inputs!$C$28="",lockin,Inputs!$C$28),Inputs!$D$28,IF(U972&lt;=IF(Inputs!$C$29="",lockin,Inputs!$C$29),Inputs!$D$29,IF(U972&lt;=IF(Inputs!$C$30="",lockin,Inputs!$C$30),Inputs!$D$30,IF(U972&lt;=IF(Inputs!$C$31="",lockin,Inputs!$C$31),Inputs!$D$31,0%))))))))))</f>
        <v>1.4999999999999999E-2</v>
      </c>
      <c r="AE972" s="5">
        <f t="shared" si="282"/>
        <v>0</v>
      </c>
      <c r="AF972" s="5">
        <f>AB972*Inputs!I976</f>
        <v>0</v>
      </c>
      <c r="AG972" s="5">
        <f t="shared" si="283"/>
        <v>0</v>
      </c>
      <c r="AH972" s="5">
        <f t="shared" si="284"/>
        <v>0</v>
      </c>
      <c r="AI972" s="5">
        <f>AA972*Inputs!I976</f>
        <v>0</v>
      </c>
      <c r="AJ972" s="5">
        <f t="shared" si="285"/>
        <v>0</v>
      </c>
      <c r="AK972" s="5">
        <f t="shared" si="286"/>
        <v>0</v>
      </c>
      <c r="AL972" s="5">
        <f>AA972*Inputs!I976</f>
        <v>0</v>
      </c>
      <c r="AM972" s="5">
        <f t="shared" ca="1" si="287"/>
        <v>0</v>
      </c>
      <c r="AN972" s="5">
        <f t="shared" si="288"/>
        <v>0</v>
      </c>
      <c r="AO972" s="5">
        <f t="shared" ca="1" si="289"/>
        <v>0</v>
      </c>
      <c r="AP972" s="5"/>
      <c r="AQ972" s="5">
        <f>AA972*Inputs!I976</f>
        <v>0</v>
      </c>
      <c r="AR972" s="5">
        <f t="shared" si="290"/>
        <v>0</v>
      </c>
      <c r="AS972" s="5"/>
      <c r="AT972" s="5">
        <f t="shared" ca="1" si="291"/>
        <v>0</v>
      </c>
      <c r="BG972" s="20" t="str">
        <f>IF(Inputs!K972="","",YEAR(Inputs!K972))</f>
        <v/>
      </c>
      <c r="BH972" s="20" t="str">
        <f>IF(Inputs!K972="","",DAY(Inputs!K972))</f>
        <v/>
      </c>
      <c r="BI972" s="20" t="str">
        <f>IF(Inputs!K972="","",MONTH(Inputs!K972))</f>
        <v/>
      </c>
      <c r="BJ972" s="14" t="str">
        <f>IF(Inputs!K972="","",IF(Inputs!K972&gt;DATE(BG972,4,1),DATE(BG972,4,1),DATE(BG972-1,4,1)))</f>
        <v/>
      </c>
      <c r="BX972" s="27" t="e">
        <f t="shared" si="292"/>
        <v>#N/A</v>
      </c>
      <c r="BY972" t="e">
        <f t="shared" si="293"/>
        <v>#N/A</v>
      </c>
    </row>
    <row r="973" spans="20:77">
      <c r="T973" s="5">
        <f>IF(Inputs!F977="",0,IF(Inputs!G977="Purchase",Inputs!H977,IF(Inputs!G977="Redemption",-Inputs!H977,IF(Inputs!G977="Dividend",0,0)))/Inputs!I977)</f>
        <v>0</v>
      </c>
      <c r="U973" s="5">
        <f>IF(Inputs!F977="",0,(datecg-Inputs!F977))</f>
        <v>0</v>
      </c>
      <c r="V973" s="5">
        <f>IF(Inputs!F977="",0,SUM($T$5:T973))</f>
        <v>0</v>
      </c>
      <c r="W973" s="5">
        <f>SUM($X$5:X972)</f>
        <v>24499.276089799783</v>
      </c>
      <c r="X973" s="5">
        <f t="shared" si="276"/>
        <v>0</v>
      </c>
      <c r="Y973" s="5">
        <f t="shared" si="277"/>
        <v>0</v>
      </c>
      <c r="Z973" s="5">
        <f t="shared" si="278"/>
        <v>0</v>
      </c>
      <c r="AA973" s="5">
        <f t="shared" si="279"/>
        <v>0</v>
      </c>
      <c r="AB973" s="5">
        <f t="shared" si="280"/>
        <v>0</v>
      </c>
      <c r="AC973" s="5">
        <f t="shared" si="281"/>
        <v>0</v>
      </c>
      <c r="AD973" s="94">
        <f>IF(U973&lt;=IF(Inputs!$C$22="",lockin,Inputs!$C$22),Inputs!$D$22,IF(U973&lt;=IF(Inputs!$C$23="",lockin,Inputs!$C$23),Inputs!$D$23,IF(U973&lt;=IF(Inputs!$C$24="",lockin,Inputs!$C$24),Inputs!$D$24,IF(U973&lt;=IF(Inputs!$C$25="",lockin,Inputs!$C$25),Inputs!$D$25,IF(U973&lt;=IF(Inputs!$C$26="",lockin,Inputs!$C$26),Inputs!$D$26,IF(U973&lt;=IF(Inputs!$C$27="",lockin,Inputs!$C$27),Inputs!$D$27,IF(U973&lt;=IF(Inputs!$C$28="",lockin,Inputs!$C$28),Inputs!$D$28,IF(U973&lt;=IF(Inputs!$C$29="",lockin,Inputs!$C$29),Inputs!$D$29,IF(U973&lt;=IF(Inputs!$C$30="",lockin,Inputs!$C$30),Inputs!$D$30,IF(U973&lt;=IF(Inputs!$C$31="",lockin,Inputs!$C$31),Inputs!$D$31,0%))))))))))</f>
        <v>1.4999999999999999E-2</v>
      </c>
      <c r="AE973" s="5">
        <f t="shared" si="282"/>
        <v>0</v>
      </c>
      <c r="AF973" s="5">
        <f>AB973*Inputs!I977</f>
        <v>0</v>
      </c>
      <c r="AG973" s="5">
        <f t="shared" si="283"/>
        <v>0</v>
      </c>
      <c r="AH973" s="5">
        <f t="shared" si="284"/>
        <v>0</v>
      </c>
      <c r="AI973" s="5">
        <f>AA973*Inputs!I977</f>
        <v>0</v>
      </c>
      <c r="AJ973" s="5">
        <f t="shared" si="285"/>
        <v>0</v>
      </c>
      <c r="AK973" s="5">
        <f t="shared" si="286"/>
        <v>0</v>
      </c>
      <c r="AL973" s="5">
        <f>AA973*Inputs!I977</f>
        <v>0</v>
      </c>
      <c r="AM973" s="5">
        <f t="shared" ca="1" si="287"/>
        <v>0</v>
      </c>
      <c r="AN973" s="5">
        <f t="shared" si="288"/>
        <v>0</v>
      </c>
      <c r="AO973" s="5">
        <f t="shared" ca="1" si="289"/>
        <v>0</v>
      </c>
      <c r="AP973" s="5"/>
      <c r="AQ973" s="5">
        <f>AA973*Inputs!I977</f>
        <v>0</v>
      </c>
      <c r="AR973" s="5">
        <f t="shared" si="290"/>
        <v>0</v>
      </c>
      <c r="AS973" s="5"/>
      <c r="AT973" s="5">
        <f t="shared" ca="1" si="291"/>
        <v>0</v>
      </c>
      <c r="BG973" s="20" t="str">
        <f>IF(Inputs!K973="","",YEAR(Inputs!K973))</f>
        <v/>
      </c>
      <c r="BH973" s="20" t="str">
        <f>IF(Inputs!K973="","",DAY(Inputs!K973))</f>
        <v/>
      </c>
      <c r="BI973" s="20" t="str">
        <f>IF(Inputs!K973="","",MONTH(Inputs!K973))</f>
        <v/>
      </c>
      <c r="BJ973" s="14" t="str">
        <f>IF(Inputs!K973="","",IF(Inputs!K973&gt;DATE(BG973,4,1),DATE(BG973,4,1),DATE(BG973-1,4,1)))</f>
        <v/>
      </c>
      <c r="BX973" s="27" t="e">
        <f t="shared" si="292"/>
        <v>#N/A</v>
      </c>
      <c r="BY973" t="e">
        <f t="shared" si="293"/>
        <v>#N/A</v>
      </c>
    </row>
    <row r="974" spans="20:77">
      <c r="T974" s="5">
        <f>IF(Inputs!F978="",0,IF(Inputs!G978="Purchase",Inputs!H978,IF(Inputs!G978="Redemption",-Inputs!H978,IF(Inputs!G978="Dividend",0,0)))/Inputs!I978)</f>
        <v>0</v>
      </c>
      <c r="U974" s="5">
        <f>IF(Inputs!F978="",0,(datecg-Inputs!F978))</f>
        <v>0</v>
      </c>
      <c r="V974" s="5">
        <f>IF(Inputs!F978="",0,SUM($T$5:T974))</f>
        <v>0</v>
      </c>
      <c r="W974" s="5">
        <f>SUM($X$5:X973)</f>
        <v>24499.276089799783</v>
      </c>
      <c r="X974" s="5">
        <f t="shared" si="276"/>
        <v>0</v>
      </c>
      <c r="Y974" s="5">
        <f t="shared" si="277"/>
        <v>0</v>
      </c>
      <c r="Z974" s="5">
        <f t="shared" si="278"/>
        <v>0</v>
      </c>
      <c r="AA974" s="5">
        <f t="shared" si="279"/>
        <v>0</v>
      </c>
      <c r="AB974" s="5">
        <f t="shared" si="280"/>
        <v>0</v>
      </c>
      <c r="AC974" s="5">
        <f t="shared" si="281"/>
        <v>0</v>
      </c>
      <c r="AD974" s="94">
        <f>IF(U974&lt;=IF(Inputs!$C$22="",lockin,Inputs!$C$22),Inputs!$D$22,IF(U974&lt;=IF(Inputs!$C$23="",lockin,Inputs!$C$23),Inputs!$D$23,IF(U974&lt;=IF(Inputs!$C$24="",lockin,Inputs!$C$24),Inputs!$D$24,IF(U974&lt;=IF(Inputs!$C$25="",lockin,Inputs!$C$25),Inputs!$D$25,IF(U974&lt;=IF(Inputs!$C$26="",lockin,Inputs!$C$26),Inputs!$D$26,IF(U974&lt;=IF(Inputs!$C$27="",lockin,Inputs!$C$27),Inputs!$D$27,IF(U974&lt;=IF(Inputs!$C$28="",lockin,Inputs!$C$28),Inputs!$D$28,IF(U974&lt;=IF(Inputs!$C$29="",lockin,Inputs!$C$29),Inputs!$D$29,IF(U974&lt;=IF(Inputs!$C$30="",lockin,Inputs!$C$30),Inputs!$D$30,IF(U974&lt;=IF(Inputs!$C$31="",lockin,Inputs!$C$31),Inputs!$D$31,0%))))))))))</f>
        <v>1.4999999999999999E-2</v>
      </c>
      <c r="AE974" s="5">
        <f t="shared" si="282"/>
        <v>0</v>
      </c>
      <c r="AF974" s="5">
        <f>AB974*Inputs!I978</f>
        <v>0</v>
      </c>
      <c r="AG974" s="5">
        <f t="shared" si="283"/>
        <v>0</v>
      </c>
      <c r="AH974" s="5">
        <f t="shared" si="284"/>
        <v>0</v>
      </c>
      <c r="AI974" s="5">
        <f>AA974*Inputs!I978</f>
        <v>0</v>
      </c>
      <c r="AJ974" s="5">
        <f t="shared" si="285"/>
        <v>0</v>
      </c>
      <c r="AK974" s="5">
        <f t="shared" si="286"/>
        <v>0</v>
      </c>
      <c r="AL974" s="5">
        <f>AA974*Inputs!I978</f>
        <v>0</v>
      </c>
      <c r="AM974" s="5">
        <f t="shared" ca="1" si="287"/>
        <v>0</v>
      </c>
      <c r="AN974" s="5">
        <f t="shared" si="288"/>
        <v>0</v>
      </c>
      <c r="AO974" s="5">
        <f t="shared" ca="1" si="289"/>
        <v>0</v>
      </c>
      <c r="AP974" s="5"/>
      <c r="AQ974" s="5">
        <f>AA974*Inputs!I978</f>
        <v>0</v>
      </c>
      <c r="AR974" s="5">
        <f t="shared" si="290"/>
        <v>0</v>
      </c>
      <c r="AS974" s="5"/>
      <c r="AT974" s="5">
        <f t="shared" ca="1" si="291"/>
        <v>0</v>
      </c>
      <c r="BG974" s="20" t="str">
        <f>IF(Inputs!K974="","",YEAR(Inputs!K974))</f>
        <v/>
      </c>
      <c r="BH974" s="20" t="str">
        <f>IF(Inputs!K974="","",DAY(Inputs!K974))</f>
        <v/>
      </c>
      <c r="BI974" s="20" t="str">
        <f>IF(Inputs!K974="","",MONTH(Inputs!K974))</f>
        <v/>
      </c>
      <c r="BJ974" s="14" t="str">
        <f>IF(Inputs!K974="","",IF(Inputs!K974&gt;DATE(BG974,4,1),DATE(BG974,4,1),DATE(BG974-1,4,1)))</f>
        <v/>
      </c>
      <c r="BX974" s="27" t="e">
        <f t="shared" si="292"/>
        <v>#N/A</v>
      </c>
      <c r="BY974" t="e">
        <f t="shared" si="293"/>
        <v>#N/A</v>
      </c>
    </row>
    <row r="975" spans="20:77">
      <c r="T975" s="5">
        <f>IF(Inputs!F979="",0,IF(Inputs!G979="Purchase",Inputs!H979,IF(Inputs!G979="Redemption",-Inputs!H979,IF(Inputs!G979="Dividend",0,0)))/Inputs!I979)</f>
        <v>0</v>
      </c>
      <c r="U975" s="5">
        <f>IF(Inputs!F979="",0,(datecg-Inputs!F979))</f>
        <v>0</v>
      </c>
      <c r="V975" s="5">
        <f>IF(Inputs!F979="",0,SUM($T$5:T975))</f>
        <v>0</v>
      </c>
      <c r="W975" s="5">
        <f>SUM($X$5:X974)</f>
        <v>24499.276089799783</v>
      </c>
      <c r="X975" s="5">
        <f t="shared" si="276"/>
        <v>0</v>
      </c>
      <c r="Y975" s="5">
        <f t="shared" si="277"/>
        <v>0</v>
      </c>
      <c r="Z975" s="5">
        <f t="shared" si="278"/>
        <v>0</v>
      </c>
      <c r="AA975" s="5">
        <f t="shared" si="279"/>
        <v>0</v>
      </c>
      <c r="AB975" s="5">
        <f t="shared" si="280"/>
        <v>0</v>
      </c>
      <c r="AC975" s="5">
        <f t="shared" si="281"/>
        <v>0</v>
      </c>
      <c r="AD975" s="94">
        <f>IF(U975&lt;=IF(Inputs!$C$22="",lockin,Inputs!$C$22),Inputs!$D$22,IF(U975&lt;=IF(Inputs!$C$23="",lockin,Inputs!$C$23),Inputs!$D$23,IF(U975&lt;=IF(Inputs!$C$24="",lockin,Inputs!$C$24),Inputs!$D$24,IF(U975&lt;=IF(Inputs!$C$25="",lockin,Inputs!$C$25),Inputs!$D$25,IF(U975&lt;=IF(Inputs!$C$26="",lockin,Inputs!$C$26),Inputs!$D$26,IF(U975&lt;=IF(Inputs!$C$27="",lockin,Inputs!$C$27),Inputs!$D$27,IF(U975&lt;=IF(Inputs!$C$28="",lockin,Inputs!$C$28),Inputs!$D$28,IF(U975&lt;=IF(Inputs!$C$29="",lockin,Inputs!$C$29),Inputs!$D$29,IF(U975&lt;=IF(Inputs!$C$30="",lockin,Inputs!$C$30),Inputs!$D$30,IF(U975&lt;=IF(Inputs!$C$31="",lockin,Inputs!$C$31),Inputs!$D$31,0%))))))))))</f>
        <v>1.4999999999999999E-2</v>
      </c>
      <c r="AE975" s="5">
        <f t="shared" si="282"/>
        <v>0</v>
      </c>
      <c r="AF975" s="5">
        <f>AB975*Inputs!I979</f>
        <v>0</v>
      </c>
      <c r="AG975" s="5">
        <f t="shared" si="283"/>
        <v>0</v>
      </c>
      <c r="AH975" s="5">
        <f t="shared" si="284"/>
        <v>0</v>
      </c>
      <c r="AI975" s="5">
        <f>AA975*Inputs!I979</f>
        <v>0</v>
      </c>
      <c r="AJ975" s="5">
        <f t="shared" si="285"/>
        <v>0</v>
      </c>
      <c r="AK975" s="5">
        <f t="shared" si="286"/>
        <v>0</v>
      </c>
      <c r="AL975" s="5">
        <f>AA975*Inputs!I979</f>
        <v>0</v>
      </c>
      <c r="AM975" s="5">
        <f t="shared" ca="1" si="287"/>
        <v>0</v>
      </c>
      <c r="AN975" s="5">
        <f t="shared" si="288"/>
        <v>0</v>
      </c>
      <c r="AO975" s="5">
        <f t="shared" ca="1" si="289"/>
        <v>0</v>
      </c>
      <c r="AP975" s="5"/>
      <c r="AQ975" s="5">
        <f>AA975*Inputs!I979</f>
        <v>0</v>
      </c>
      <c r="AR975" s="5">
        <f t="shared" si="290"/>
        <v>0</v>
      </c>
      <c r="AS975" s="5"/>
      <c r="AT975" s="5">
        <f t="shared" ca="1" si="291"/>
        <v>0</v>
      </c>
      <c r="BG975" s="20" t="str">
        <f>IF(Inputs!K975="","",YEAR(Inputs!K975))</f>
        <v/>
      </c>
      <c r="BH975" s="20" t="str">
        <f>IF(Inputs!K975="","",DAY(Inputs!K975))</f>
        <v/>
      </c>
      <c r="BI975" s="20" t="str">
        <f>IF(Inputs!K975="","",MONTH(Inputs!K975))</f>
        <v/>
      </c>
      <c r="BJ975" s="14" t="str">
        <f>IF(Inputs!K975="","",IF(Inputs!K975&gt;DATE(BG975,4,1),DATE(BG975,4,1),DATE(BG975-1,4,1)))</f>
        <v/>
      </c>
      <c r="BX975" s="27" t="e">
        <f t="shared" si="292"/>
        <v>#N/A</v>
      </c>
      <c r="BY975" t="e">
        <f t="shared" si="293"/>
        <v>#N/A</v>
      </c>
    </row>
    <row r="976" spans="20:77">
      <c r="T976" s="5">
        <f>IF(Inputs!F980="",0,IF(Inputs!G980="Purchase",Inputs!H980,IF(Inputs!G980="Redemption",-Inputs!H980,IF(Inputs!G980="Dividend",0,0)))/Inputs!I980)</f>
        <v>0</v>
      </c>
      <c r="U976" s="5">
        <f>IF(Inputs!F980="",0,(datecg-Inputs!F980))</f>
        <v>0</v>
      </c>
      <c r="V976" s="5">
        <f>IF(Inputs!F980="",0,SUM($T$5:T976))</f>
        <v>0</v>
      </c>
      <c r="W976" s="5">
        <f>SUM($X$5:X975)</f>
        <v>24499.276089799783</v>
      </c>
      <c r="X976" s="5">
        <f t="shared" si="276"/>
        <v>0</v>
      </c>
      <c r="Y976" s="5">
        <f t="shared" si="277"/>
        <v>0</v>
      </c>
      <c r="Z976" s="5">
        <f t="shared" si="278"/>
        <v>0</v>
      </c>
      <c r="AA976" s="5">
        <f t="shared" si="279"/>
        <v>0</v>
      </c>
      <c r="AB976" s="5">
        <f t="shared" si="280"/>
        <v>0</v>
      </c>
      <c r="AC976" s="5">
        <f t="shared" si="281"/>
        <v>0</v>
      </c>
      <c r="AD976" s="94">
        <f>IF(U976&lt;=IF(Inputs!$C$22="",lockin,Inputs!$C$22),Inputs!$D$22,IF(U976&lt;=IF(Inputs!$C$23="",lockin,Inputs!$C$23),Inputs!$D$23,IF(U976&lt;=IF(Inputs!$C$24="",lockin,Inputs!$C$24),Inputs!$D$24,IF(U976&lt;=IF(Inputs!$C$25="",lockin,Inputs!$C$25),Inputs!$D$25,IF(U976&lt;=IF(Inputs!$C$26="",lockin,Inputs!$C$26),Inputs!$D$26,IF(U976&lt;=IF(Inputs!$C$27="",lockin,Inputs!$C$27),Inputs!$D$27,IF(U976&lt;=IF(Inputs!$C$28="",lockin,Inputs!$C$28),Inputs!$D$28,IF(U976&lt;=IF(Inputs!$C$29="",lockin,Inputs!$C$29),Inputs!$D$29,IF(U976&lt;=IF(Inputs!$C$30="",lockin,Inputs!$C$30),Inputs!$D$30,IF(U976&lt;=IF(Inputs!$C$31="",lockin,Inputs!$C$31),Inputs!$D$31,0%))))))))))</f>
        <v>1.4999999999999999E-2</v>
      </c>
      <c r="AE976" s="5">
        <f t="shared" si="282"/>
        <v>0</v>
      </c>
      <c r="AF976" s="5">
        <f>AB976*Inputs!I980</f>
        <v>0</v>
      </c>
      <c r="AG976" s="5">
        <f t="shared" si="283"/>
        <v>0</v>
      </c>
      <c r="AH976" s="5">
        <f t="shared" si="284"/>
        <v>0</v>
      </c>
      <c r="AI976" s="5">
        <f>AA976*Inputs!I980</f>
        <v>0</v>
      </c>
      <c r="AJ976" s="5">
        <f t="shared" si="285"/>
        <v>0</v>
      </c>
      <c r="AK976" s="5">
        <f t="shared" si="286"/>
        <v>0</v>
      </c>
      <c r="AL976" s="5">
        <f>AA976*Inputs!I980</f>
        <v>0</v>
      </c>
      <c r="AM976" s="5">
        <f t="shared" ca="1" si="287"/>
        <v>0</v>
      </c>
      <c r="AN976" s="5">
        <f t="shared" si="288"/>
        <v>0</v>
      </c>
      <c r="AO976" s="5">
        <f t="shared" ca="1" si="289"/>
        <v>0</v>
      </c>
      <c r="AP976" s="5"/>
      <c r="AQ976" s="5">
        <f>AA976*Inputs!I980</f>
        <v>0</v>
      </c>
      <c r="AR976" s="5">
        <f t="shared" si="290"/>
        <v>0</v>
      </c>
      <c r="AS976" s="5"/>
      <c r="AT976" s="5">
        <f t="shared" ca="1" si="291"/>
        <v>0</v>
      </c>
      <c r="BG976" s="20" t="str">
        <f>IF(Inputs!K976="","",YEAR(Inputs!K976))</f>
        <v/>
      </c>
      <c r="BH976" s="20" t="str">
        <f>IF(Inputs!K976="","",DAY(Inputs!K976))</f>
        <v/>
      </c>
      <c r="BI976" s="20" t="str">
        <f>IF(Inputs!K976="","",MONTH(Inputs!K976))</f>
        <v/>
      </c>
      <c r="BJ976" s="14" t="str">
        <f>IF(Inputs!K976="","",IF(Inputs!K976&gt;DATE(BG976,4,1),DATE(BG976,4,1),DATE(BG976-1,4,1)))</f>
        <v/>
      </c>
      <c r="BX976" s="27" t="e">
        <f t="shared" si="292"/>
        <v>#N/A</v>
      </c>
      <c r="BY976" t="e">
        <f t="shared" si="293"/>
        <v>#N/A</v>
      </c>
    </row>
    <row r="977" spans="20:77">
      <c r="T977" s="5">
        <f>IF(Inputs!F981="",0,IF(Inputs!G981="Purchase",Inputs!H981,IF(Inputs!G981="Redemption",-Inputs!H981,IF(Inputs!G981="Dividend",0,0)))/Inputs!I981)</f>
        <v>0</v>
      </c>
      <c r="U977" s="5">
        <f>IF(Inputs!F981="",0,(datecg-Inputs!F981))</f>
        <v>0</v>
      </c>
      <c r="V977" s="5">
        <f>IF(Inputs!F981="",0,SUM($T$5:T977))</f>
        <v>0</v>
      </c>
      <c r="W977" s="5">
        <f>SUM($X$5:X976)</f>
        <v>24499.276089799783</v>
      </c>
      <c r="X977" s="5">
        <f t="shared" si="276"/>
        <v>0</v>
      </c>
      <c r="Y977" s="5">
        <f t="shared" si="277"/>
        <v>0</v>
      </c>
      <c r="Z977" s="5">
        <f t="shared" si="278"/>
        <v>0</v>
      </c>
      <c r="AA977" s="5">
        <f t="shared" si="279"/>
        <v>0</v>
      </c>
      <c r="AB977" s="5">
        <f t="shared" si="280"/>
        <v>0</v>
      </c>
      <c r="AC977" s="5">
        <f t="shared" si="281"/>
        <v>0</v>
      </c>
      <c r="AD977" s="94">
        <f>IF(U977&lt;=IF(Inputs!$C$22="",lockin,Inputs!$C$22),Inputs!$D$22,IF(U977&lt;=IF(Inputs!$C$23="",lockin,Inputs!$C$23),Inputs!$D$23,IF(U977&lt;=IF(Inputs!$C$24="",lockin,Inputs!$C$24),Inputs!$D$24,IF(U977&lt;=IF(Inputs!$C$25="",lockin,Inputs!$C$25),Inputs!$D$25,IF(U977&lt;=IF(Inputs!$C$26="",lockin,Inputs!$C$26),Inputs!$D$26,IF(U977&lt;=IF(Inputs!$C$27="",lockin,Inputs!$C$27),Inputs!$D$27,IF(U977&lt;=IF(Inputs!$C$28="",lockin,Inputs!$C$28),Inputs!$D$28,IF(U977&lt;=IF(Inputs!$C$29="",lockin,Inputs!$C$29),Inputs!$D$29,IF(U977&lt;=IF(Inputs!$C$30="",lockin,Inputs!$C$30),Inputs!$D$30,IF(U977&lt;=IF(Inputs!$C$31="",lockin,Inputs!$C$31),Inputs!$D$31,0%))))))))))</f>
        <v>1.4999999999999999E-2</v>
      </c>
      <c r="AE977" s="5">
        <f t="shared" si="282"/>
        <v>0</v>
      </c>
      <c r="AF977" s="5">
        <f>AB977*Inputs!I981</f>
        <v>0</v>
      </c>
      <c r="AG977" s="5">
        <f t="shared" si="283"/>
        <v>0</v>
      </c>
      <c r="AH977" s="5">
        <f t="shared" si="284"/>
        <v>0</v>
      </c>
      <c r="AI977" s="5">
        <f>AA977*Inputs!I981</f>
        <v>0</v>
      </c>
      <c r="AJ977" s="5">
        <f t="shared" si="285"/>
        <v>0</v>
      </c>
      <c r="AK977" s="5">
        <f t="shared" si="286"/>
        <v>0</v>
      </c>
      <c r="AL977" s="5">
        <f>AA977*Inputs!I981</f>
        <v>0</v>
      </c>
      <c r="AM977" s="5">
        <f t="shared" ca="1" si="287"/>
        <v>0</v>
      </c>
      <c r="AN977" s="5">
        <f t="shared" si="288"/>
        <v>0</v>
      </c>
      <c r="AO977" s="5">
        <f t="shared" ca="1" si="289"/>
        <v>0</v>
      </c>
      <c r="AP977" s="5"/>
      <c r="AQ977" s="5">
        <f>AA977*Inputs!I981</f>
        <v>0</v>
      </c>
      <c r="AR977" s="5">
        <f t="shared" si="290"/>
        <v>0</v>
      </c>
      <c r="AS977" s="5"/>
      <c r="AT977" s="5">
        <f t="shared" ca="1" si="291"/>
        <v>0</v>
      </c>
      <c r="BG977" s="20" t="str">
        <f>IF(Inputs!K977="","",YEAR(Inputs!K977))</f>
        <v/>
      </c>
      <c r="BH977" s="20" t="str">
        <f>IF(Inputs!K977="","",DAY(Inputs!K977))</f>
        <v/>
      </c>
      <c r="BI977" s="20" t="str">
        <f>IF(Inputs!K977="","",MONTH(Inputs!K977))</f>
        <v/>
      </c>
      <c r="BJ977" s="14" t="str">
        <f>IF(Inputs!K977="","",IF(Inputs!K977&gt;DATE(BG977,4,1),DATE(BG977,4,1),DATE(BG977-1,4,1)))</f>
        <v/>
      </c>
      <c r="BX977" s="27" t="e">
        <f t="shared" si="292"/>
        <v>#N/A</v>
      </c>
      <c r="BY977" t="e">
        <f t="shared" si="293"/>
        <v>#N/A</v>
      </c>
    </row>
    <row r="978" spans="20:77">
      <c r="T978" s="5">
        <f>IF(Inputs!F982="",0,IF(Inputs!G982="Purchase",Inputs!H982,IF(Inputs!G982="Redemption",-Inputs!H982,IF(Inputs!G982="Dividend",0,0)))/Inputs!I982)</f>
        <v>0</v>
      </c>
      <c r="U978" s="5">
        <f>IF(Inputs!F982="",0,(datecg-Inputs!F982))</f>
        <v>0</v>
      </c>
      <c r="V978" s="5">
        <f>IF(Inputs!F982="",0,SUM($T$5:T978))</f>
        <v>0</v>
      </c>
      <c r="W978" s="5">
        <f>SUM($X$5:X977)</f>
        <v>24499.276089799783</v>
      </c>
      <c r="X978" s="5">
        <f t="shared" si="276"/>
        <v>0</v>
      </c>
      <c r="Y978" s="5">
        <f t="shared" si="277"/>
        <v>0</v>
      </c>
      <c r="Z978" s="5">
        <f t="shared" si="278"/>
        <v>0</v>
      </c>
      <c r="AA978" s="5">
        <f t="shared" si="279"/>
        <v>0</v>
      </c>
      <c r="AB978" s="5">
        <f t="shared" si="280"/>
        <v>0</v>
      </c>
      <c r="AC978" s="5">
        <f t="shared" si="281"/>
        <v>0</v>
      </c>
      <c r="AD978" s="94">
        <f>IF(U978&lt;=IF(Inputs!$C$22="",lockin,Inputs!$C$22),Inputs!$D$22,IF(U978&lt;=IF(Inputs!$C$23="",lockin,Inputs!$C$23),Inputs!$D$23,IF(U978&lt;=IF(Inputs!$C$24="",lockin,Inputs!$C$24),Inputs!$D$24,IF(U978&lt;=IF(Inputs!$C$25="",lockin,Inputs!$C$25),Inputs!$D$25,IF(U978&lt;=IF(Inputs!$C$26="",lockin,Inputs!$C$26),Inputs!$D$26,IF(U978&lt;=IF(Inputs!$C$27="",lockin,Inputs!$C$27),Inputs!$D$27,IF(U978&lt;=IF(Inputs!$C$28="",lockin,Inputs!$C$28),Inputs!$D$28,IF(U978&lt;=IF(Inputs!$C$29="",lockin,Inputs!$C$29),Inputs!$D$29,IF(U978&lt;=IF(Inputs!$C$30="",lockin,Inputs!$C$30),Inputs!$D$30,IF(U978&lt;=IF(Inputs!$C$31="",lockin,Inputs!$C$31),Inputs!$D$31,0%))))))))))</f>
        <v>1.4999999999999999E-2</v>
      </c>
      <c r="AE978" s="5">
        <f t="shared" si="282"/>
        <v>0</v>
      </c>
      <c r="AF978" s="5">
        <f>AB978*Inputs!I982</f>
        <v>0</v>
      </c>
      <c r="AG978" s="5">
        <f t="shared" si="283"/>
        <v>0</v>
      </c>
      <c r="AH978" s="5">
        <f t="shared" si="284"/>
        <v>0</v>
      </c>
      <c r="AI978" s="5">
        <f>AA978*Inputs!I982</f>
        <v>0</v>
      </c>
      <c r="AJ978" s="5">
        <f t="shared" si="285"/>
        <v>0</v>
      </c>
      <c r="AK978" s="5">
        <f t="shared" si="286"/>
        <v>0</v>
      </c>
      <c r="AL978" s="5">
        <f>AA978*Inputs!I982</f>
        <v>0</v>
      </c>
      <c r="AM978" s="5">
        <f t="shared" ca="1" si="287"/>
        <v>0</v>
      </c>
      <c r="AN978" s="5">
        <f t="shared" si="288"/>
        <v>0</v>
      </c>
      <c r="AO978" s="5">
        <f t="shared" ca="1" si="289"/>
        <v>0</v>
      </c>
      <c r="AP978" s="5"/>
      <c r="AQ978" s="5">
        <f>AA978*Inputs!I982</f>
        <v>0</v>
      </c>
      <c r="AR978" s="5">
        <f t="shared" si="290"/>
        <v>0</v>
      </c>
      <c r="AS978" s="5"/>
      <c r="AT978" s="5">
        <f t="shared" ca="1" si="291"/>
        <v>0</v>
      </c>
      <c r="BG978" s="20" t="str">
        <f>IF(Inputs!K978="","",YEAR(Inputs!K978))</f>
        <v/>
      </c>
      <c r="BH978" s="20" t="str">
        <f>IF(Inputs!K978="","",DAY(Inputs!K978))</f>
        <v/>
      </c>
      <c r="BI978" s="20" t="str">
        <f>IF(Inputs!K978="","",MONTH(Inputs!K978))</f>
        <v/>
      </c>
      <c r="BJ978" s="14" t="str">
        <f>IF(Inputs!K978="","",IF(Inputs!K978&gt;DATE(BG978,4,1),DATE(BG978,4,1),DATE(BG978-1,4,1)))</f>
        <v/>
      </c>
      <c r="BX978" s="27" t="e">
        <f t="shared" si="292"/>
        <v>#N/A</v>
      </c>
      <c r="BY978" t="e">
        <f t="shared" si="293"/>
        <v>#N/A</v>
      </c>
    </row>
    <row r="979" spans="20:77">
      <c r="T979" s="5">
        <f>IF(Inputs!F983="",0,IF(Inputs!G983="Purchase",Inputs!H983,IF(Inputs!G983="Redemption",-Inputs!H983,IF(Inputs!G983="Dividend",0,0)))/Inputs!I983)</f>
        <v>0</v>
      </c>
      <c r="U979" s="5">
        <f>IF(Inputs!F983="",0,(datecg-Inputs!F983))</f>
        <v>0</v>
      </c>
      <c r="V979" s="5">
        <f>IF(Inputs!F983="",0,SUM($T$5:T979))</f>
        <v>0</v>
      </c>
      <c r="W979" s="5">
        <f>SUM($X$5:X978)</f>
        <v>24499.276089799783</v>
      </c>
      <c r="X979" s="5">
        <f t="shared" si="276"/>
        <v>0</v>
      </c>
      <c r="Y979" s="5">
        <f t="shared" si="277"/>
        <v>0</v>
      </c>
      <c r="Z979" s="5">
        <f t="shared" si="278"/>
        <v>0</v>
      </c>
      <c r="AA979" s="5">
        <f t="shared" si="279"/>
        <v>0</v>
      </c>
      <c r="AB979" s="5">
        <f t="shared" si="280"/>
        <v>0</v>
      </c>
      <c r="AC979" s="5">
        <f t="shared" si="281"/>
        <v>0</v>
      </c>
      <c r="AD979" s="94">
        <f>IF(U979&lt;=IF(Inputs!$C$22="",lockin,Inputs!$C$22),Inputs!$D$22,IF(U979&lt;=IF(Inputs!$C$23="",lockin,Inputs!$C$23),Inputs!$D$23,IF(U979&lt;=IF(Inputs!$C$24="",lockin,Inputs!$C$24),Inputs!$D$24,IF(U979&lt;=IF(Inputs!$C$25="",lockin,Inputs!$C$25),Inputs!$D$25,IF(U979&lt;=IF(Inputs!$C$26="",lockin,Inputs!$C$26),Inputs!$D$26,IF(U979&lt;=IF(Inputs!$C$27="",lockin,Inputs!$C$27),Inputs!$D$27,IF(U979&lt;=IF(Inputs!$C$28="",lockin,Inputs!$C$28),Inputs!$D$28,IF(U979&lt;=IF(Inputs!$C$29="",lockin,Inputs!$C$29),Inputs!$D$29,IF(U979&lt;=IF(Inputs!$C$30="",lockin,Inputs!$C$30),Inputs!$D$30,IF(U979&lt;=IF(Inputs!$C$31="",lockin,Inputs!$C$31),Inputs!$D$31,0%))))))))))</f>
        <v>1.4999999999999999E-2</v>
      </c>
      <c r="AE979" s="5">
        <f t="shared" si="282"/>
        <v>0</v>
      </c>
      <c r="AF979" s="5">
        <f>AB979*Inputs!I983</f>
        <v>0</v>
      </c>
      <c r="AG979" s="5">
        <f t="shared" si="283"/>
        <v>0</v>
      </c>
      <c r="AH979" s="5">
        <f t="shared" si="284"/>
        <v>0</v>
      </c>
      <c r="AI979" s="5">
        <f>AA979*Inputs!I983</f>
        <v>0</v>
      </c>
      <c r="AJ979" s="5">
        <f t="shared" si="285"/>
        <v>0</v>
      </c>
      <c r="AK979" s="5">
        <f t="shared" si="286"/>
        <v>0</v>
      </c>
      <c r="AL979" s="5">
        <f>AA979*Inputs!I983</f>
        <v>0</v>
      </c>
      <c r="AM979" s="5">
        <f t="shared" ca="1" si="287"/>
        <v>0</v>
      </c>
      <c r="AN979" s="5">
        <f t="shared" si="288"/>
        <v>0</v>
      </c>
      <c r="AO979" s="5">
        <f t="shared" ca="1" si="289"/>
        <v>0</v>
      </c>
      <c r="AP979" s="5"/>
      <c r="AQ979" s="5">
        <f>AA979*Inputs!I983</f>
        <v>0</v>
      </c>
      <c r="AR979" s="5">
        <f t="shared" si="290"/>
        <v>0</v>
      </c>
      <c r="AS979" s="5"/>
      <c r="AT979" s="5">
        <f t="shared" ca="1" si="291"/>
        <v>0</v>
      </c>
      <c r="BG979" s="20" t="str">
        <f>IF(Inputs!K979="","",YEAR(Inputs!K979))</f>
        <v/>
      </c>
      <c r="BH979" s="20" t="str">
        <f>IF(Inputs!K979="","",DAY(Inputs!K979))</f>
        <v/>
      </c>
      <c r="BI979" s="20" t="str">
        <f>IF(Inputs!K979="","",MONTH(Inputs!K979))</f>
        <v/>
      </c>
      <c r="BJ979" s="14" t="str">
        <f>IF(Inputs!K979="","",IF(Inputs!K979&gt;DATE(BG979,4,1),DATE(BG979,4,1),DATE(BG979-1,4,1)))</f>
        <v/>
      </c>
      <c r="BX979" s="27" t="e">
        <f t="shared" si="292"/>
        <v>#N/A</v>
      </c>
      <c r="BY979" t="e">
        <f t="shared" si="293"/>
        <v>#N/A</v>
      </c>
    </row>
    <row r="980" spans="20:77">
      <c r="T980" s="5">
        <f>IF(Inputs!F984="",0,IF(Inputs!G984="Purchase",Inputs!H984,IF(Inputs!G984="Redemption",-Inputs!H984,IF(Inputs!G984="Dividend",0,0)))/Inputs!I984)</f>
        <v>0</v>
      </c>
      <c r="U980" s="5">
        <f>IF(Inputs!F984="",0,(datecg-Inputs!F984))</f>
        <v>0</v>
      </c>
      <c r="V980" s="5">
        <f>IF(Inputs!F984="",0,SUM($T$5:T980))</f>
        <v>0</v>
      </c>
      <c r="W980" s="5">
        <f>SUM($X$5:X979)</f>
        <v>24499.276089799783</v>
      </c>
      <c r="X980" s="5">
        <f t="shared" si="276"/>
        <v>0</v>
      </c>
      <c r="Y980" s="5">
        <f t="shared" si="277"/>
        <v>0</v>
      </c>
      <c r="Z980" s="5">
        <f t="shared" si="278"/>
        <v>0</v>
      </c>
      <c r="AA980" s="5">
        <f t="shared" si="279"/>
        <v>0</v>
      </c>
      <c r="AB980" s="5">
        <f t="shared" si="280"/>
        <v>0</v>
      </c>
      <c r="AC980" s="5">
        <f t="shared" si="281"/>
        <v>0</v>
      </c>
      <c r="AD980" s="94">
        <f>IF(U980&lt;=IF(Inputs!$C$22="",lockin,Inputs!$C$22),Inputs!$D$22,IF(U980&lt;=IF(Inputs!$C$23="",lockin,Inputs!$C$23),Inputs!$D$23,IF(U980&lt;=IF(Inputs!$C$24="",lockin,Inputs!$C$24),Inputs!$D$24,IF(U980&lt;=IF(Inputs!$C$25="",lockin,Inputs!$C$25),Inputs!$D$25,IF(U980&lt;=IF(Inputs!$C$26="",lockin,Inputs!$C$26),Inputs!$D$26,IF(U980&lt;=IF(Inputs!$C$27="",lockin,Inputs!$C$27),Inputs!$D$27,IF(U980&lt;=IF(Inputs!$C$28="",lockin,Inputs!$C$28),Inputs!$D$28,IF(U980&lt;=IF(Inputs!$C$29="",lockin,Inputs!$C$29),Inputs!$D$29,IF(U980&lt;=IF(Inputs!$C$30="",lockin,Inputs!$C$30),Inputs!$D$30,IF(U980&lt;=IF(Inputs!$C$31="",lockin,Inputs!$C$31),Inputs!$D$31,0%))))))))))</f>
        <v>1.4999999999999999E-2</v>
      </c>
      <c r="AE980" s="5">
        <f t="shared" si="282"/>
        <v>0</v>
      </c>
      <c r="AF980" s="5">
        <f>AB980*Inputs!I984</f>
        <v>0</v>
      </c>
      <c r="AG980" s="5">
        <f t="shared" si="283"/>
        <v>0</v>
      </c>
      <c r="AH980" s="5">
        <f t="shared" si="284"/>
        <v>0</v>
      </c>
      <c r="AI980" s="5">
        <f>AA980*Inputs!I984</f>
        <v>0</v>
      </c>
      <c r="AJ980" s="5">
        <f t="shared" si="285"/>
        <v>0</v>
      </c>
      <c r="AK980" s="5">
        <f t="shared" si="286"/>
        <v>0</v>
      </c>
      <c r="AL980" s="5">
        <f>AA980*Inputs!I984</f>
        <v>0</v>
      </c>
      <c r="AM980" s="5">
        <f t="shared" ca="1" si="287"/>
        <v>0</v>
      </c>
      <c r="AN980" s="5">
        <f t="shared" si="288"/>
        <v>0</v>
      </c>
      <c r="AO980" s="5">
        <f t="shared" ca="1" si="289"/>
        <v>0</v>
      </c>
      <c r="AP980" s="5"/>
      <c r="AQ980" s="5">
        <f>AA980*Inputs!I984</f>
        <v>0</v>
      </c>
      <c r="AR980" s="5">
        <f t="shared" si="290"/>
        <v>0</v>
      </c>
      <c r="AS980" s="5"/>
      <c r="AT980" s="5">
        <f t="shared" ca="1" si="291"/>
        <v>0</v>
      </c>
      <c r="BG980" s="20" t="str">
        <f>IF(Inputs!K980="","",YEAR(Inputs!K980))</f>
        <v/>
      </c>
      <c r="BH980" s="20" t="str">
        <f>IF(Inputs!K980="","",DAY(Inputs!K980))</f>
        <v/>
      </c>
      <c r="BI980" s="20" t="str">
        <f>IF(Inputs!K980="","",MONTH(Inputs!K980))</f>
        <v/>
      </c>
      <c r="BJ980" s="14" t="str">
        <f>IF(Inputs!K980="","",IF(Inputs!K980&gt;DATE(BG980,4,1),DATE(BG980,4,1),DATE(BG980-1,4,1)))</f>
        <v/>
      </c>
      <c r="BX980" s="27" t="e">
        <f t="shared" si="292"/>
        <v>#N/A</v>
      </c>
      <c r="BY980" t="e">
        <f t="shared" si="293"/>
        <v>#N/A</v>
      </c>
    </row>
    <row r="981" spans="20:77">
      <c r="T981" s="5">
        <f>IF(Inputs!F985="",0,IF(Inputs!G985="Purchase",Inputs!H985,IF(Inputs!G985="Redemption",-Inputs!H985,IF(Inputs!G985="Dividend",0,0)))/Inputs!I985)</f>
        <v>0</v>
      </c>
      <c r="U981" s="5">
        <f>IF(Inputs!F985="",0,(datecg-Inputs!F985))</f>
        <v>0</v>
      </c>
      <c r="V981" s="5">
        <f>IF(Inputs!F985="",0,SUM($T$5:T981))</f>
        <v>0</v>
      </c>
      <c r="W981" s="5">
        <f>SUM($X$5:X980)</f>
        <v>24499.276089799783</v>
      </c>
      <c r="X981" s="5">
        <f t="shared" si="276"/>
        <v>0</v>
      </c>
      <c r="Y981" s="5">
        <f t="shared" si="277"/>
        <v>0</v>
      </c>
      <c r="Z981" s="5">
        <f t="shared" si="278"/>
        <v>0</v>
      </c>
      <c r="AA981" s="5">
        <f t="shared" si="279"/>
        <v>0</v>
      </c>
      <c r="AB981" s="5">
        <f t="shared" si="280"/>
        <v>0</v>
      </c>
      <c r="AC981" s="5">
        <f t="shared" si="281"/>
        <v>0</v>
      </c>
      <c r="AD981" s="94">
        <f>IF(U981&lt;=IF(Inputs!$C$22="",lockin,Inputs!$C$22),Inputs!$D$22,IF(U981&lt;=IF(Inputs!$C$23="",lockin,Inputs!$C$23),Inputs!$D$23,IF(U981&lt;=IF(Inputs!$C$24="",lockin,Inputs!$C$24),Inputs!$D$24,IF(U981&lt;=IF(Inputs!$C$25="",lockin,Inputs!$C$25),Inputs!$D$25,IF(U981&lt;=IF(Inputs!$C$26="",lockin,Inputs!$C$26),Inputs!$D$26,IF(U981&lt;=IF(Inputs!$C$27="",lockin,Inputs!$C$27),Inputs!$D$27,IF(U981&lt;=IF(Inputs!$C$28="",lockin,Inputs!$C$28),Inputs!$D$28,IF(U981&lt;=IF(Inputs!$C$29="",lockin,Inputs!$C$29),Inputs!$D$29,IF(U981&lt;=IF(Inputs!$C$30="",lockin,Inputs!$C$30),Inputs!$D$30,IF(U981&lt;=IF(Inputs!$C$31="",lockin,Inputs!$C$31),Inputs!$D$31,0%))))))))))</f>
        <v>1.4999999999999999E-2</v>
      </c>
      <c r="AE981" s="5">
        <f t="shared" si="282"/>
        <v>0</v>
      </c>
      <c r="AF981" s="5">
        <f>AB981*Inputs!I985</f>
        <v>0</v>
      </c>
      <c r="AG981" s="5">
        <f t="shared" si="283"/>
        <v>0</v>
      </c>
      <c r="AH981" s="5">
        <f t="shared" si="284"/>
        <v>0</v>
      </c>
      <c r="AI981" s="5">
        <f>AA981*Inputs!I985</f>
        <v>0</v>
      </c>
      <c r="AJ981" s="5">
        <f t="shared" si="285"/>
        <v>0</v>
      </c>
      <c r="AK981" s="5">
        <f t="shared" si="286"/>
        <v>0</v>
      </c>
      <c r="AL981" s="5">
        <f>AA981*Inputs!I985</f>
        <v>0</v>
      </c>
      <c r="AM981" s="5">
        <f t="shared" ca="1" si="287"/>
        <v>0</v>
      </c>
      <c r="AN981" s="5">
        <f t="shared" si="288"/>
        <v>0</v>
      </c>
      <c r="AO981" s="5">
        <f t="shared" ca="1" si="289"/>
        <v>0</v>
      </c>
      <c r="AP981" s="5"/>
      <c r="AQ981" s="5">
        <f>AA981*Inputs!I985</f>
        <v>0</v>
      </c>
      <c r="AR981" s="5">
        <f t="shared" si="290"/>
        <v>0</v>
      </c>
      <c r="AS981" s="5"/>
      <c r="AT981" s="5">
        <f t="shared" ca="1" si="291"/>
        <v>0</v>
      </c>
      <c r="BG981" s="20" t="str">
        <f>IF(Inputs!K981="","",YEAR(Inputs!K981))</f>
        <v/>
      </c>
      <c r="BH981" s="20" t="str">
        <f>IF(Inputs!K981="","",DAY(Inputs!K981))</f>
        <v/>
      </c>
      <c r="BI981" s="20" t="str">
        <f>IF(Inputs!K981="","",MONTH(Inputs!K981))</f>
        <v/>
      </c>
      <c r="BJ981" s="14" t="str">
        <f>IF(Inputs!K981="","",IF(Inputs!K981&gt;DATE(BG981,4,1),DATE(BG981,4,1),DATE(BG981-1,4,1)))</f>
        <v/>
      </c>
      <c r="BX981" s="27" t="e">
        <f t="shared" si="292"/>
        <v>#N/A</v>
      </c>
      <c r="BY981" t="e">
        <f t="shared" si="293"/>
        <v>#N/A</v>
      </c>
    </row>
    <row r="982" spans="20:77">
      <c r="T982" s="5">
        <f>IF(Inputs!F986="",0,IF(Inputs!G986="Purchase",Inputs!H986,IF(Inputs!G986="Redemption",-Inputs!H986,IF(Inputs!G986="Dividend",0,0)))/Inputs!I986)</f>
        <v>0</v>
      </c>
      <c r="U982" s="5">
        <f>IF(Inputs!F986="",0,(datecg-Inputs!F986))</f>
        <v>0</v>
      </c>
      <c r="V982" s="5">
        <f>IF(Inputs!F986="",0,SUM($T$5:T982))</f>
        <v>0</v>
      </c>
      <c r="W982" s="5">
        <f>SUM($X$5:X981)</f>
        <v>24499.276089799783</v>
      </c>
      <c r="X982" s="5">
        <f t="shared" si="276"/>
        <v>0</v>
      </c>
      <c r="Y982" s="5">
        <f t="shared" si="277"/>
        <v>0</v>
      </c>
      <c r="Z982" s="5">
        <f t="shared" si="278"/>
        <v>0</v>
      </c>
      <c r="AA982" s="5">
        <f t="shared" si="279"/>
        <v>0</v>
      </c>
      <c r="AB982" s="5">
        <f t="shared" si="280"/>
        <v>0</v>
      </c>
      <c r="AC982" s="5">
        <f t="shared" si="281"/>
        <v>0</v>
      </c>
      <c r="AD982" s="94">
        <f>IF(U982&lt;=IF(Inputs!$C$22="",lockin,Inputs!$C$22),Inputs!$D$22,IF(U982&lt;=IF(Inputs!$C$23="",lockin,Inputs!$C$23),Inputs!$D$23,IF(U982&lt;=IF(Inputs!$C$24="",lockin,Inputs!$C$24),Inputs!$D$24,IF(U982&lt;=IF(Inputs!$C$25="",lockin,Inputs!$C$25),Inputs!$D$25,IF(U982&lt;=IF(Inputs!$C$26="",lockin,Inputs!$C$26),Inputs!$D$26,IF(U982&lt;=IF(Inputs!$C$27="",lockin,Inputs!$C$27),Inputs!$D$27,IF(U982&lt;=IF(Inputs!$C$28="",lockin,Inputs!$C$28),Inputs!$D$28,IF(U982&lt;=IF(Inputs!$C$29="",lockin,Inputs!$C$29),Inputs!$D$29,IF(U982&lt;=IF(Inputs!$C$30="",lockin,Inputs!$C$30),Inputs!$D$30,IF(U982&lt;=IF(Inputs!$C$31="",lockin,Inputs!$C$31),Inputs!$D$31,0%))))))))))</f>
        <v>1.4999999999999999E-2</v>
      </c>
      <c r="AE982" s="5">
        <f t="shared" si="282"/>
        <v>0</v>
      </c>
      <c r="AF982" s="5">
        <f>AB982*Inputs!I986</f>
        <v>0</v>
      </c>
      <c r="AG982" s="5">
        <f t="shared" si="283"/>
        <v>0</v>
      </c>
      <c r="AH982" s="5">
        <f t="shared" si="284"/>
        <v>0</v>
      </c>
      <c r="AI982" s="5">
        <f>AA982*Inputs!I986</f>
        <v>0</v>
      </c>
      <c r="AJ982" s="5">
        <f t="shared" si="285"/>
        <v>0</v>
      </c>
      <c r="AK982" s="5">
        <f t="shared" si="286"/>
        <v>0</v>
      </c>
      <c r="AL982" s="5">
        <f>AA982*Inputs!I986</f>
        <v>0</v>
      </c>
      <c r="AM982" s="5">
        <f t="shared" ca="1" si="287"/>
        <v>0</v>
      </c>
      <c r="AN982" s="5">
        <f t="shared" si="288"/>
        <v>0</v>
      </c>
      <c r="AO982" s="5">
        <f t="shared" ca="1" si="289"/>
        <v>0</v>
      </c>
      <c r="AP982" s="5"/>
      <c r="AQ982" s="5">
        <f>AA982*Inputs!I986</f>
        <v>0</v>
      </c>
      <c r="AR982" s="5">
        <f t="shared" si="290"/>
        <v>0</v>
      </c>
      <c r="AS982" s="5"/>
      <c r="AT982" s="5">
        <f t="shared" ca="1" si="291"/>
        <v>0</v>
      </c>
      <c r="BG982" s="20" t="str">
        <f>IF(Inputs!K982="","",YEAR(Inputs!K982))</f>
        <v/>
      </c>
      <c r="BH982" s="20" t="str">
        <f>IF(Inputs!K982="","",DAY(Inputs!K982))</f>
        <v/>
      </c>
      <c r="BI982" s="20" t="str">
        <f>IF(Inputs!K982="","",MONTH(Inputs!K982))</f>
        <v/>
      </c>
      <c r="BJ982" s="14" t="str">
        <f>IF(Inputs!K982="","",IF(Inputs!K982&gt;DATE(BG982,4,1),DATE(BG982,4,1),DATE(BG982-1,4,1)))</f>
        <v/>
      </c>
      <c r="BX982" s="27" t="e">
        <f t="shared" si="292"/>
        <v>#N/A</v>
      </c>
      <c r="BY982" t="e">
        <f t="shared" si="293"/>
        <v>#N/A</v>
      </c>
    </row>
    <row r="983" spans="20:77">
      <c r="T983" s="5">
        <f>IF(Inputs!F987="",0,IF(Inputs!G987="Purchase",Inputs!H987,IF(Inputs!G987="Redemption",-Inputs!H987,IF(Inputs!G987="Dividend",0,0)))/Inputs!I987)</f>
        <v>0</v>
      </c>
      <c r="U983" s="5">
        <f>IF(Inputs!F987="",0,(datecg-Inputs!F987))</f>
        <v>0</v>
      </c>
      <c r="V983" s="5">
        <f>IF(Inputs!F987="",0,SUM($T$5:T983))</f>
        <v>0</v>
      </c>
      <c r="W983" s="5">
        <f>SUM($X$5:X982)</f>
        <v>24499.276089799783</v>
      </c>
      <c r="X983" s="5">
        <f t="shared" si="276"/>
        <v>0</v>
      </c>
      <c r="Y983" s="5">
        <f t="shared" si="277"/>
        <v>0</v>
      </c>
      <c r="Z983" s="5">
        <f t="shared" si="278"/>
        <v>0</v>
      </c>
      <c r="AA983" s="5">
        <f t="shared" si="279"/>
        <v>0</v>
      </c>
      <c r="AB983" s="5">
        <f t="shared" si="280"/>
        <v>0</v>
      </c>
      <c r="AC983" s="5">
        <f t="shared" si="281"/>
        <v>0</v>
      </c>
      <c r="AD983" s="94">
        <f>IF(U983&lt;=IF(Inputs!$C$22="",lockin,Inputs!$C$22),Inputs!$D$22,IF(U983&lt;=IF(Inputs!$C$23="",lockin,Inputs!$C$23),Inputs!$D$23,IF(U983&lt;=IF(Inputs!$C$24="",lockin,Inputs!$C$24),Inputs!$D$24,IF(U983&lt;=IF(Inputs!$C$25="",lockin,Inputs!$C$25),Inputs!$D$25,IF(U983&lt;=IF(Inputs!$C$26="",lockin,Inputs!$C$26),Inputs!$D$26,IF(U983&lt;=IF(Inputs!$C$27="",lockin,Inputs!$C$27),Inputs!$D$27,IF(U983&lt;=IF(Inputs!$C$28="",lockin,Inputs!$C$28),Inputs!$D$28,IF(U983&lt;=IF(Inputs!$C$29="",lockin,Inputs!$C$29),Inputs!$D$29,IF(U983&lt;=IF(Inputs!$C$30="",lockin,Inputs!$C$30),Inputs!$D$30,IF(U983&lt;=IF(Inputs!$C$31="",lockin,Inputs!$C$31),Inputs!$D$31,0%))))))))))</f>
        <v>1.4999999999999999E-2</v>
      </c>
      <c r="AE983" s="5">
        <f t="shared" si="282"/>
        <v>0</v>
      </c>
      <c r="AF983" s="5">
        <f>AB983*Inputs!I987</f>
        <v>0</v>
      </c>
      <c r="AG983" s="5">
        <f t="shared" si="283"/>
        <v>0</v>
      </c>
      <c r="AH983" s="5">
        <f t="shared" si="284"/>
        <v>0</v>
      </c>
      <c r="AI983" s="5">
        <f>AA983*Inputs!I987</f>
        <v>0</v>
      </c>
      <c r="AJ983" s="5">
        <f t="shared" si="285"/>
        <v>0</v>
      </c>
      <c r="AK983" s="5">
        <f t="shared" si="286"/>
        <v>0</v>
      </c>
      <c r="AL983" s="5">
        <f>AA983*Inputs!I987</f>
        <v>0</v>
      </c>
      <c r="AM983" s="5">
        <f t="shared" ca="1" si="287"/>
        <v>0</v>
      </c>
      <c r="AN983" s="5">
        <f t="shared" si="288"/>
        <v>0</v>
      </c>
      <c r="AO983" s="5">
        <f t="shared" ca="1" si="289"/>
        <v>0</v>
      </c>
      <c r="AP983" s="5"/>
      <c r="AQ983" s="5">
        <f>AA983*Inputs!I987</f>
        <v>0</v>
      </c>
      <c r="AR983" s="5">
        <f t="shared" si="290"/>
        <v>0</v>
      </c>
      <c r="AS983" s="5"/>
      <c r="AT983" s="5">
        <f t="shared" ca="1" si="291"/>
        <v>0</v>
      </c>
      <c r="BG983" s="20" t="str">
        <f>IF(Inputs!K983="","",YEAR(Inputs!K983))</f>
        <v/>
      </c>
      <c r="BH983" s="20" t="str">
        <f>IF(Inputs!K983="","",DAY(Inputs!K983))</f>
        <v/>
      </c>
      <c r="BI983" s="20" t="str">
        <f>IF(Inputs!K983="","",MONTH(Inputs!K983))</f>
        <v/>
      </c>
      <c r="BJ983" s="14" t="str">
        <f>IF(Inputs!K983="","",IF(Inputs!K983&gt;DATE(BG983,4,1),DATE(BG983,4,1),DATE(BG983-1,4,1)))</f>
        <v/>
      </c>
      <c r="BX983" s="27" t="e">
        <f t="shared" si="292"/>
        <v>#N/A</v>
      </c>
      <c r="BY983" t="e">
        <f t="shared" si="293"/>
        <v>#N/A</v>
      </c>
    </row>
    <row r="984" spans="20:77">
      <c r="T984" s="5">
        <f>IF(Inputs!F988="",0,IF(Inputs!G988="Purchase",Inputs!H988,IF(Inputs!G988="Redemption",-Inputs!H988,IF(Inputs!G988="Dividend",0,0)))/Inputs!I988)</f>
        <v>0</v>
      </c>
      <c r="U984" s="5">
        <f>IF(Inputs!F988="",0,(datecg-Inputs!F988))</f>
        <v>0</v>
      </c>
      <c r="V984" s="5">
        <f>IF(Inputs!F988="",0,SUM($T$5:T984))</f>
        <v>0</v>
      </c>
      <c r="W984" s="5">
        <f>SUM($X$5:X983)</f>
        <v>24499.276089799783</v>
      </c>
      <c r="X984" s="5">
        <f t="shared" si="276"/>
        <v>0</v>
      </c>
      <c r="Y984" s="5">
        <f t="shared" si="277"/>
        <v>0</v>
      </c>
      <c r="Z984" s="5">
        <f t="shared" si="278"/>
        <v>0</v>
      </c>
      <c r="AA984" s="5">
        <f t="shared" si="279"/>
        <v>0</v>
      </c>
      <c r="AB984" s="5">
        <f t="shared" si="280"/>
        <v>0</v>
      </c>
      <c r="AC984" s="5">
        <f t="shared" si="281"/>
        <v>0</v>
      </c>
      <c r="AD984" s="94">
        <f>IF(U984&lt;=IF(Inputs!$C$22="",lockin,Inputs!$C$22),Inputs!$D$22,IF(U984&lt;=IF(Inputs!$C$23="",lockin,Inputs!$C$23),Inputs!$D$23,IF(U984&lt;=IF(Inputs!$C$24="",lockin,Inputs!$C$24),Inputs!$D$24,IF(U984&lt;=IF(Inputs!$C$25="",lockin,Inputs!$C$25),Inputs!$D$25,IF(U984&lt;=IF(Inputs!$C$26="",lockin,Inputs!$C$26),Inputs!$D$26,IF(U984&lt;=IF(Inputs!$C$27="",lockin,Inputs!$C$27),Inputs!$D$27,IF(U984&lt;=IF(Inputs!$C$28="",lockin,Inputs!$C$28),Inputs!$D$28,IF(U984&lt;=IF(Inputs!$C$29="",lockin,Inputs!$C$29),Inputs!$D$29,IF(U984&lt;=IF(Inputs!$C$30="",lockin,Inputs!$C$30),Inputs!$D$30,IF(U984&lt;=IF(Inputs!$C$31="",lockin,Inputs!$C$31),Inputs!$D$31,0%))))))))))</f>
        <v>1.4999999999999999E-2</v>
      </c>
      <c r="AE984" s="5">
        <f t="shared" si="282"/>
        <v>0</v>
      </c>
      <c r="AF984" s="5">
        <f>AB984*Inputs!I988</f>
        <v>0</v>
      </c>
      <c r="AG984" s="5">
        <f t="shared" si="283"/>
        <v>0</v>
      </c>
      <c r="AH984" s="5">
        <f t="shared" si="284"/>
        <v>0</v>
      </c>
      <c r="AI984" s="5">
        <f>AA984*Inputs!I988</f>
        <v>0</v>
      </c>
      <c r="AJ984" s="5">
        <f t="shared" si="285"/>
        <v>0</v>
      </c>
      <c r="AK984" s="5">
        <f t="shared" si="286"/>
        <v>0</v>
      </c>
      <c r="AL984" s="5">
        <f>AA984*Inputs!I988</f>
        <v>0</v>
      </c>
      <c r="AM984" s="5">
        <f t="shared" ca="1" si="287"/>
        <v>0</v>
      </c>
      <c r="AN984" s="5">
        <f t="shared" si="288"/>
        <v>0</v>
      </c>
      <c r="AO984" s="5">
        <f t="shared" ca="1" si="289"/>
        <v>0</v>
      </c>
      <c r="AP984" s="5"/>
      <c r="AQ984" s="5">
        <f>AA984*Inputs!I988</f>
        <v>0</v>
      </c>
      <c r="AR984" s="5">
        <f t="shared" si="290"/>
        <v>0</v>
      </c>
      <c r="AS984" s="5"/>
      <c r="AT984" s="5">
        <f t="shared" ca="1" si="291"/>
        <v>0</v>
      </c>
      <c r="BG984" s="20" t="str">
        <f>IF(Inputs!K984="","",YEAR(Inputs!K984))</f>
        <v/>
      </c>
      <c r="BH984" s="20" t="str">
        <f>IF(Inputs!K984="","",DAY(Inputs!K984))</f>
        <v/>
      </c>
      <c r="BI984" s="20" t="str">
        <f>IF(Inputs!K984="","",MONTH(Inputs!K984))</f>
        <v/>
      </c>
      <c r="BJ984" s="14" t="str">
        <f>IF(Inputs!K984="","",IF(Inputs!K984&gt;DATE(BG984,4,1),DATE(BG984,4,1),DATE(BG984-1,4,1)))</f>
        <v/>
      </c>
      <c r="BX984" s="27" t="e">
        <f t="shared" si="292"/>
        <v>#N/A</v>
      </c>
      <c r="BY984" t="e">
        <f t="shared" si="293"/>
        <v>#N/A</v>
      </c>
    </row>
    <row r="985" spans="20:77">
      <c r="T985" s="5">
        <f>IF(Inputs!F989="",0,IF(Inputs!G989="Purchase",Inputs!H989,IF(Inputs!G989="Redemption",-Inputs!H989,IF(Inputs!G989="Dividend",0,0)))/Inputs!I989)</f>
        <v>0</v>
      </c>
      <c r="U985" s="5">
        <f>IF(Inputs!F989="",0,(datecg-Inputs!F989))</f>
        <v>0</v>
      </c>
      <c r="V985" s="5">
        <f>IF(Inputs!F989="",0,SUM($T$5:T985))</f>
        <v>0</v>
      </c>
      <c r="W985" s="5">
        <f>SUM($X$5:X984)</f>
        <v>24499.276089799783</v>
      </c>
      <c r="X985" s="5">
        <f t="shared" si="276"/>
        <v>0</v>
      </c>
      <c r="Y985" s="5">
        <f t="shared" si="277"/>
        <v>0</v>
      </c>
      <c r="Z985" s="5">
        <f t="shared" si="278"/>
        <v>0</v>
      </c>
      <c r="AA985" s="5">
        <f t="shared" si="279"/>
        <v>0</v>
      </c>
      <c r="AB985" s="5">
        <f t="shared" si="280"/>
        <v>0</v>
      </c>
      <c r="AC985" s="5">
        <f t="shared" si="281"/>
        <v>0</v>
      </c>
      <c r="AD985" s="94">
        <f>IF(U985&lt;=IF(Inputs!$C$22="",lockin,Inputs!$C$22),Inputs!$D$22,IF(U985&lt;=IF(Inputs!$C$23="",lockin,Inputs!$C$23),Inputs!$D$23,IF(U985&lt;=IF(Inputs!$C$24="",lockin,Inputs!$C$24),Inputs!$D$24,IF(U985&lt;=IF(Inputs!$C$25="",lockin,Inputs!$C$25),Inputs!$D$25,IF(U985&lt;=IF(Inputs!$C$26="",lockin,Inputs!$C$26),Inputs!$D$26,IF(U985&lt;=IF(Inputs!$C$27="",lockin,Inputs!$C$27),Inputs!$D$27,IF(U985&lt;=IF(Inputs!$C$28="",lockin,Inputs!$C$28),Inputs!$D$28,IF(U985&lt;=IF(Inputs!$C$29="",lockin,Inputs!$C$29),Inputs!$D$29,IF(U985&lt;=IF(Inputs!$C$30="",lockin,Inputs!$C$30),Inputs!$D$30,IF(U985&lt;=IF(Inputs!$C$31="",lockin,Inputs!$C$31),Inputs!$D$31,0%))))))))))</f>
        <v>1.4999999999999999E-2</v>
      </c>
      <c r="AE985" s="5">
        <f t="shared" si="282"/>
        <v>0</v>
      </c>
      <c r="AF985" s="5">
        <f>AB985*Inputs!I989</f>
        <v>0</v>
      </c>
      <c r="AG985" s="5">
        <f t="shared" si="283"/>
        <v>0</v>
      </c>
      <c r="AH985" s="5">
        <f t="shared" si="284"/>
        <v>0</v>
      </c>
      <c r="AI985" s="5">
        <f>AA985*Inputs!I989</f>
        <v>0</v>
      </c>
      <c r="AJ985" s="5">
        <f t="shared" si="285"/>
        <v>0</v>
      </c>
      <c r="AK985" s="5">
        <f t="shared" si="286"/>
        <v>0</v>
      </c>
      <c r="AL985" s="5">
        <f>AA985*Inputs!I989</f>
        <v>0</v>
      </c>
      <c r="AM985" s="5">
        <f t="shared" ca="1" si="287"/>
        <v>0</v>
      </c>
      <c r="AN985" s="5">
        <f t="shared" si="288"/>
        <v>0</v>
      </c>
      <c r="AO985" s="5">
        <f t="shared" ca="1" si="289"/>
        <v>0</v>
      </c>
      <c r="AP985" s="5"/>
      <c r="AQ985" s="5">
        <f>AA985*Inputs!I989</f>
        <v>0</v>
      </c>
      <c r="AR985" s="5">
        <f t="shared" si="290"/>
        <v>0</v>
      </c>
      <c r="AS985" s="5"/>
      <c r="AT985" s="5">
        <f t="shared" ca="1" si="291"/>
        <v>0</v>
      </c>
      <c r="BG985" s="20" t="str">
        <f>IF(Inputs!K985="","",YEAR(Inputs!K985))</f>
        <v/>
      </c>
      <c r="BH985" s="20" t="str">
        <f>IF(Inputs!K985="","",DAY(Inputs!K985))</f>
        <v/>
      </c>
      <c r="BI985" s="20" t="str">
        <f>IF(Inputs!K985="","",MONTH(Inputs!K985))</f>
        <v/>
      </c>
      <c r="BJ985" s="14" t="str">
        <f>IF(Inputs!K985="","",IF(Inputs!K985&gt;DATE(BG985,4,1),DATE(BG985,4,1),DATE(BG985-1,4,1)))</f>
        <v/>
      </c>
      <c r="BX985" s="27" t="e">
        <f t="shared" si="292"/>
        <v>#N/A</v>
      </c>
      <c r="BY985" t="e">
        <f t="shared" si="293"/>
        <v>#N/A</v>
      </c>
    </row>
    <row r="986" spans="20:77">
      <c r="T986" s="5">
        <f>IF(Inputs!F990="",0,IF(Inputs!G990="Purchase",Inputs!H990,IF(Inputs!G990="Redemption",-Inputs!H990,IF(Inputs!G990="Dividend",0,0)))/Inputs!I990)</f>
        <v>0</v>
      </c>
      <c r="U986" s="5">
        <f>IF(Inputs!F990="",0,(datecg-Inputs!F990))</f>
        <v>0</v>
      </c>
      <c r="V986" s="5">
        <f>IF(Inputs!F990="",0,SUM($T$5:T986))</f>
        <v>0</v>
      </c>
      <c r="W986" s="5">
        <f>SUM($X$5:X985)</f>
        <v>24499.276089799783</v>
      </c>
      <c r="X986" s="5">
        <f t="shared" si="276"/>
        <v>0</v>
      </c>
      <c r="Y986" s="5">
        <f t="shared" si="277"/>
        <v>0</v>
      </c>
      <c r="Z986" s="5">
        <f t="shared" si="278"/>
        <v>0</v>
      </c>
      <c r="AA986" s="5">
        <f t="shared" si="279"/>
        <v>0</v>
      </c>
      <c r="AB986" s="5">
        <f t="shared" si="280"/>
        <v>0</v>
      </c>
      <c r="AC986" s="5">
        <f t="shared" si="281"/>
        <v>0</v>
      </c>
      <c r="AD986" s="94">
        <f>IF(U986&lt;=IF(Inputs!$C$22="",lockin,Inputs!$C$22),Inputs!$D$22,IF(U986&lt;=IF(Inputs!$C$23="",lockin,Inputs!$C$23),Inputs!$D$23,IF(U986&lt;=IF(Inputs!$C$24="",lockin,Inputs!$C$24),Inputs!$D$24,IF(U986&lt;=IF(Inputs!$C$25="",lockin,Inputs!$C$25),Inputs!$D$25,IF(U986&lt;=IF(Inputs!$C$26="",lockin,Inputs!$C$26),Inputs!$D$26,IF(U986&lt;=IF(Inputs!$C$27="",lockin,Inputs!$C$27),Inputs!$D$27,IF(U986&lt;=IF(Inputs!$C$28="",lockin,Inputs!$C$28),Inputs!$D$28,IF(U986&lt;=IF(Inputs!$C$29="",lockin,Inputs!$C$29),Inputs!$D$29,IF(U986&lt;=IF(Inputs!$C$30="",lockin,Inputs!$C$30),Inputs!$D$30,IF(U986&lt;=IF(Inputs!$C$31="",lockin,Inputs!$C$31),Inputs!$D$31,0%))))))))))</f>
        <v>1.4999999999999999E-2</v>
      </c>
      <c r="AE986" s="5">
        <f t="shared" si="282"/>
        <v>0</v>
      </c>
      <c r="AF986" s="5">
        <f>AB986*Inputs!I990</f>
        <v>0</v>
      </c>
      <c r="AG986" s="5">
        <f t="shared" si="283"/>
        <v>0</v>
      </c>
      <c r="AH986" s="5">
        <f t="shared" si="284"/>
        <v>0</v>
      </c>
      <c r="AI986" s="5">
        <f>AA986*Inputs!I990</f>
        <v>0</v>
      </c>
      <c r="AJ986" s="5">
        <f t="shared" si="285"/>
        <v>0</v>
      </c>
      <c r="AK986" s="5">
        <f t="shared" si="286"/>
        <v>0</v>
      </c>
      <c r="AL986" s="5">
        <f>AA986*Inputs!I990</f>
        <v>0</v>
      </c>
      <c r="AM986" s="5">
        <f t="shared" ca="1" si="287"/>
        <v>0</v>
      </c>
      <c r="AN986" s="5">
        <f t="shared" si="288"/>
        <v>0</v>
      </c>
      <c r="AO986" s="5">
        <f t="shared" ca="1" si="289"/>
        <v>0</v>
      </c>
      <c r="AP986" s="5"/>
      <c r="AQ986" s="5">
        <f>AA986*Inputs!I990</f>
        <v>0</v>
      </c>
      <c r="AR986" s="5">
        <f t="shared" si="290"/>
        <v>0</v>
      </c>
      <c r="AS986" s="5"/>
      <c r="AT986" s="5">
        <f t="shared" ca="1" si="291"/>
        <v>0</v>
      </c>
      <c r="BG986" s="20" t="str">
        <f>IF(Inputs!K986="","",YEAR(Inputs!K986))</f>
        <v/>
      </c>
      <c r="BH986" s="20" t="str">
        <f>IF(Inputs!K986="","",DAY(Inputs!K986))</f>
        <v/>
      </c>
      <c r="BI986" s="20" t="str">
        <f>IF(Inputs!K986="","",MONTH(Inputs!K986))</f>
        <v/>
      </c>
      <c r="BJ986" s="14" t="str">
        <f>IF(Inputs!K986="","",IF(Inputs!K986&gt;DATE(BG986,4,1),DATE(BG986,4,1),DATE(BG986-1,4,1)))</f>
        <v/>
      </c>
      <c r="BX986" s="27" t="e">
        <f t="shared" si="292"/>
        <v>#N/A</v>
      </c>
      <c r="BY986" t="e">
        <f t="shared" si="293"/>
        <v>#N/A</v>
      </c>
    </row>
    <row r="987" spans="20:77">
      <c r="T987" s="5">
        <f>IF(Inputs!F991="",0,IF(Inputs!G991="Purchase",Inputs!H991,IF(Inputs!G991="Redemption",-Inputs!H991,IF(Inputs!G991="Dividend",0,0)))/Inputs!I991)</f>
        <v>0</v>
      </c>
      <c r="U987" s="5">
        <f>IF(Inputs!F991="",0,(datecg-Inputs!F991))</f>
        <v>0</v>
      </c>
      <c r="V987" s="5">
        <f>IF(Inputs!F991="",0,SUM($T$5:T987))</f>
        <v>0</v>
      </c>
      <c r="W987" s="5">
        <f>SUM($X$5:X986)</f>
        <v>24499.276089799783</v>
      </c>
      <c r="X987" s="5">
        <f t="shared" si="276"/>
        <v>0</v>
      </c>
      <c r="Y987" s="5">
        <f t="shared" si="277"/>
        <v>0</v>
      </c>
      <c r="Z987" s="5">
        <f t="shared" si="278"/>
        <v>0</v>
      </c>
      <c r="AA987" s="5">
        <f t="shared" si="279"/>
        <v>0</v>
      </c>
      <c r="AB987" s="5">
        <f t="shared" si="280"/>
        <v>0</v>
      </c>
      <c r="AC987" s="5">
        <f t="shared" si="281"/>
        <v>0</v>
      </c>
      <c r="AD987" s="94">
        <f>IF(U987&lt;=IF(Inputs!$C$22="",lockin,Inputs!$C$22),Inputs!$D$22,IF(U987&lt;=IF(Inputs!$C$23="",lockin,Inputs!$C$23),Inputs!$D$23,IF(U987&lt;=IF(Inputs!$C$24="",lockin,Inputs!$C$24),Inputs!$D$24,IF(U987&lt;=IF(Inputs!$C$25="",lockin,Inputs!$C$25),Inputs!$D$25,IF(U987&lt;=IF(Inputs!$C$26="",lockin,Inputs!$C$26),Inputs!$D$26,IF(U987&lt;=IF(Inputs!$C$27="",lockin,Inputs!$C$27),Inputs!$D$27,IF(U987&lt;=IF(Inputs!$C$28="",lockin,Inputs!$C$28),Inputs!$D$28,IF(U987&lt;=IF(Inputs!$C$29="",lockin,Inputs!$C$29),Inputs!$D$29,IF(U987&lt;=IF(Inputs!$C$30="",lockin,Inputs!$C$30),Inputs!$D$30,IF(U987&lt;=IF(Inputs!$C$31="",lockin,Inputs!$C$31),Inputs!$D$31,0%))))))))))</f>
        <v>1.4999999999999999E-2</v>
      </c>
      <c r="AE987" s="5">
        <f t="shared" si="282"/>
        <v>0</v>
      </c>
      <c r="AF987" s="5">
        <f>AB987*Inputs!I991</f>
        <v>0</v>
      </c>
      <c r="AG987" s="5">
        <f t="shared" si="283"/>
        <v>0</v>
      </c>
      <c r="AH987" s="5">
        <f t="shared" si="284"/>
        <v>0</v>
      </c>
      <c r="AI987" s="5">
        <f>AA987*Inputs!I991</f>
        <v>0</v>
      </c>
      <c r="AJ987" s="5">
        <f t="shared" si="285"/>
        <v>0</v>
      </c>
      <c r="AK987" s="5">
        <f t="shared" si="286"/>
        <v>0</v>
      </c>
      <c r="AL987" s="5">
        <f>AA987*Inputs!I991</f>
        <v>0</v>
      </c>
      <c r="AM987" s="5">
        <f t="shared" ca="1" si="287"/>
        <v>0</v>
      </c>
      <c r="AN987" s="5">
        <f t="shared" si="288"/>
        <v>0</v>
      </c>
      <c r="AO987" s="5">
        <f t="shared" ca="1" si="289"/>
        <v>0</v>
      </c>
      <c r="AP987" s="5"/>
      <c r="AQ987" s="5">
        <f>AA987*Inputs!I991</f>
        <v>0</v>
      </c>
      <c r="AR987" s="5">
        <f t="shared" si="290"/>
        <v>0</v>
      </c>
      <c r="AS987" s="5"/>
      <c r="AT987" s="5">
        <f t="shared" ca="1" si="291"/>
        <v>0</v>
      </c>
      <c r="BG987" s="20" t="str">
        <f>IF(Inputs!K987="","",YEAR(Inputs!K987))</f>
        <v/>
      </c>
      <c r="BH987" s="20" t="str">
        <f>IF(Inputs!K987="","",DAY(Inputs!K987))</f>
        <v/>
      </c>
      <c r="BI987" s="20" t="str">
        <f>IF(Inputs!K987="","",MONTH(Inputs!K987))</f>
        <v/>
      </c>
      <c r="BJ987" s="14" t="str">
        <f>IF(Inputs!K987="","",IF(Inputs!K987&gt;DATE(BG987,4,1),DATE(BG987,4,1),DATE(BG987-1,4,1)))</f>
        <v/>
      </c>
      <c r="BX987" s="27" t="e">
        <f t="shared" si="292"/>
        <v>#N/A</v>
      </c>
      <c r="BY987" t="e">
        <f t="shared" si="293"/>
        <v>#N/A</v>
      </c>
    </row>
    <row r="988" spans="20:77">
      <c r="T988" s="5">
        <f>IF(Inputs!F992="",0,IF(Inputs!G992="Purchase",Inputs!H992,IF(Inputs!G992="Redemption",-Inputs!H992,IF(Inputs!G992="Dividend",0,0)))/Inputs!I992)</f>
        <v>0</v>
      </c>
      <c r="U988" s="5">
        <f>IF(Inputs!F992="",0,(datecg-Inputs!F992))</f>
        <v>0</v>
      </c>
      <c r="V988" s="5">
        <f>IF(Inputs!F992="",0,SUM($T$5:T988))</f>
        <v>0</v>
      </c>
      <c r="W988" s="5">
        <f>SUM($X$5:X987)</f>
        <v>24499.276089799783</v>
      </c>
      <c r="X988" s="5">
        <f t="shared" si="276"/>
        <v>0</v>
      </c>
      <c r="Y988" s="5">
        <f t="shared" si="277"/>
        <v>0</v>
      </c>
      <c r="Z988" s="5">
        <f t="shared" si="278"/>
        <v>0</v>
      </c>
      <c r="AA988" s="5">
        <f t="shared" si="279"/>
        <v>0</v>
      </c>
      <c r="AB988" s="5">
        <f t="shared" si="280"/>
        <v>0</v>
      </c>
      <c r="AC988" s="5">
        <f t="shared" si="281"/>
        <v>0</v>
      </c>
      <c r="AD988" s="94">
        <f>IF(U988&lt;=IF(Inputs!$C$22="",lockin,Inputs!$C$22),Inputs!$D$22,IF(U988&lt;=IF(Inputs!$C$23="",lockin,Inputs!$C$23),Inputs!$D$23,IF(U988&lt;=IF(Inputs!$C$24="",lockin,Inputs!$C$24),Inputs!$D$24,IF(U988&lt;=IF(Inputs!$C$25="",lockin,Inputs!$C$25),Inputs!$D$25,IF(U988&lt;=IF(Inputs!$C$26="",lockin,Inputs!$C$26),Inputs!$D$26,IF(U988&lt;=IF(Inputs!$C$27="",lockin,Inputs!$C$27),Inputs!$D$27,IF(U988&lt;=IF(Inputs!$C$28="",lockin,Inputs!$C$28),Inputs!$D$28,IF(U988&lt;=IF(Inputs!$C$29="",lockin,Inputs!$C$29),Inputs!$D$29,IF(U988&lt;=IF(Inputs!$C$30="",lockin,Inputs!$C$30),Inputs!$D$30,IF(U988&lt;=IF(Inputs!$C$31="",lockin,Inputs!$C$31),Inputs!$D$31,0%))))))))))</f>
        <v>1.4999999999999999E-2</v>
      </c>
      <c r="AE988" s="5">
        <f t="shared" si="282"/>
        <v>0</v>
      </c>
      <c r="AF988" s="5">
        <f>AB988*Inputs!I992</f>
        <v>0</v>
      </c>
      <c r="AG988" s="5">
        <f t="shared" si="283"/>
        <v>0</v>
      </c>
      <c r="AH988" s="5">
        <f t="shared" si="284"/>
        <v>0</v>
      </c>
      <c r="AI988" s="5">
        <f>AA988*Inputs!I992</f>
        <v>0</v>
      </c>
      <c r="AJ988" s="5">
        <f t="shared" si="285"/>
        <v>0</v>
      </c>
      <c r="AK988" s="5">
        <f t="shared" si="286"/>
        <v>0</v>
      </c>
      <c r="AL988" s="5">
        <f>AA988*Inputs!I992</f>
        <v>0</v>
      </c>
      <c r="AM988" s="5">
        <f t="shared" ca="1" si="287"/>
        <v>0</v>
      </c>
      <c r="AN988" s="5">
        <f t="shared" si="288"/>
        <v>0</v>
      </c>
      <c r="AO988" s="5">
        <f t="shared" ca="1" si="289"/>
        <v>0</v>
      </c>
      <c r="AP988" s="5"/>
      <c r="AQ988" s="5">
        <f>AA988*Inputs!I992</f>
        <v>0</v>
      </c>
      <c r="AR988" s="5">
        <f t="shared" si="290"/>
        <v>0</v>
      </c>
      <c r="AS988" s="5"/>
      <c r="AT988" s="5">
        <f t="shared" ca="1" si="291"/>
        <v>0</v>
      </c>
      <c r="BG988" s="20" t="str">
        <f>IF(Inputs!K988="","",YEAR(Inputs!K988))</f>
        <v/>
      </c>
      <c r="BH988" s="20" t="str">
        <f>IF(Inputs!K988="","",DAY(Inputs!K988))</f>
        <v/>
      </c>
      <c r="BI988" s="20" t="str">
        <f>IF(Inputs!K988="","",MONTH(Inputs!K988))</f>
        <v/>
      </c>
      <c r="BJ988" s="14" t="str">
        <f>IF(Inputs!K988="","",IF(Inputs!K988&gt;DATE(BG988,4,1),DATE(BG988,4,1),DATE(BG988-1,4,1)))</f>
        <v/>
      </c>
      <c r="BX988" s="27" t="e">
        <f t="shared" si="292"/>
        <v>#N/A</v>
      </c>
      <c r="BY988" t="e">
        <f t="shared" si="293"/>
        <v>#N/A</v>
      </c>
    </row>
    <row r="989" spans="20:77">
      <c r="T989" s="5">
        <f>IF(Inputs!F993="",0,IF(Inputs!G993="Purchase",Inputs!H993,IF(Inputs!G993="Redemption",-Inputs!H993,IF(Inputs!G993="Dividend",0,0)))/Inputs!I993)</f>
        <v>0</v>
      </c>
      <c r="U989" s="5">
        <f>IF(Inputs!F993="",0,(datecg-Inputs!F993))</f>
        <v>0</v>
      </c>
      <c r="V989" s="5">
        <f>IF(Inputs!F993="",0,SUM($T$5:T989))</f>
        <v>0</v>
      </c>
      <c r="W989" s="5">
        <f>SUM($X$5:X988)</f>
        <v>24499.276089799783</v>
      </c>
      <c r="X989" s="5">
        <f t="shared" si="276"/>
        <v>0</v>
      </c>
      <c r="Y989" s="5">
        <f t="shared" si="277"/>
        <v>0</v>
      </c>
      <c r="Z989" s="5">
        <f t="shared" si="278"/>
        <v>0</v>
      </c>
      <c r="AA989" s="5">
        <f t="shared" si="279"/>
        <v>0</v>
      </c>
      <c r="AB989" s="5">
        <f t="shared" si="280"/>
        <v>0</v>
      </c>
      <c r="AC989" s="5">
        <f t="shared" si="281"/>
        <v>0</v>
      </c>
      <c r="AD989" s="94">
        <f>IF(U989&lt;=IF(Inputs!$C$22="",lockin,Inputs!$C$22),Inputs!$D$22,IF(U989&lt;=IF(Inputs!$C$23="",lockin,Inputs!$C$23),Inputs!$D$23,IF(U989&lt;=IF(Inputs!$C$24="",lockin,Inputs!$C$24),Inputs!$D$24,IF(U989&lt;=IF(Inputs!$C$25="",lockin,Inputs!$C$25),Inputs!$D$25,IF(U989&lt;=IF(Inputs!$C$26="",lockin,Inputs!$C$26),Inputs!$D$26,IF(U989&lt;=IF(Inputs!$C$27="",lockin,Inputs!$C$27),Inputs!$D$27,IF(U989&lt;=IF(Inputs!$C$28="",lockin,Inputs!$C$28),Inputs!$D$28,IF(U989&lt;=IF(Inputs!$C$29="",lockin,Inputs!$C$29),Inputs!$D$29,IF(U989&lt;=IF(Inputs!$C$30="",lockin,Inputs!$C$30),Inputs!$D$30,IF(U989&lt;=IF(Inputs!$C$31="",lockin,Inputs!$C$31),Inputs!$D$31,0%))))))))))</f>
        <v>1.4999999999999999E-2</v>
      </c>
      <c r="AE989" s="5">
        <f t="shared" si="282"/>
        <v>0</v>
      </c>
      <c r="AF989" s="5">
        <f>AB989*Inputs!I993</f>
        <v>0</v>
      </c>
      <c r="AG989" s="5">
        <f t="shared" si="283"/>
        <v>0</v>
      </c>
      <c r="AH989" s="5">
        <f t="shared" si="284"/>
        <v>0</v>
      </c>
      <c r="AI989" s="5">
        <f>AA989*Inputs!I993</f>
        <v>0</v>
      </c>
      <c r="AJ989" s="5">
        <f t="shared" si="285"/>
        <v>0</v>
      </c>
      <c r="AK989" s="5">
        <f t="shared" si="286"/>
        <v>0</v>
      </c>
      <c r="AL989" s="5">
        <f>AA989*Inputs!I993</f>
        <v>0</v>
      </c>
      <c r="AM989" s="5">
        <f t="shared" ca="1" si="287"/>
        <v>0</v>
      </c>
      <c r="AN989" s="5">
        <f t="shared" si="288"/>
        <v>0</v>
      </c>
      <c r="AO989" s="5">
        <f t="shared" ca="1" si="289"/>
        <v>0</v>
      </c>
      <c r="AP989" s="5"/>
      <c r="AQ989" s="5">
        <f>AA989*Inputs!I993</f>
        <v>0</v>
      </c>
      <c r="AR989" s="5">
        <f t="shared" si="290"/>
        <v>0</v>
      </c>
      <c r="AS989" s="5"/>
      <c r="AT989" s="5">
        <f t="shared" ca="1" si="291"/>
        <v>0</v>
      </c>
      <c r="BG989" s="20" t="str">
        <f>IF(Inputs!K989="","",YEAR(Inputs!K989))</f>
        <v/>
      </c>
      <c r="BH989" s="20" t="str">
        <f>IF(Inputs!K989="","",DAY(Inputs!K989))</f>
        <v/>
      </c>
      <c r="BI989" s="20" t="str">
        <f>IF(Inputs!K989="","",MONTH(Inputs!K989))</f>
        <v/>
      </c>
      <c r="BJ989" s="14" t="str">
        <f>IF(Inputs!K989="","",IF(Inputs!K989&gt;DATE(BG989,4,1),DATE(BG989,4,1),DATE(BG989-1,4,1)))</f>
        <v/>
      </c>
      <c r="BX989" s="27" t="e">
        <f t="shared" si="292"/>
        <v>#N/A</v>
      </c>
      <c r="BY989" t="e">
        <f t="shared" si="293"/>
        <v>#N/A</v>
      </c>
    </row>
    <row r="990" spans="20:77">
      <c r="T990" s="5">
        <f>IF(Inputs!F994="",0,IF(Inputs!G994="Purchase",Inputs!H994,IF(Inputs!G994="Redemption",-Inputs!H994,IF(Inputs!G994="Dividend",0,0)))/Inputs!I994)</f>
        <v>0</v>
      </c>
      <c r="U990" s="5">
        <f>IF(Inputs!F994="",0,(datecg-Inputs!F994))</f>
        <v>0</v>
      </c>
      <c r="V990" s="5">
        <f>IF(Inputs!F994="",0,SUM($T$5:T990))</f>
        <v>0</v>
      </c>
      <c r="W990" s="5">
        <f>SUM($X$5:X989)</f>
        <v>24499.276089799783</v>
      </c>
      <c r="X990" s="5">
        <f t="shared" si="276"/>
        <v>0</v>
      </c>
      <c r="Y990" s="5">
        <f t="shared" si="277"/>
        <v>0</v>
      </c>
      <c r="Z990" s="5">
        <f t="shared" si="278"/>
        <v>0</v>
      </c>
      <c r="AA990" s="5">
        <f t="shared" si="279"/>
        <v>0</v>
      </c>
      <c r="AB990" s="5">
        <f t="shared" si="280"/>
        <v>0</v>
      </c>
      <c r="AC990" s="5">
        <f t="shared" si="281"/>
        <v>0</v>
      </c>
      <c r="AD990" s="94">
        <f>IF(U990&lt;=IF(Inputs!$C$22="",lockin,Inputs!$C$22),Inputs!$D$22,IF(U990&lt;=IF(Inputs!$C$23="",lockin,Inputs!$C$23),Inputs!$D$23,IF(U990&lt;=IF(Inputs!$C$24="",lockin,Inputs!$C$24),Inputs!$D$24,IF(U990&lt;=IF(Inputs!$C$25="",lockin,Inputs!$C$25),Inputs!$D$25,IF(U990&lt;=IF(Inputs!$C$26="",lockin,Inputs!$C$26),Inputs!$D$26,IF(U990&lt;=IF(Inputs!$C$27="",lockin,Inputs!$C$27),Inputs!$D$27,IF(U990&lt;=IF(Inputs!$C$28="",lockin,Inputs!$C$28),Inputs!$D$28,IF(U990&lt;=IF(Inputs!$C$29="",lockin,Inputs!$C$29),Inputs!$D$29,IF(U990&lt;=IF(Inputs!$C$30="",lockin,Inputs!$C$30),Inputs!$D$30,IF(U990&lt;=IF(Inputs!$C$31="",lockin,Inputs!$C$31),Inputs!$D$31,0%))))))))))</f>
        <v>1.4999999999999999E-2</v>
      </c>
      <c r="AE990" s="5">
        <f t="shared" si="282"/>
        <v>0</v>
      </c>
      <c r="AF990" s="5">
        <f>AB990*Inputs!I994</f>
        <v>0</v>
      </c>
      <c r="AG990" s="5">
        <f t="shared" si="283"/>
        <v>0</v>
      </c>
      <c r="AH990" s="5">
        <f t="shared" si="284"/>
        <v>0</v>
      </c>
      <c r="AI990" s="5">
        <f>AA990*Inputs!I994</f>
        <v>0</v>
      </c>
      <c r="AJ990" s="5">
        <f t="shared" si="285"/>
        <v>0</v>
      </c>
      <c r="AK990" s="5">
        <f t="shared" si="286"/>
        <v>0</v>
      </c>
      <c r="AL990" s="5">
        <f>AA990*Inputs!I994</f>
        <v>0</v>
      </c>
      <c r="AM990" s="5">
        <f t="shared" ca="1" si="287"/>
        <v>0</v>
      </c>
      <c r="AN990" s="5">
        <f t="shared" si="288"/>
        <v>0</v>
      </c>
      <c r="AO990" s="5">
        <f t="shared" ca="1" si="289"/>
        <v>0</v>
      </c>
      <c r="AP990" s="5"/>
      <c r="AQ990" s="5">
        <f>AA990*Inputs!I994</f>
        <v>0</v>
      </c>
      <c r="AR990" s="5">
        <f t="shared" si="290"/>
        <v>0</v>
      </c>
      <c r="AS990" s="5"/>
      <c r="AT990" s="5">
        <f t="shared" ca="1" si="291"/>
        <v>0</v>
      </c>
      <c r="BG990" s="20" t="str">
        <f>IF(Inputs!K990="","",YEAR(Inputs!K990))</f>
        <v/>
      </c>
      <c r="BH990" s="20" t="str">
        <f>IF(Inputs!K990="","",DAY(Inputs!K990))</f>
        <v/>
      </c>
      <c r="BI990" s="20" t="str">
        <f>IF(Inputs!K990="","",MONTH(Inputs!K990))</f>
        <v/>
      </c>
      <c r="BJ990" s="14" t="str">
        <f>IF(Inputs!K990="","",IF(Inputs!K990&gt;DATE(BG990,4,1),DATE(BG990,4,1),DATE(BG990-1,4,1)))</f>
        <v/>
      </c>
      <c r="BX990" s="27" t="e">
        <f t="shared" si="292"/>
        <v>#N/A</v>
      </c>
      <c r="BY990" t="e">
        <f t="shared" si="293"/>
        <v>#N/A</v>
      </c>
    </row>
    <row r="991" spans="20:77">
      <c r="T991" s="5">
        <f>IF(Inputs!F995="",0,IF(Inputs!G995="Purchase",Inputs!H995,IF(Inputs!G995="Redemption",-Inputs!H995,IF(Inputs!G995="Dividend",0,0)))/Inputs!I995)</f>
        <v>0</v>
      </c>
      <c r="U991" s="5">
        <f>IF(Inputs!F995="",0,(datecg-Inputs!F995))</f>
        <v>0</v>
      </c>
      <c r="V991" s="5">
        <f>IF(Inputs!F995="",0,SUM($T$5:T991))</f>
        <v>0</v>
      </c>
      <c r="W991" s="5">
        <f>SUM($X$5:X990)</f>
        <v>24499.276089799783</v>
      </c>
      <c r="X991" s="5">
        <f t="shared" si="276"/>
        <v>0</v>
      </c>
      <c r="Y991" s="5">
        <f t="shared" si="277"/>
        <v>0</v>
      </c>
      <c r="Z991" s="5">
        <f t="shared" si="278"/>
        <v>0</v>
      </c>
      <c r="AA991" s="5">
        <f t="shared" si="279"/>
        <v>0</v>
      </c>
      <c r="AB991" s="5">
        <f t="shared" si="280"/>
        <v>0</v>
      </c>
      <c r="AC991" s="5">
        <f t="shared" si="281"/>
        <v>0</v>
      </c>
      <c r="AD991" s="94">
        <f>IF(U991&lt;=IF(Inputs!$C$22="",lockin,Inputs!$C$22),Inputs!$D$22,IF(U991&lt;=IF(Inputs!$C$23="",lockin,Inputs!$C$23),Inputs!$D$23,IF(U991&lt;=IF(Inputs!$C$24="",lockin,Inputs!$C$24),Inputs!$D$24,IF(U991&lt;=IF(Inputs!$C$25="",lockin,Inputs!$C$25),Inputs!$D$25,IF(U991&lt;=IF(Inputs!$C$26="",lockin,Inputs!$C$26),Inputs!$D$26,IF(U991&lt;=IF(Inputs!$C$27="",lockin,Inputs!$C$27),Inputs!$D$27,IF(U991&lt;=IF(Inputs!$C$28="",lockin,Inputs!$C$28),Inputs!$D$28,IF(U991&lt;=IF(Inputs!$C$29="",lockin,Inputs!$C$29),Inputs!$D$29,IF(U991&lt;=IF(Inputs!$C$30="",lockin,Inputs!$C$30),Inputs!$D$30,IF(U991&lt;=IF(Inputs!$C$31="",lockin,Inputs!$C$31),Inputs!$D$31,0%))))))))))</f>
        <v>1.4999999999999999E-2</v>
      </c>
      <c r="AE991" s="5">
        <f t="shared" si="282"/>
        <v>0</v>
      </c>
      <c r="AF991" s="5">
        <f>AB991*Inputs!I995</f>
        <v>0</v>
      </c>
      <c r="AG991" s="5">
        <f t="shared" si="283"/>
        <v>0</v>
      </c>
      <c r="AH991" s="5">
        <f t="shared" si="284"/>
        <v>0</v>
      </c>
      <c r="AI991" s="5">
        <f>AA991*Inputs!I995</f>
        <v>0</v>
      </c>
      <c r="AJ991" s="5">
        <f t="shared" si="285"/>
        <v>0</v>
      </c>
      <c r="AK991" s="5">
        <f t="shared" si="286"/>
        <v>0</v>
      </c>
      <c r="AL991" s="5">
        <f>AA991*Inputs!I995</f>
        <v>0</v>
      </c>
      <c r="AM991" s="5">
        <f t="shared" ca="1" si="287"/>
        <v>0</v>
      </c>
      <c r="AN991" s="5">
        <f t="shared" si="288"/>
        <v>0</v>
      </c>
      <c r="AO991" s="5">
        <f t="shared" ca="1" si="289"/>
        <v>0</v>
      </c>
      <c r="AP991" s="5"/>
      <c r="AQ991" s="5">
        <f>AA991*Inputs!I995</f>
        <v>0</v>
      </c>
      <c r="AR991" s="5">
        <f t="shared" si="290"/>
        <v>0</v>
      </c>
      <c r="AS991" s="5"/>
      <c r="AT991" s="5">
        <f t="shared" ca="1" si="291"/>
        <v>0</v>
      </c>
      <c r="BG991" s="20" t="str">
        <f>IF(Inputs!K991="","",YEAR(Inputs!K991))</f>
        <v/>
      </c>
      <c r="BH991" s="20" t="str">
        <f>IF(Inputs!K991="","",DAY(Inputs!K991))</f>
        <v/>
      </c>
      <c r="BI991" s="20" t="str">
        <f>IF(Inputs!K991="","",MONTH(Inputs!K991))</f>
        <v/>
      </c>
      <c r="BJ991" s="14" t="str">
        <f>IF(Inputs!K991="","",IF(Inputs!K991&gt;DATE(BG991,4,1),DATE(BG991,4,1),DATE(BG991-1,4,1)))</f>
        <v/>
      </c>
      <c r="BX991" s="27" t="e">
        <f t="shared" si="292"/>
        <v>#N/A</v>
      </c>
      <c r="BY991" t="e">
        <f t="shared" si="293"/>
        <v>#N/A</v>
      </c>
    </row>
    <row r="992" spans="20:77">
      <c r="T992" s="5">
        <f>IF(Inputs!F996="",0,IF(Inputs!G996="Purchase",Inputs!H996,IF(Inputs!G996="Redemption",-Inputs!H996,IF(Inputs!G996="Dividend",0,0)))/Inputs!I996)</f>
        <v>0</v>
      </c>
      <c r="U992" s="5">
        <f>IF(Inputs!F996="",0,(datecg-Inputs!F996))</f>
        <v>0</v>
      </c>
      <c r="V992" s="5">
        <f>IF(Inputs!F996="",0,SUM($T$5:T992))</f>
        <v>0</v>
      </c>
      <c r="W992" s="5">
        <f>SUM($X$5:X991)</f>
        <v>24499.276089799783</v>
      </c>
      <c r="X992" s="5">
        <f t="shared" si="276"/>
        <v>0</v>
      </c>
      <c r="Y992" s="5">
        <f t="shared" si="277"/>
        <v>0</v>
      </c>
      <c r="Z992" s="5">
        <f t="shared" si="278"/>
        <v>0</v>
      </c>
      <c r="AA992" s="5">
        <f t="shared" si="279"/>
        <v>0</v>
      </c>
      <c r="AB992" s="5">
        <f t="shared" si="280"/>
        <v>0</v>
      </c>
      <c r="AC992" s="5">
        <f t="shared" si="281"/>
        <v>0</v>
      </c>
      <c r="AD992" s="94">
        <f>IF(U992&lt;=IF(Inputs!$C$22="",lockin,Inputs!$C$22),Inputs!$D$22,IF(U992&lt;=IF(Inputs!$C$23="",lockin,Inputs!$C$23),Inputs!$D$23,IF(U992&lt;=IF(Inputs!$C$24="",lockin,Inputs!$C$24),Inputs!$D$24,IF(U992&lt;=IF(Inputs!$C$25="",lockin,Inputs!$C$25),Inputs!$D$25,IF(U992&lt;=IF(Inputs!$C$26="",lockin,Inputs!$C$26),Inputs!$D$26,IF(U992&lt;=IF(Inputs!$C$27="",lockin,Inputs!$C$27),Inputs!$D$27,IF(U992&lt;=IF(Inputs!$C$28="",lockin,Inputs!$C$28),Inputs!$D$28,IF(U992&lt;=IF(Inputs!$C$29="",lockin,Inputs!$C$29),Inputs!$D$29,IF(U992&lt;=IF(Inputs!$C$30="",lockin,Inputs!$C$30),Inputs!$D$30,IF(U992&lt;=IF(Inputs!$C$31="",lockin,Inputs!$C$31),Inputs!$D$31,0%))))))))))</f>
        <v>1.4999999999999999E-2</v>
      </c>
      <c r="AE992" s="5">
        <f t="shared" si="282"/>
        <v>0</v>
      </c>
      <c r="AF992" s="5">
        <f>AB992*Inputs!I996</f>
        <v>0</v>
      </c>
      <c r="AG992" s="5">
        <f t="shared" si="283"/>
        <v>0</v>
      </c>
      <c r="AH992" s="5">
        <f t="shared" si="284"/>
        <v>0</v>
      </c>
      <c r="AI992" s="5">
        <f>AA992*Inputs!I996</f>
        <v>0</v>
      </c>
      <c r="AJ992" s="5">
        <f t="shared" si="285"/>
        <v>0</v>
      </c>
      <c r="AK992" s="5">
        <f t="shared" si="286"/>
        <v>0</v>
      </c>
      <c r="AL992" s="5">
        <f>AA992*Inputs!I996</f>
        <v>0</v>
      </c>
      <c r="AM992" s="5">
        <f t="shared" ca="1" si="287"/>
        <v>0</v>
      </c>
      <c r="AN992" s="5">
        <f t="shared" si="288"/>
        <v>0</v>
      </c>
      <c r="AO992" s="5">
        <f t="shared" ca="1" si="289"/>
        <v>0</v>
      </c>
      <c r="AP992" s="5"/>
      <c r="AQ992" s="5">
        <f>AA992*Inputs!I996</f>
        <v>0</v>
      </c>
      <c r="AR992" s="5">
        <f t="shared" si="290"/>
        <v>0</v>
      </c>
      <c r="AS992" s="5"/>
      <c r="AT992" s="5">
        <f t="shared" ca="1" si="291"/>
        <v>0</v>
      </c>
      <c r="BG992" s="20" t="str">
        <f>IF(Inputs!K992="","",YEAR(Inputs!K992))</f>
        <v/>
      </c>
      <c r="BH992" s="20" t="str">
        <f>IF(Inputs!K992="","",DAY(Inputs!K992))</f>
        <v/>
      </c>
      <c r="BI992" s="20" t="str">
        <f>IF(Inputs!K992="","",MONTH(Inputs!K992))</f>
        <v/>
      </c>
      <c r="BJ992" s="14" t="str">
        <f>IF(Inputs!K992="","",IF(Inputs!K992&gt;DATE(BG992,4,1),DATE(BG992,4,1),DATE(BG992-1,4,1)))</f>
        <v/>
      </c>
      <c r="BX992" s="27" t="e">
        <f t="shared" si="292"/>
        <v>#N/A</v>
      </c>
      <c r="BY992" t="e">
        <f t="shared" si="293"/>
        <v>#N/A</v>
      </c>
    </row>
    <row r="993" spans="20:77">
      <c r="T993" s="5">
        <f>IF(Inputs!F997="",0,IF(Inputs!G997="Purchase",Inputs!H997,IF(Inputs!G997="Redemption",-Inputs!H997,IF(Inputs!G997="Dividend",0,0)))/Inputs!I997)</f>
        <v>0</v>
      </c>
      <c r="U993" s="5">
        <f>IF(Inputs!F997="",0,(datecg-Inputs!F997))</f>
        <v>0</v>
      </c>
      <c r="V993" s="5">
        <f>IF(Inputs!F997="",0,SUM($T$5:T993))</f>
        <v>0</v>
      </c>
      <c r="W993" s="5">
        <f>SUM($X$5:X992)</f>
        <v>24499.276089799783</v>
      </c>
      <c r="X993" s="5">
        <f t="shared" si="276"/>
        <v>0</v>
      </c>
      <c r="Y993" s="5">
        <f t="shared" si="277"/>
        <v>0</v>
      </c>
      <c r="Z993" s="5">
        <f t="shared" si="278"/>
        <v>0</v>
      </c>
      <c r="AA993" s="5">
        <f t="shared" si="279"/>
        <v>0</v>
      </c>
      <c r="AB993" s="5">
        <f t="shared" si="280"/>
        <v>0</v>
      </c>
      <c r="AC993" s="5">
        <f t="shared" si="281"/>
        <v>0</v>
      </c>
      <c r="AD993" s="94">
        <f>IF(U993&lt;=IF(Inputs!$C$22="",lockin,Inputs!$C$22),Inputs!$D$22,IF(U993&lt;=IF(Inputs!$C$23="",lockin,Inputs!$C$23),Inputs!$D$23,IF(U993&lt;=IF(Inputs!$C$24="",lockin,Inputs!$C$24),Inputs!$D$24,IF(U993&lt;=IF(Inputs!$C$25="",lockin,Inputs!$C$25),Inputs!$D$25,IF(U993&lt;=IF(Inputs!$C$26="",lockin,Inputs!$C$26),Inputs!$D$26,IF(U993&lt;=IF(Inputs!$C$27="",lockin,Inputs!$C$27),Inputs!$D$27,IF(U993&lt;=IF(Inputs!$C$28="",lockin,Inputs!$C$28),Inputs!$D$28,IF(U993&lt;=IF(Inputs!$C$29="",lockin,Inputs!$C$29),Inputs!$D$29,IF(U993&lt;=IF(Inputs!$C$30="",lockin,Inputs!$C$30),Inputs!$D$30,IF(U993&lt;=IF(Inputs!$C$31="",lockin,Inputs!$C$31),Inputs!$D$31,0%))))))))))</f>
        <v>1.4999999999999999E-2</v>
      </c>
      <c r="AE993" s="5">
        <f t="shared" si="282"/>
        <v>0</v>
      </c>
      <c r="AF993" s="5">
        <f>AB993*Inputs!I997</f>
        <v>0</v>
      </c>
      <c r="AG993" s="5">
        <f t="shared" si="283"/>
        <v>0</v>
      </c>
      <c r="AH993" s="5">
        <f t="shared" si="284"/>
        <v>0</v>
      </c>
      <c r="AI993" s="5">
        <f>AA993*Inputs!I997</f>
        <v>0</v>
      </c>
      <c r="AJ993" s="5">
        <f t="shared" si="285"/>
        <v>0</v>
      </c>
      <c r="AK993" s="5">
        <f t="shared" si="286"/>
        <v>0</v>
      </c>
      <c r="AL993" s="5">
        <f>AA993*Inputs!I997</f>
        <v>0</v>
      </c>
      <c r="AM993" s="5">
        <f t="shared" ca="1" si="287"/>
        <v>0</v>
      </c>
      <c r="AN993" s="5">
        <f t="shared" si="288"/>
        <v>0</v>
      </c>
      <c r="AO993" s="5">
        <f t="shared" ca="1" si="289"/>
        <v>0</v>
      </c>
      <c r="AP993" s="5"/>
      <c r="AQ993" s="5">
        <f>AA993*Inputs!I997</f>
        <v>0</v>
      </c>
      <c r="AR993" s="5">
        <f t="shared" si="290"/>
        <v>0</v>
      </c>
      <c r="AS993" s="5"/>
      <c r="AT993" s="5">
        <f t="shared" ca="1" si="291"/>
        <v>0</v>
      </c>
      <c r="BG993" s="20" t="str">
        <f>IF(Inputs!K993="","",YEAR(Inputs!K993))</f>
        <v/>
      </c>
      <c r="BH993" s="20" t="str">
        <f>IF(Inputs!K993="","",DAY(Inputs!K993))</f>
        <v/>
      </c>
      <c r="BI993" s="20" t="str">
        <f>IF(Inputs!K993="","",MONTH(Inputs!K993))</f>
        <v/>
      </c>
      <c r="BJ993" s="14" t="str">
        <f>IF(Inputs!K993="","",IF(Inputs!K993&gt;DATE(BG993,4,1),DATE(BG993,4,1),DATE(BG993-1,4,1)))</f>
        <v/>
      </c>
      <c r="BX993" s="27" t="e">
        <f t="shared" si="292"/>
        <v>#N/A</v>
      </c>
      <c r="BY993" t="e">
        <f t="shared" si="293"/>
        <v>#N/A</v>
      </c>
    </row>
    <row r="994" spans="20:77">
      <c r="T994" s="5">
        <f>IF(Inputs!F998="",0,IF(Inputs!G998="Purchase",Inputs!H998,IF(Inputs!G998="Redemption",-Inputs!H998,IF(Inputs!G998="Dividend",0,0)))/Inputs!I998)</f>
        <v>0</v>
      </c>
      <c r="U994" s="5">
        <f>IF(Inputs!F998="",0,(datecg-Inputs!F998))</f>
        <v>0</v>
      </c>
      <c r="V994" s="5">
        <f>IF(Inputs!F998="",0,SUM($T$5:T994))</f>
        <v>0</v>
      </c>
      <c r="W994" s="5">
        <f>SUM($X$5:X993)</f>
        <v>24499.276089799783</v>
      </c>
      <c r="X994" s="5">
        <f t="shared" si="276"/>
        <v>0</v>
      </c>
      <c r="Y994" s="5">
        <f t="shared" si="277"/>
        <v>0</v>
      </c>
      <c r="Z994" s="5">
        <f t="shared" si="278"/>
        <v>0</v>
      </c>
      <c r="AA994" s="5">
        <f t="shared" si="279"/>
        <v>0</v>
      </c>
      <c r="AB994" s="5">
        <f t="shared" si="280"/>
        <v>0</v>
      </c>
      <c r="AC994" s="5">
        <f t="shared" si="281"/>
        <v>0</v>
      </c>
      <c r="AD994" s="94">
        <f>IF(U994&lt;=IF(Inputs!$C$22="",lockin,Inputs!$C$22),Inputs!$D$22,IF(U994&lt;=IF(Inputs!$C$23="",lockin,Inputs!$C$23),Inputs!$D$23,IF(U994&lt;=IF(Inputs!$C$24="",lockin,Inputs!$C$24),Inputs!$D$24,IF(U994&lt;=IF(Inputs!$C$25="",lockin,Inputs!$C$25),Inputs!$D$25,IF(U994&lt;=IF(Inputs!$C$26="",lockin,Inputs!$C$26),Inputs!$D$26,IF(U994&lt;=IF(Inputs!$C$27="",lockin,Inputs!$C$27),Inputs!$D$27,IF(U994&lt;=IF(Inputs!$C$28="",lockin,Inputs!$C$28),Inputs!$D$28,IF(U994&lt;=IF(Inputs!$C$29="",lockin,Inputs!$C$29),Inputs!$D$29,IF(U994&lt;=IF(Inputs!$C$30="",lockin,Inputs!$C$30),Inputs!$D$30,IF(U994&lt;=IF(Inputs!$C$31="",lockin,Inputs!$C$31),Inputs!$D$31,0%))))))))))</f>
        <v>1.4999999999999999E-2</v>
      </c>
      <c r="AE994" s="5">
        <f t="shared" si="282"/>
        <v>0</v>
      </c>
      <c r="AF994" s="5">
        <f>AB994*Inputs!I998</f>
        <v>0</v>
      </c>
      <c r="AG994" s="5">
        <f t="shared" si="283"/>
        <v>0</v>
      </c>
      <c r="AH994" s="5">
        <f t="shared" si="284"/>
        <v>0</v>
      </c>
      <c r="AI994" s="5">
        <f>AA994*Inputs!I998</f>
        <v>0</v>
      </c>
      <c r="AJ994" s="5">
        <f t="shared" si="285"/>
        <v>0</v>
      </c>
      <c r="AK994" s="5">
        <f t="shared" si="286"/>
        <v>0</v>
      </c>
      <c r="AL994" s="5">
        <f>AA994*Inputs!I998</f>
        <v>0</v>
      </c>
      <c r="AM994" s="5">
        <f t="shared" ca="1" si="287"/>
        <v>0</v>
      </c>
      <c r="AN994" s="5">
        <f t="shared" si="288"/>
        <v>0</v>
      </c>
      <c r="AO994" s="5">
        <f t="shared" ca="1" si="289"/>
        <v>0</v>
      </c>
      <c r="AP994" s="5"/>
      <c r="AQ994" s="5">
        <f>AA994*Inputs!I998</f>
        <v>0</v>
      </c>
      <c r="AR994" s="5">
        <f t="shared" si="290"/>
        <v>0</v>
      </c>
      <c r="AS994" s="5"/>
      <c r="AT994" s="5">
        <f t="shared" ca="1" si="291"/>
        <v>0</v>
      </c>
      <c r="BG994" s="20" t="str">
        <f>IF(Inputs!K994="","",YEAR(Inputs!K994))</f>
        <v/>
      </c>
      <c r="BH994" s="20" t="str">
        <f>IF(Inputs!K994="","",DAY(Inputs!K994))</f>
        <v/>
      </c>
      <c r="BI994" s="20" t="str">
        <f>IF(Inputs!K994="","",MONTH(Inputs!K994))</f>
        <v/>
      </c>
      <c r="BJ994" s="14" t="str">
        <f>IF(Inputs!K994="","",IF(Inputs!K994&gt;DATE(BG994,4,1),DATE(BG994,4,1),DATE(BG994-1,4,1)))</f>
        <v/>
      </c>
      <c r="BX994" s="27" t="e">
        <f t="shared" si="292"/>
        <v>#N/A</v>
      </c>
      <c r="BY994" t="e">
        <f t="shared" si="293"/>
        <v>#N/A</v>
      </c>
    </row>
    <row r="995" spans="20:77">
      <c r="T995" s="5">
        <f>IF(Inputs!F999="",0,IF(Inputs!G999="Purchase",Inputs!H999,IF(Inputs!G999="Redemption",-Inputs!H999,IF(Inputs!G999="Dividend",0,0)))/Inputs!I999)</f>
        <v>0</v>
      </c>
      <c r="U995" s="5">
        <f>IF(Inputs!F999="",0,(datecg-Inputs!F999))</f>
        <v>0</v>
      </c>
      <c r="V995" s="5">
        <f>IF(Inputs!F999="",0,SUM($T$5:T995))</f>
        <v>0</v>
      </c>
      <c r="W995" s="5">
        <f>SUM($X$5:X994)</f>
        <v>24499.276089799783</v>
      </c>
      <c r="X995" s="5">
        <f t="shared" si="276"/>
        <v>0</v>
      </c>
      <c r="Y995" s="5">
        <f t="shared" si="277"/>
        <v>0</v>
      </c>
      <c r="Z995" s="5">
        <f t="shared" si="278"/>
        <v>0</v>
      </c>
      <c r="AA995" s="5">
        <f t="shared" si="279"/>
        <v>0</v>
      </c>
      <c r="AB995" s="5">
        <f t="shared" si="280"/>
        <v>0</v>
      </c>
      <c r="AC995" s="5">
        <f t="shared" si="281"/>
        <v>0</v>
      </c>
      <c r="AD995" s="94">
        <f>IF(U995&lt;=IF(Inputs!$C$22="",lockin,Inputs!$C$22),Inputs!$D$22,IF(U995&lt;=IF(Inputs!$C$23="",lockin,Inputs!$C$23),Inputs!$D$23,IF(U995&lt;=IF(Inputs!$C$24="",lockin,Inputs!$C$24),Inputs!$D$24,IF(U995&lt;=IF(Inputs!$C$25="",lockin,Inputs!$C$25),Inputs!$D$25,IF(U995&lt;=IF(Inputs!$C$26="",lockin,Inputs!$C$26),Inputs!$D$26,IF(U995&lt;=IF(Inputs!$C$27="",lockin,Inputs!$C$27),Inputs!$D$27,IF(U995&lt;=IF(Inputs!$C$28="",lockin,Inputs!$C$28),Inputs!$D$28,IF(U995&lt;=IF(Inputs!$C$29="",lockin,Inputs!$C$29),Inputs!$D$29,IF(U995&lt;=IF(Inputs!$C$30="",lockin,Inputs!$C$30),Inputs!$D$30,IF(U995&lt;=IF(Inputs!$C$31="",lockin,Inputs!$C$31),Inputs!$D$31,0%))))))))))</f>
        <v>1.4999999999999999E-2</v>
      </c>
      <c r="AE995" s="5">
        <f t="shared" si="282"/>
        <v>0</v>
      </c>
      <c r="AF995" s="5">
        <f>AB995*Inputs!I999</f>
        <v>0</v>
      </c>
      <c r="AG995" s="5">
        <f t="shared" si="283"/>
        <v>0</v>
      </c>
      <c r="AH995" s="5">
        <f t="shared" si="284"/>
        <v>0</v>
      </c>
      <c r="AI995" s="5">
        <f>AA995*Inputs!I999</f>
        <v>0</v>
      </c>
      <c r="AJ995" s="5">
        <f t="shared" si="285"/>
        <v>0</v>
      </c>
      <c r="AK995" s="5">
        <f t="shared" si="286"/>
        <v>0</v>
      </c>
      <c r="AL995" s="5">
        <f>AA995*Inputs!I999</f>
        <v>0</v>
      </c>
      <c r="AM995" s="5">
        <f t="shared" ca="1" si="287"/>
        <v>0</v>
      </c>
      <c r="AN995" s="5">
        <f t="shared" si="288"/>
        <v>0</v>
      </c>
      <c r="AO995" s="5">
        <f t="shared" ca="1" si="289"/>
        <v>0</v>
      </c>
      <c r="AP995" s="5"/>
      <c r="AQ995" s="5">
        <f>AA995*Inputs!I999</f>
        <v>0</v>
      </c>
      <c r="AR995" s="5">
        <f t="shared" si="290"/>
        <v>0</v>
      </c>
      <c r="AS995" s="5"/>
      <c r="AT995" s="5">
        <f t="shared" ca="1" si="291"/>
        <v>0</v>
      </c>
      <c r="BG995" s="20" t="str">
        <f>IF(Inputs!K995="","",YEAR(Inputs!K995))</f>
        <v/>
      </c>
      <c r="BH995" s="20" t="str">
        <f>IF(Inputs!K995="","",DAY(Inputs!K995))</f>
        <v/>
      </c>
      <c r="BI995" s="20" t="str">
        <f>IF(Inputs!K995="","",MONTH(Inputs!K995))</f>
        <v/>
      </c>
      <c r="BJ995" s="14" t="str">
        <f>IF(Inputs!K995="","",IF(Inputs!K995&gt;DATE(BG995,4,1),DATE(BG995,4,1),DATE(BG995-1,4,1)))</f>
        <v/>
      </c>
      <c r="BX995" s="27" t="e">
        <f t="shared" si="292"/>
        <v>#N/A</v>
      </c>
      <c r="BY995" t="e">
        <f t="shared" si="293"/>
        <v>#N/A</v>
      </c>
    </row>
    <row r="996" spans="20:77">
      <c r="T996" s="5">
        <f>IF(Inputs!F1000="",0,IF(Inputs!G1000="Purchase",Inputs!H1000,IF(Inputs!G1000="Redemption",-Inputs!H1000,IF(Inputs!G1000="Dividend",0,0)))/Inputs!I1000)</f>
        <v>0</v>
      </c>
      <c r="U996" s="5">
        <f>IF(Inputs!F1000="",0,(datecg-Inputs!F1000))</f>
        <v>0</v>
      </c>
      <c r="V996" s="5">
        <f>IF(Inputs!F1000="",0,SUM($T$5:T996))</f>
        <v>0</v>
      </c>
      <c r="W996" s="5">
        <f>SUM($X$5:X995)</f>
        <v>24499.276089799783</v>
      </c>
      <c r="X996" s="5">
        <f t="shared" si="276"/>
        <v>0</v>
      </c>
      <c r="Y996" s="5">
        <f t="shared" si="277"/>
        <v>0</v>
      </c>
      <c r="Z996" s="5">
        <f t="shared" si="278"/>
        <v>0</v>
      </c>
      <c r="AA996" s="5">
        <f t="shared" si="279"/>
        <v>0</v>
      </c>
      <c r="AB996" s="5">
        <f t="shared" si="280"/>
        <v>0</v>
      </c>
      <c r="AC996" s="5">
        <f t="shared" si="281"/>
        <v>0</v>
      </c>
      <c r="AD996" s="94">
        <f>IF(U996&lt;=IF(Inputs!$C$22="",lockin,Inputs!$C$22),Inputs!$D$22,IF(U996&lt;=IF(Inputs!$C$23="",lockin,Inputs!$C$23),Inputs!$D$23,IF(U996&lt;=IF(Inputs!$C$24="",lockin,Inputs!$C$24),Inputs!$D$24,IF(U996&lt;=IF(Inputs!$C$25="",lockin,Inputs!$C$25),Inputs!$D$25,IF(U996&lt;=IF(Inputs!$C$26="",lockin,Inputs!$C$26),Inputs!$D$26,IF(U996&lt;=IF(Inputs!$C$27="",lockin,Inputs!$C$27),Inputs!$D$27,IF(U996&lt;=IF(Inputs!$C$28="",lockin,Inputs!$C$28),Inputs!$D$28,IF(U996&lt;=IF(Inputs!$C$29="",lockin,Inputs!$C$29),Inputs!$D$29,IF(U996&lt;=IF(Inputs!$C$30="",lockin,Inputs!$C$30),Inputs!$D$30,IF(U996&lt;=IF(Inputs!$C$31="",lockin,Inputs!$C$31),Inputs!$D$31,0%))))))))))</f>
        <v>1.4999999999999999E-2</v>
      </c>
      <c r="AE996" s="5">
        <f t="shared" si="282"/>
        <v>0</v>
      </c>
      <c r="AF996" s="5">
        <f>AB996*Inputs!I1000</f>
        <v>0</v>
      </c>
      <c r="AG996" s="5">
        <f t="shared" si="283"/>
        <v>0</v>
      </c>
      <c r="AH996" s="5">
        <f t="shared" si="284"/>
        <v>0</v>
      </c>
      <c r="AI996" s="5">
        <f>AA996*Inputs!I1000</f>
        <v>0</v>
      </c>
      <c r="AJ996" s="5">
        <f t="shared" si="285"/>
        <v>0</v>
      </c>
      <c r="AK996" s="5">
        <f t="shared" si="286"/>
        <v>0</v>
      </c>
      <c r="AL996" s="5">
        <f>AA996*Inputs!I1000</f>
        <v>0</v>
      </c>
      <c r="AM996" s="5">
        <f t="shared" ca="1" si="287"/>
        <v>0</v>
      </c>
      <c r="AN996" s="5">
        <f t="shared" si="288"/>
        <v>0</v>
      </c>
      <c r="AO996" s="5">
        <f t="shared" ca="1" si="289"/>
        <v>0</v>
      </c>
      <c r="AP996" s="5"/>
      <c r="AQ996" s="5">
        <f>AA996*Inputs!I1000</f>
        <v>0</v>
      </c>
      <c r="AR996" s="5">
        <f t="shared" si="290"/>
        <v>0</v>
      </c>
      <c r="AS996" s="5"/>
      <c r="AT996" s="5">
        <f t="shared" ca="1" si="291"/>
        <v>0</v>
      </c>
      <c r="BG996" s="20" t="str">
        <f>IF(Inputs!K996="","",YEAR(Inputs!K996))</f>
        <v/>
      </c>
      <c r="BH996" s="20" t="str">
        <f>IF(Inputs!K996="","",DAY(Inputs!K996))</f>
        <v/>
      </c>
      <c r="BI996" s="20" t="str">
        <f>IF(Inputs!K996="","",MONTH(Inputs!K996))</f>
        <v/>
      </c>
      <c r="BJ996" s="14" t="str">
        <f>IF(Inputs!K996="","",IF(Inputs!K996&gt;DATE(BG996,4,1),DATE(BG996,4,1),DATE(BG996-1,4,1)))</f>
        <v/>
      </c>
      <c r="BX996" s="27" t="e">
        <f t="shared" si="292"/>
        <v>#N/A</v>
      </c>
      <c r="BY996" t="e">
        <f t="shared" si="293"/>
        <v>#N/A</v>
      </c>
    </row>
    <row r="997" spans="20:77">
      <c r="T997" s="5">
        <f>IF(Inputs!F1001="",0,IF(Inputs!G1001="Purchase",Inputs!H1001,IF(Inputs!G1001="Redemption",-Inputs!H1001,IF(Inputs!G1001="Dividend",0,0)))/Inputs!I1001)</f>
        <v>0</v>
      </c>
      <c r="U997" s="5">
        <f>IF(Inputs!F1001="",0,(datecg-Inputs!F1001))</f>
        <v>0</v>
      </c>
      <c r="V997" s="5">
        <f>IF(Inputs!F1001="",0,SUM($T$5:T997))</f>
        <v>0</v>
      </c>
      <c r="W997" s="5">
        <f>SUM($X$5:X996)</f>
        <v>24499.276089799783</v>
      </c>
      <c r="X997" s="5">
        <f t="shared" si="276"/>
        <v>0</v>
      </c>
      <c r="Y997" s="5">
        <f t="shared" si="277"/>
        <v>0</v>
      </c>
      <c r="Z997" s="5">
        <f t="shared" si="278"/>
        <v>0</v>
      </c>
      <c r="AA997" s="5">
        <f t="shared" si="279"/>
        <v>0</v>
      </c>
      <c r="AB997" s="5">
        <f t="shared" si="280"/>
        <v>0</v>
      </c>
      <c r="AC997" s="5">
        <f t="shared" si="281"/>
        <v>0</v>
      </c>
      <c r="AD997" s="94">
        <f>IF(U997&lt;=IF(Inputs!$C$22="",lockin,Inputs!$C$22),Inputs!$D$22,IF(U997&lt;=IF(Inputs!$C$23="",lockin,Inputs!$C$23),Inputs!$D$23,IF(U997&lt;=IF(Inputs!$C$24="",lockin,Inputs!$C$24),Inputs!$D$24,IF(U997&lt;=IF(Inputs!$C$25="",lockin,Inputs!$C$25),Inputs!$D$25,IF(U997&lt;=IF(Inputs!$C$26="",lockin,Inputs!$C$26),Inputs!$D$26,IF(U997&lt;=IF(Inputs!$C$27="",lockin,Inputs!$C$27),Inputs!$D$27,IF(U997&lt;=IF(Inputs!$C$28="",lockin,Inputs!$C$28),Inputs!$D$28,IF(U997&lt;=IF(Inputs!$C$29="",lockin,Inputs!$C$29),Inputs!$D$29,IF(U997&lt;=IF(Inputs!$C$30="",lockin,Inputs!$C$30),Inputs!$D$30,IF(U997&lt;=IF(Inputs!$C$31="",lockin,Inputs!$C$31),Inputs!$D$31,0%))))))))))</f>
        <v>1.4999999999999999E-2</v>
      </c>
      <c r="AE997" s="5">
        <f t="shared" si="282"/>
        <v>0</v>
      </c>
      <c r="AF997" s="5">
        <f>AB997*Inputs!I1001</f>
        <v>0</v>
      </c>
      <c r="AG997" s="5">
        <f t="shared" si="283"/>
        <v>0</v>
      </c>
      <c r="AH997" s="5">
        <f t="shared" si="284"/>
        <v>0</v>
      </c>
      <c r="AI997" s="5">
        <f>AA997*Inputs!I1001</f>
        <v>0</v>
      </c>
      <c r="AJ997" s="5">
        <f t="shared" si="285"/>
        <v>0</v>
      </c>
      <c r="AK997" s="5">
        <f t="shared" si="286"/>
        <v>0</v>
      </c>
      <c r="AL997" s="5">
        <f>AA997*Inputs!I1001</f>
        <v>0</v>
      </c>
      <c r="AM997" s="5">
        <f t="shared" ca="1" si="287"/>
        <v>0</v>
      </c>
      <c r="AN997" s="5">
        <f t="shared" si="288"/>
        <v>0</v>
      </c>
      <c r="AO997" s="5">
        <f t="shared" ca="1" si="289"/>
        <v>0</v>
      </c>
      <c r="AP997" s="5"/>
      <c r="AQ997" s="5">
        <f>AA997*Inputs!I1001</f>
        <v>0</v>
      </c>
      <c r="AR997" s="5">
        <f t="shared" si="290"/>
        <v>0</v>
      </c>
      <c r="AS997" s="5"/>
      <c r="AT997" s="5">
        <f t="shared" ca="1" si="291"/>
        <v>0</v>
      </c>
      <c r="BG997" s="20" t="str">
        <f>IF(Inputs!K997="","",YEAR(Inputs!K997))</f>
        <v/>
      </c>
      <c r="BH997" s="20" t="str">
        <f>IF(Inputs!K997="","",DAY(Inputs!K997))</f>
        <v/>
      </c>
      <c r="BI997" s="20" t="str">
        <f>IF(Inputs!K997="","",MONTH(Inputs!K997))</f>
        <v/>
      </c>
      <c r="BJ997" s="14" t="str">
        <f>IF(Inputs!K997="","",IF(Inputs!K997&gt;DATE(BG997,4,1),DATE(BG997,4,1),DATE(BG997-1,4,1)))</f>
        <v/>
      </c>
      <c r="BX997" s="27" t="e">
        <f t="shared" si="292"/>
        <v>#N/A</v>
      </c>
      <c r="BY997" t="e">
        <f t="shared" si="293"/>
        <v>#N/A</v>
      </c>
    </row>
    <row r="998" spans="20:77">
      <c r="T998" s="5">
        <f>IF(Inputs!F1002="",0,IF(Inputs!G1002="Purchase",Inputs!H1002,IF(Inputs!G1002="Redemption",-Inputs!H1002,IF(Inputs!G1002="Dividend",0,0)))/Inputs!I1002)</f>
        <v>0</v>
      </c>
      <c r="U998" s="5">
        <f>IF(Inputs!F1002="",0,(datecg-Inputs!F1002))</f>
        <v>0</v>
      </c>
      <c r="V998" s="5">
        <f>IF(Inputs!F1002="",0,SUM($T$5:T998))</f>
        <v>0</v>
      </c>
      <c r="W998" s="5">
        <f>SUM($X$5:X997)</f>
        <v>24499.276089799783</v>
      </c>
      <c r="X998" s="5">
        <f t="shared" si="276"/>
        <v>0</v>
      </c>
      <c r="Y998" s="5">
        <f t="shared" si="277"/>
        <v>0</v>
      </c>
      <c r="Z998" s="5">
        <f t="shared" si="278"/>
        <v>0</v>
      </c>
      <c r="AA998" s="5">
        <f t="shared" si="279"/>
        <v>0</v>
      </c>
      <c r="AB998" s="5">
        <f t="shared" si="280"/>
        <v>0</v>
      </c>
      <c r="AC998" s="5">
        <f t="shared" si="281"/>
        <v>0</v>
      </c>
      <c r="AD998" s="94">
        <f>IF(U998&lt;=IF(Inputs!$C$22="",lockin,Inputs!$C$22),Inputs!$D$22,IF(U998&lt;=IF(Inputs!$C$23="",lockin,Inputs!$C$23),Inputs!$D$23,IF(U998&lt;=IF(Inputs!$C$24="",lockin,Inputs!$C$24),Inputs!$D$24,IF(U998&lt;=IF(Inputs!$C$25="",lockin,Inputs!$C$25),Inputs!$D$25,IF(U998&lt;=IF(Inputs!$C$26="",lockin,Inputs!$C$26),Inputs!$D$26,IF(U998&lt;=IF(Inputs!$C$27="",lockin,Inputs!$C$27),Inputs!$D$27,IF(U998&lt;=IF(Inputs!$C$28="",lockin,Inputs!$C$28),Inputs!$D$28,IF(U998&lt;=IF(Inputs!$C$29="",lockin,Inputs!$C$29),Inputs!$D$29,IF(U998&lt;=IF(Inputs!$C$30="",lockin,Inputs!$C$30),Inputs!$D$30,IF(U998&lt;=IF(Inputs!$C$31="",lockin,Inputs!$C$31),Inputs!$D$31,0%))))))))))</f>
        <v>1.4999999999999999E-2</v>
      </c>
      <c r="AE998" s="5">
        <f t="shared" si="282"/>
        <v>0</v>
      </c>
      <c r="AF998" s="5">
        <f>AB998*Inputs!I1002</f>
        <v>0</v>
      </c>
      <c r="AG998" s="5">
        <f t="shared" si="283"/>
        <v>0</v>
      </c>
      <c r="AH998" s="5">
        <f t="shared" si="284"/>
        <v>0</v>
      </c>
      <c r="AI998" s="5">
        <f>AA998*Inputs!I1002</f>
        <v>0</v>
      </c>
      <c r="AJ998" s="5">
        <f t="shared" si="285"/>
        <v>0</v>
      </c>
      <c r="AK998" s="5">
        <f t="shared" si="286"/>
        <v>0</v>
      </c>
      <c r="AL998" s="5">
        <f>AA998*Inputs!I1002</f>
        <v>0</v>
      </c>
      <c r="AM998" s="5">
        <f t="shared" ca="1" si="287"/>
        <v>0</v>
      </c>
      <c r="AN998" s="5">
        <f t="shared" si="288"/>
        <v>0</v>
      </c>
      <c r="AO998" s="5">
        <f t="shared" ca="1" si="289"/>
        <v>0</v>
      </c>
      <c r="AP998" s="5"/>
      <c r="AQ998" s="5">
        <f>AA998*Inputs!I1002</f>
        <v>0</v>
      </c>
      <c r="AR998" s="5">
        <f t="shared" si="290"/>
        <v>0</v>
      </c>
      <c r="AS998" s="5"/>
      <c r="AT998" s="5">
        <f t="shared" ca="1" si="291"/>
        <v>0</v>
      </c>
      <c r="BG998" s="20" t="str">
        <f>IF(Inputs!K998="","",YEAR(Inputs!K998))</f>
        <v/>
      </c>
      <c r="BH998" s="20" t="str">
        <f>IF(Inputs!K998="","",DAY(Inputs!K998))</f>
        <v/>
      </c>
      <c r="BI998" s="20" t="str">
        <f>IF(Inputs!K998="","",MONTH(Inputs!K998))</f>
        <v/>
      </c>
      <c r="BJ998" s="14" t="str">
        <f>IF(Inputs!K998="","",IF(Inputs!K998&gt;DATE(BG998,4,1),DATE(BG998,4,1),DATE(BG998-1,4,1)))</f>
        <v/>
      </c>
      <c r="BX998" s="27" t="e">
        <f t="shared" si="292"/>
        <v>#N/A</v>
      </c>
      <c r="BY998" t="e">
        <f t="shared" si="293"/>
        <v>#N/A</v>
      </c>
    </row>
    <row r="999" spans="20:77">
      <c r="T999" s="5">
        <f>IF(Inputs!F1003="",0,IF(Inputs!G1003="Purchase",Inputs!H1003,IF(Inputs!G1003="Redemption",-Inputs!H1003,IF(Inputs!G1003="Dividend",0,0)))/Inputs!I1003)</f>
        <v>0</v>
      </c>
      <c r="U999" s="5">
        <f>IF(Inputs!F1003="",0,(datecg-Inputs!F1003))</f>
        <v>0</v>
      </c>
      <c r="V999" s="5">
        <f>IF(Inputs!F1003="",0,SUM($T$5:T999))</f>
        <v>0</v>
      </c>
      <c r="W999" s="5">
        <f>SUM($X$5:X998)</f>
        <v>24499.276089799783</v>
      </c>
      <c r="X999" s="5">
        <f t="shared" si="276"/>
        <v>0</v>
      </c>
      <c r="Y999" s="5">
        <f t="shared" si="277"/>
        <v>0</v>
      </c>
      <c r="Z999" s="5">
        <f t="shared" si="278"/>
        <v>0</v>
      </c>
      <c r="AA999" s="5">
        <f t="shared" si="279"/>
        <v>0</v>
      </c>
      <c r="AB999" s="5">
        <f t="shared" si="280"/>
        <v>0</v>
      </c>
      <c r="AC999" s="5">
        <f t="shared" si="281"/>
        <v>0</v>
      </c>
      <c r="AD999" s="94">
        <f>IF(U999&lt;=IF(Inputs!$C$22="",lockin,Inputs!$C$22),Inputs!$D$22,IF(U999&lt;=IF(Inputs!$C$23="",lockin,Inputs!$C$23),Inputs!$D$23,IF(U999&lt;=IF(Inputs!$C$24="",lockin,Inputs!$C$24),Inputs!$D$24,IF(U999&lt;=IF(Inputs!$C$25="",lockin,Inputs!$C$25),Inputs!$D$25,IF(U999&lt;=IF(Inputs!$C$26="",lockin,Inputs!$C$26),Inputs!$D$26,IF(U999&lt;=IF(Inputs!$C$27="",lockin,Inputs!$C$27),Inputs!$D$27,IF(U999&lt;=IF(Inputs!$C$28="",lockin,Inputs!$C$28),Inputs!$D$28,IF(U999&lt;=IF(Inputs!$C$29="",lockin,Inputs!$C$29),Inputs!$D$29,IF(U999&lt;=IF(Inputs!$C$30="",lockin,Inputs!$C$30),Inputs!$D$30,IF(U999&lt;=IF(Inputs!$C$31="",lockin,Inputs!$C$31),Inputs!$D$31,0%))))))))))</f>
        <v>1.4999999999999999E-2</v>
      </c>
      <c r="AE999" s="5">
        <f t="shared" si="282"/>
        <v>0</v>
      </c>
      <c r="AF999" s="5">
        <f>AB999*Inputs!I1003</f>
        <v>0</v>
      </c>
      <c r="AG999" s="5">
        <f t="shared" si="283"/>
        <v>0</v>
      </c>
      <c r="AH999" s="5">
        <f t="shared" si="284"/>
        <v>0</v>
      </c>
      <c r="AI999" s="5">
        <f>AA999*Inputs!I1003</f>
        <v>0</v>
      </c>
      <c r="AJ999" s="5">
        <f t="shared" si="285"/>
        <v>0</v>
      </c>
      <c r="AK999" s="5">
        <f t="shared" si="286"/>
        <v>0</v>
      </c>
      <c r="AL999" s="5">
        <f>AA999*Inputs!I1003</f>
        <v>0</v>
      </c>
      <c r="AM999" s="5">
        <f t="shared" ca="1" si="287"/>
        <v>0</v>
      </c>
      <c r="AN999" s="5">
        <f t="shared" si="288"/>
        <v>0</v>
      </c>
      <c r="AO999" s="5">
        <f t="shared" ca="1" si="289"/>
        <v>0</v>
      </c>
      <c r="AP999" s="5"/>
      <c r="AQ999" s="5">
        <f>AA999*Inputs!I1003</f>
        <v>0</v>
      </c>
      <c r="AR999" s="5">
        <f t="shared" si="290"/>
        <v>0</v>
      </c>
      <c r="AS999" s="5"/>
      <c r="AT999" s="5">
        <f t="shared" ca="1" si="291"/>
        <v>0</v>
      </c>
      <c r="BG999" s="20" t="str">
        <f>IF(Inputs!K999="","",YEAR(Inputs!K999))</f>
        <v/>
      </c>
      <c r="BH999" s="20" t="str">
        <f>IF(Inputs!K999="","",DAY(Inputs!K999))</f>
        <v/>
      </c>
      <c r="BI999" s="20" t="str">
        <f>IF(Inputs!K999="","",MONTH(Inputs!K999))</f>
        <v/>
      </c>
      <c r="BJ999" s="14" t="str">
        <f>IF(Inputs!K999="","",IF(Inputs!K999&gt;DATE(BG999,4,1),DATE(BG999,4,1),DATE(BG999-1,4,1)))</f>
        <v/>
      </c>
      <c r="BX999" s="27" t="e">
        <f t="shared" si="292"/>
        <v>#N/A</v>
      </c>
      <c r="BY999" t="e">
        <f t="shared" si="293"/>
        <v>#N/A</v>
      </c>
    </row>
    <row r="1000" spans="20:77">
      <c r="T1000" s="5">
        <f>IF(Inputs!F1004="",0,IF(Inputs!G1004="Purchase",Inputs!H1004,IF(Inputs!G1004="Redemption",-Inputs!H1004,IF(Inputs!G1004="Dividend",0,0)))/Inputs!I1004)</f>
        <v>0</v>
      </c>
      <c r="U1000" s="5">
        <f>IF(Inputs!F1004="",0,(datecg-Inputs!F1004))</f>
        <v>0</v>
      </c>
      <c r="V1000" s="5">
        <f>IF(Inputs!F1004="",0,SUM($T$5:T1000))</f>
        <v>0</v>
      </c>
      <c r="W1000" s="5">
        <f>SUM($X$5:X999)</f>
        <v>24499.276089799783</v>
      </c>
      <c r="X1000" s="5">
        <f t="shared" si="276"/>
        <v>0</v>
      </c>
      <c r="Y1000" s="5">
        <f t="shared" si="277"/>
        <v>0</v>
      </c>
      <c r="Z1000" s="5">
        <f t="shared" si="278"/>
        <v>0</v>
      </c>
      <c r="AA1000" s="5">
        <f t="shared" si="279"/>
        <v>0</v>
      </c>
      <c r="AB1000" s="5">
        <f t="shared" si="280"/>
        <v>0</v>
      </c>
      <c r="AC1000" s="5">
        <f t="shared" si="281"/>
        <v>0</v>
      </c>
      <c r="AD1000" s="94">
        <f>IF(U1000&lt;=IF(Inputs!$C$22="",lockin,Inputs!$C$22),Inputs!$D$22,IF(U1000&lt;=IF(Inputs!$C$23="",lockin,Inputs!$C$23),Inputs!$D$23,IF(U1000&lt;=IF(Inputs!$C$24="",lockin,Inputs!$C$24),Inputs!$D$24,IF(U1000&lt;=IF(Inputs!$C$25="",lockin,Inputs!$C$25),Inputs!$D$25,IF(U1000&lt;=IF(Inputs!$C$26="",lockin,Inputs!$C$26),Inputs!$D$26,IF(U1000&lt;=IF(Inputs!$C$27="",lockin,Inputs!$C$27),Inputs!$D$27,IF(U1000&lt;=IF(Inputs!$C$28="",lockin,Inputs!$C$28),Inputs!$D$28,IF(U1000&lt;=IF(Inputs!$C$29="",lockin,Inputs!$C$29),Inputs!$D$29,IF(U1000&lt;=IF(Inputs!$C$30="",lockin,Inputs!$C$30),Inputs!$D$30,IF(U1000&lt;=IF(Inputs!$C$31="",lockin,Inputs!$C$31),Inputs!$D$31,0%))))))))))</f>
        <v>1.4999999999999999E-2</v>
      </c>
      <c r="AE1000" s="5">
        <f t="shared" si="282"/>
        <v>0</v>
      </c>
      <c r="AF1000" s="5">
        <f>AB1000*Inputs!I1004</f>
        <v>0</v>
      </c>
      <c r="AG1000" s="5">
        <f t="shared" si="283"/>
        <v>0</v>
      </c>
      <c r="AH1000" s="5">
        <f t="shared" si="284"/>
        <v>0</v>
      </c>
      <c r="AI1000" s="5">
        <f>AA1000*Inputs!I1004</f>
        <v>0</v>
      </c>
      <c r="AJ1000" s="5">
        <f t="shared" si="285"/>
        <v>0</v>
      </c>
      <c r="AK1000" s="5">
        <f t="shared" si="286"/>
        <v>0</v>
      </c>
      <c r="AL1000" s="5">
        <f>AA1000*Inputs!I1004</f>
        <v>0</v>
      </c>
      <c r="AM1000" s="5">
        <f t="shared" ca="1" si="287"/>
        <v>0</v>
      </c>
      <c r="AN1000" s="5">
        <f t="shared" si="288"/>
        <v>0</v>
      </c>
      <c r="AO1000" s="5">
        <f t="shared" ca="1" si="289"/>
        <v>0</v>
      </c>
      <c r="AP1000" s="5"/>
      <c r="AQ1000" s="5">
        <f>AA1000*Inputs!I1004</f>
        <v>0</v>
      </c>
      <c r="AR1000" s="5">
        <f t="shared" si="290"/>
        <v>0</v>
      </c>
      <c r="AS1000" s="5"/>
      <c r="AT1000" s="5">
        <f t="shared" ca="1" si="291"/>
        <v>0</v>
      </c>
      <c r="BG1000" s="20" t="str">
        <f>IF(Inputs!K1000="","",YEAR(Inputs!K1000))</f>
        <v/>
      </c>
      <c r="BH1000" s="20" t="str">
        <f>IF(Inputs!K1000="","",DAY(Inputs!K1000))</f>
        <v/>
      </c>
      <c r="BI1000" s="20" t="str">
        <f>IF(Inputs!K1000="","",MONTH(Inputs!K1000))</f>
        <v/>
      </c>
      <c r="BJ1000" s="14" t="str">
        <f>IF(Inputs!K1000="","",IF(Inputs!K1000&gt;DATE(BG1000,4,1),DATE(BG1000,4,1),DATE(BG1000-1,4,1)))</f>
        <v/>
      </c>
      <c r="BX1000" s="27" t="e">
        <f t="shared" si="292"/>
        <v>#N/A</v>
      </c>
      <c r="BY1000" t="e">
        <f t="shared" si="293"/>
        <v>#N/A</v>
      </c>
    </row>
  </sheetData>
  <mergeCells count="8">
    <mergeCell ref="H17:H18"/>
    <mergeCell ref="G19:H19"/>
    <mergeCell ref="G2:H2"/>
    <mergeCell ref="A12:B12"/>
    <mergeCell ref="G8:H8"/>
    <mergeCell ref="G16:H16"/>
    <mergeCell ref="A6:B6"/>
    <mergeCell ref="D18:E18"/>
  </mergeCells>
  <hyperlinks>
    <hyperlink ref="K3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="130" zoomScaleNormal="130" workbookViewId="0">
      <selection activeCell="B11" sqref="B11"/>
    </sheetView>
  </sheetViews>
  <sheetFormatPr defaultRowHeight="15"/>
  <cols>
    <col min="3" max="3" width="28.28515625" bestFit="1" customWidth="1"/>
  </cols>
  <sheetData>
    <row r="1" spans="1:3">
      <c r="A1" s="24" t="s">
        <v>144</v>
      </c>
      <c r="B1" s="24"/>
      <c r="C1" s="24"/>
    </row>
    <row r="2" spans="1:3">
      <c r="A2" t="s">
        <v>139</v>
      </c>
    </row>
    <row r="3" spans="1:3" ht="12" customHeight="1">
      <c r="A3" s="24" t="s">
        <v>125</v>
      </c>
    </row>
    <row r="4" spans="1:3">
      <c r="B4" t="s">
        <v>126</v>
      </c>
    </row>
    <row r="5" spans="1:3">
      <c r="A5" t="s">
        <v>9</v>
      </c>
      <c r="B5" s="116">
        <v>0</v>
      </c>
    </row>
    <row r="6" spans="1:3">
      <c r="A6" t="s">
        <v>10</v>
      </c>
      <c r="B6" s="117">
        <v>0.1545</v>
      </c>
      <c r="C6" t="s">
        <v>127</v>
      </c>
    </row>
    <row r="7" spans="1:3">
      <c r="B7" s="118">
        <v>0.16994999999999999</v>
      </c>
      <c r="C7" t="s">
        <v>128</v>
      </c>
    </row>
    <row r="9" spans="1:3">
      <c r="A9" s="24" t="s">
        <v>129</v>
      </c>
    </row>
    <row r="10" spans="1:3">
      <c r="A10" t="s">
        <v>9</v>
      </c>
      <c r="B10" s="123"/>
      <c r="C10" s="5"/>
    </row>
    <row r="11" spans="1:3">
      <c r="B11" s="117">
        <v>0.20599999999999999</v>
      </c>
      <c r="C11" t="s">
        <v>130</v>
      </c>
    </row>
    <row r="13" spans="1:3">
      <c r="A13" t="s">
        <v>131</v>
      </c>
      <c r="B13" s="115">
        <v>1.0000000000000001E-5</v>
      </c>
      <c r="C13" t="s">
        <v>132</v>
      </c>
    </row>
    <row r="16" spans="1:3">
      <c r="A1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Inputs</vt:lpstr>
      <vt:lpstr>Capital Gains</vt:lpstr>
      <vt:lpstr>Tax Rates</vt:lpstr>
      <vt:lpstr>cii</vt:lpstr>
      <vt:lpstr>datecg</vt:lpstr>
      <vt:lpstr>exit</vt:lpstr>
      <vt:lpstr>flock</vt:lpstr>
      <vt:lpstr>lockin</vt:lpstr>
      <vt:lpstr>navcg</vt:lpstr>
      <vt:lpstr>taxdur</vt:lpstr>
      <vt:lpstr>units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user</cp:lastModifiedBy>
  <dcterms:created xsi:type="dcterms:W3CDTF">2014-02-26T06:32:09Z</dcterms:created>
  <dcterms:modified xsi:type="dcterms:W3CDTF">2015-08-16T07:28:06Z</dcterms:modified>
</cp:coreProperties>
</file>