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6080" windowHeight="5625" activeTab="0"/>
  </bookViews>
  <sheets>
    <sheet name="Sheet1" sheetId="1" r:id="rId1"/>
    <sheet name="Sheet2" sheetId="2" r:id="rId2"/>
    <sheet name="Sheet3" sheetId="3" r:id="rId3"/>
    <sheet name="_SSC" sheetId="4" state="veryHidden" r:id="rId4"/>
  </sheets>
  <definedNames/>
  <calcPr fullCalcOnLoad="1"/>
</workbook>
</file>

<file path=xl/sharedStrings.xml><?xml version="1.0" encoding="utf-8"?>
<sst xmlns="http://schemas.openxmlformats.org/spreadsheetml/2006/main" count="63" uniqueCount="63">
  <si>
    <t>Current age</t>
  </si>
  <si>
    <t>Age you wish to retire</t>
  </si>
  <si>
    <t>No of years you expect to live!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</si>
  <si>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</rPr>
      <t xml:space="preserve"> retirement</t>
    </r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</si>
  <si>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</rPr>
      <t xml:space="preserve"> retirement</t>
    </r>
  </si>
  <si>
    <t>Inflation during retirement</t>
  </si>
  <si>
    <t>Total Corpus required</t>
  </si>
  <si>
    <t>Value of current equity invesments</t>
  </si>
  <si>
    <t>Post-rax Rate of return expected from current taxable debt holdings</t>
  </si>
  <si>
    <t>Rate of return expected from current tax-free debt holdings</t>
  </si>
  <si>
    <t>Post-tax Rate of return expected from  equity investments</t>
  </si>
  <si>
    <t>Net Corpus to be accumulated</t>
  </si>
  <si>
    <t>Monthly investment required</t>
  </si>
  <si>
    <t>Expected rate of return for EPF or NPS</t>
  </si>
  <si>
    <t>Value of current tax-free debt investments (EPF+PPF)</t>
  </si>
  <si>
    <t>Value of current taxable debt investments (FD, debt fund etc.)</t>
  </si>
  <si>
    <t>Lump sum expected at the time of retirement (gratuity, benefits, insurance maturity etc.)</t>
  </si>
  <si>
    <t>What percentage of this monthly investment would you:</t>
  </si>
  <si>
    <t>1) allocate to equity</t>
  </si>
  <si>
    <t>2) allocate to taxable debt instruments</t>
  </si>
  <si>
    <t>3) allocate to tax-free debt instruments</t>
  </si>
  <si>
    <t>Equity</t>
  </si>
  <si>
    <t>Taxable Debt</t>
  </si>
  <si>
    <t>Tax-free Debt</t>
  </si>
  <si>
    <t>You will need to invest some amount each month to attain this corpus</t>
  </si>
  <si>
    <t>Annual increase in total monthly investment</t>
  </si>
  <si>
    <t>Total average monthly expenses (annual/12)</t>
  </si>
  <si>
    <t>The Low-stess Retirement Calculator (hopefully!)</t>
  </si>
  <si>
    <t>Inflation before retirement</t>
  </si>
  <si>
    <t>Not less than 8%.</t>
  </si>
  <si>
    <t>That is, your life expectancy. Do not underestimate!</t>
  </si>
  <si>
    <t>Monthly expenses in first year of retirement</t>
  </si>
  <si>
    <t>Yes that is huge! Hang in there!</t>
  </si>
  <si>
    <t xml:space="preserve">This is how long you need to be financially independent </t>
  </si>
  <si>
    <t>Again not less than 8%. Nothing will change in India in the future!</t>
  </si>
  <si>
    <t>This is the return expected when you invest your retirement corpus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</si>
  <si>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</rPr>
      <t>return expected from retirement corpus</t>
    </r>
  </si>
  <si>
    <r>
      <t xml:space="preserve">Check out my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</si>
  <si>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t>Let us stay calm and see how best this can be reduced</t>
  </si>
  <si>
    <r>
      <t xml:space="preserve">Post-tax Rate of return </t>
    </r>
    <r>
      <rPr>
        <sz val="11"/>
        <color indexed="8"/>
        <rFont val="Calibri"/>
        <family val="2"/>
      </rPr>
      <t>(to be used for current and future investments)</t>
    </r>
  </si>
  <si>
    <t>Recommend 10%. Set this higher and your stess will increase!</t>
  </si>
  <si>
    <t>Estimated Value at the time of retirement</t>
  </si>
  <si>
    <t>Recommended 6% (post-tax FD return for highest tax slab)</t>
  </si>
  <si>
    <t xml:space="preserve">Recommended 8% </t>
  </si>
  <si>
    <t>Present Value of investments</t>
  </si>
  <si>
    <t>Current monthly mandatory EPF contribution</t>
  </si>
  <si>
    <t>Notice the reduction.</t>
  </si>
  <si>
    <t>Future EPF contributions will grow to</t>
  </si>
  <si>
    <t>Max. recommended 70% no matter how far retirement is</t>
  </si>
  <si>
    <t>Decide depending on future annual income excluding bonuses</t>
  </si>
  <si>
    <t>Initial Monthly investment in</t>
  </si>
  <si>
    <t>Future value if invested as per investment schedule</t>
  </si>
  <si>
    <t>Total</t>
  </si>
  <si>
    <r>
      <t xml:space="preserve">The total future value will be about 1.5% more than the corpus required. Do not invest less thinking that this is a big difference. </t>
    </r>
    <r>
      <rPr>
        <b/>
        <sz val="11"/>
        <color indexed="8"/>
        <rFont val="Calibri"/>
        <family val="2"/>
      </rPr>
      <t>It is not</t>
    </r>
  </si>
  <si>
    <t>Net rate of return (this is an approximation)</t>
  </si>
  <si>
    <t>Future investments are assumed to begin simultaneously</t>
  </si>
  <si>
    <t>Annual increase in this contribution (be realistic)</t>
  </si>
  <si>
    <t>{"IsHide":false,"SheetId":0,"Name":"Sheet1","HiddenRow":0,"VisibleRange":"","SheetTheme":{"TabColor":"","BodyColor":"","BodyImage":""}}</t>
  </si>
  <si>
    <t>{"IsHide":false,"SheetId":0,"Name":"Sheet3","HiddenRow":0,"VisibleRange":"","SheetTheme":{"TabColor":"","BodyColor":"","BodyImage":""}}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</si>
  <si>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user\\Documents\\SpreadsheetConverter"},"AdvancedSettingsModels":[],"Dropbox":{"AccessToken":"","AccessSecret":""},"SpreadsheetServer":{"Username":"","Password":"","ServerUrl":""},"ConfigureSubmitDefault":{"Email":""},"MessageBubble":{"Close":false,"TopMsg":0}}</t>
  </si>
  <si>
    <t>{"IsHide":false,"SheetId":0,"Name":"Sheet2","HiddenRow":0,"VisibleRange":"","SheetTheme":{"TabColor":"","BodyColor":"","BodyImage":""}}</t>
  </si>
  <si>
    <t>{"ButtonStyle":0,"Name":"","HideSscPoweredlogo":false,"LiveShare":{"Enable":true},"CopyProtect":{"IsEnabled":false,"DomainName":""},"Theme":{"BgColor":"#FFFFFFFF","BgImage":"","InputBorderStyle":2},"Layout":0,"LayoutConfig":{"IsSamePagesHeight":false},"SmartphoneSettings":{"ViewportLock":true,"UseOldViewEngine":false,"EnableZoom":false,"EnableSwipe":false,"HideToolbar":false,"InheritBackgroundColor":false,"CheckboxFlavor":1,"ShowBubble":false},"SmartphoneTheme":0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}</t>
  </si>
  <si>
    <t>Exclude any expense that will not persist beyond retirement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</si>
</sst>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[$-4009]dd\ mmmm\ yyyy"/>
    <numFmt numFmtId="173" formatCode="0.0"/>
    <numFmt numFmtId="174" formatCode="0.000"/>
    <numFmt numFmtId="175" formatCode="0.0000"/>
    <numFmt numFmtId="176" formatCode="0.0%"/>
    <numFmt numFmtId="177" formatCode="0.00000"/>
    <numFmt numFmtId="178" formatCode="_ * #,##0.0_ ;_ * \-#,##0.0_ ;_ * &quot;-&quot;??_ ;_ @_ "/>
    <numFmt numFmtId="179" formatCode="_ * #,##0_ ;_ * \-#,##0_ ;_ * &quot;-&quot;??_ ;_ @_ "/>
    <numFmt numFmtId="180" formatCode="&quot;Rs.&quot;\ #,##0.00"/>
    <numFmt numFmtId="181" formatCode="#,##0.0"/>
    <numFmt numFmtId="182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10" fontId="0" fillId="33" borderId="0" xfId="57" applyNumberFormat="1" applyFont="1" applyFill="1" applyAlignment="1">
      <alignment/>
    </xf>
    <xf numFmtId="0" fontId="0" fillId="34" borderId="10" xfId="0" applyFill="1" applyBorder="1" applyAlignment="1">
      <alignment horizontal="left"/>
    </xf>
    <xf numFmtId="1" fontId="0" fillId="34" borderId="10" xfId="0" applyNumberFormat="1" applyFill="1" applyBorder="1" applyAlignment="1">
      <alignment horizontal="left"/>
    </xf>
    <xf numFmtId="1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9" fontId="0" fillId="34" borderId="10" xfId="0" applyNumberFormat="1" applyFill="1" applyBorder="1" applyAlignment="1">
      <alignment horizontal="left"/>
    </xf>
    <xf numFmtId="3" fontId="0" fillId="34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42" applyNumberFormat="1" applyFont="1" applyBorder="1" applyAlignment="1">
      <alignment horizontal="left"/>
    </xf>
    <xf numFmtId="3" fontId="0" fillId="0" borderId="11" xfId="42" applyNumberFormat="1" applyFont="1" applyBorder="1" applyAlignment="1">
      <alignment horizontal="left"/>
    </xf>
    <xf numFmtId="9" fontId="6" fillId="34" borderId="10" xfId="0" applyNumberFormat="1" applyFont="1" applyFill="1" applyBorder="1" applyAlignment="1">
      <alignment horizontal="left"/>
    </xf>
    <xf numFmtId="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1" fontId="0" fillId="0" borderId="13" xfId="57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33" borderId="13" xfId="0" applyFont="1" applyFill="1" applyBorder="1" applyAlignment="1">
      <alignment horizontal="left"/>
    </xf>
    <xf numFmtId="1" fontId="0" fillId="33" borderId="15" xfId="0" applyNumberForma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left"/>
    </xf>
    <xf numFmtId="182" fontId="0" fillId="33" borderId="19" xfId="57" applyNumberFormat="1" applyFont="1" applyFill="1" applyBorder="1" applyAlignment="1">
      <alignment/>
    </xf>
    <xf numFmtId="8" fontId="0" fillId="33" borderId="0" xfId="0" applyNumberFormat="1" applyFill="1" applyBorder="1" applyAlignment="1">
      <alignment horizontal="left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171" fontId="0" fillId="33" borderId="25" xfId="0" applyNumberFormat="1" applyFill="1" applyBorder="1" applyAlignment="1">
      <alignment/>
    </xf>
    <xf numFmtId="3" fontId="0" fillId="0" borderId="18" xfId="42" applyNumberFormat="1" applyFont="1" applyBorder="1" applyAlignment="1">
      <alignment horizontal="left"/>
    </xf>
    <xf numFmtId="0" fontId="0" fillId="33" borderId="2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2.8515625" style="0" customWidth="1"/>
    <col min="2" max="2" width="13.421875" style="4" bestFit="1" customWidth="1"/>
    <col min="3" max="3" width="64.7109375" style="0" customWidth="1"/>
    <col min="5" max="5" width="9.28125" style="0" bestFit="1" customWidth="1"/>
  </cols>
  <sheetData>
    <row r="1" spans="1:81" ht="19.5" thickBot="1">
      <c r="A1" s="40" t="s">
        <v>27</v>
      </c>
      <c r="B1" s="41"/>
      <c r="C1" s="4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5">
      <c r="A2" s="22" t="s">
        <v>26</v>
      </c>
      <c r="B2" s="12">
        <v>40000</v>
      </c>
      <c r="C2" s="21" t="s">
        <v>62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5">
      <c r="A3" s="22" t="s">
        <v>28</v>
      </c>
      <c r="B3" s="11">
        <v>0.085</v>
      </c>
      <c r="C3" s="24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5">
      <c r="A4" s="22" t="s">
        <v>0</v>
      </c>
      <c r="B4" s="6">
        <v>40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5">
      <c r="A5" s="22" t="s">
        <v>1</v>
      </c>
      <c r="B5" s="6">
        <v>65</v>
      </c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5">
      <c r="A6" s="22" t="s">
        <v>2</v>
      </c>
      <c r="B6" s="6">
        <v>90</v>
      </c>
      <c r="C6" s="24" t="s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>
      <c r="A7" s="22" t="s">
        <v>3</v>
      </c>
      <c r="B7" s="6">
        <f>B5-B4</f>
        <v>25</v>
      </c>
      <c r="C7" s="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">
      <c r="A8" s="22" t="s">
        <v>31</v>
      </c>
      <c r="B8" s="14">
        <f>B2*(1+B3)^B7</f>
        <v>307470.4942316496</v>
      </c>
      <c r="C8" s="25" t="s">
        <v>32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">
      <c r="A9" s="22" t="s">
        <v>4</v>
      </c>
      <c r="B9" s="13">
        <f>B6-B5</f>
        <v>25</v>
      </c>
      <c r="C9" s="26" t="s">
        <v>33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">
      <c r="A10" s="22" t="s">
        <v>5</v>
      </c>
      <c r="B10" s="11">
        <v>0.09</v>
      </c>
      <c r="C10" s="26" t="s">
        <v>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">
      <c r="A11" s="22" t="s">
        <v>36</v>
      </c>
      <c r="B11" s="11">
        <v>0.08</v>
      </c>
      <c r="C11" s="26" t="s">
        <v>35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">
      <c r="A12" s="27" t="s">
        <v>37</v>
      </c>
      <c r="B12" s="9"/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5">
      <c r="A13" s="28" t="s">
        <v>6</v>
      </c>
      <c r="B13" s="15">
        <f>PV((1+(B11))/(1+B10)-1,B9,-12*B8,,1)</f>
        <v>103256256.22390583</v>
      </c>
      <c r="C13" s="26" t="s">
        <v>38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4:12" ht="15">
      <c r="D14" s="1"/>
      <c r="E14" s="1"/>
      <c r="F14" s="1"/>
      <c r="G14" s="1"/>
      <c r="H14" s="1"/>
      <c r="I14" s="1"/>
      <c r="J14" s="1"/>
      <c r="K14" s="1"/>
      <c r="L14" s="1"/>
    </row>
    <row r="15" spans="4:12" ht="15">
      <c r="D15" s="1"/>
      <c r="E15" s="1"/>
      <c r="F15" s="1"/>
      <c r="G15" s="1"/>
      <c r="H15" s="1"/>
      <c r="I15" s="1"/>
      <c r="J15" s="1"/>
      <c r="K15" s="1"/>
      <c r="L15" s="1"/>
    </row>
    <row r="16" spans="4:12" ht="15">
      <c r="D16" s="1"/>
      <c r="E16" s="1"/>
      <c r="F16" s="1"/>
      <c r="G16" s="1"/>
      <c r="H16" s="1"/>
      <c r="I16" s="1"/>
      <c r="J16" s="1"/>
      <c r="K16" s="1"/>
      <c r="L16" s="1"/>
    </row>
    <row r="17" spans="4:12" ht="15">
      <c r="D17" s="1"/>
      <c r="E17" s="1"/>
      <c r="F17" s="1"/>
      <c r="G17" s="1"/>
      <c r="H17" s="1"/>
      <c r="I17" s="1"/>
      <c r="J17" s="1"/>
      <c r="K17" s="1"/>
      <c r="L17" s="1"/>
    </row>
    <row r="18" spans="4:12" ht="15">
      <c r="D18" s="1"/>
      <c r="E18" s="1"/>
      <c r="F18" s="1"/>
      <c r="G18" s="1"/>
      <c r="H18" s="1"/>
      <c r="I18" s="1"/>
      <c r="J18" s="1"/>
      <c r="K18" s="1"/>
      <c r="L18" s="1"/>
    </row>
    <row r="19" spans="4:12" ht="15">
      <c r="D19" s="1"/>
      <c r="E19" s="1"/>
      <c r="F19" s="1"/>
      <c r="G19" s="1"/>
      <c r="H19" s="1"/>
      <c r="I19" s="1"/>
      <c r="J19" s="1"/>
      <c r="K19" s="1"/>
      <c r="L19" s="1"/>
    </row>
    <row r="20" spans="4:12" ht="15">
      <c r="D20" s="1"/>
      <c r="E20" s="1"/>
      <c r="F20" s="1"/>
      <c r="G20" s="1"/>
      <c r="H20" s="1"/>
      <c r="I20" s="1"/>
      <c r="J20" s="1"/>
      <c r="K20" s="1"/>
      <c r="L20" s="1"/>
    </row>
    <row r="21" spans="4:12" ht="15">
      <c r="D21" s="1"/>
      <c r="E21" s="1"/>
      <c r="F21" s="1"/>
      <c r="G21" s="1"/>
      <c r="H21" s="1"/>
      <c r="I21" s="1"/>
      <c r="J21" s="1"/>
      <c r="K21" s="1"/>
      <c r="L21" s="1"/>
    </row>
    <row r="22" spans="4:12" ht="15">
      <c r="D22" s="1"/>
      <c r="E22" s="1"/>
      <c r="F22" s="1"/>
      <c r="G22" s="1"/>
      <c r="H22" s="1"/>
      <c r="I22" s="1"/>
      <c r="J22" s="1"/>
      <c r="K22" s="1"/>
      <c r="L22" s="1"/>
    </row>
    <row r="23" spans="4:12" ht="15">
      <c r="D23" s="1"/>
      <c r="E23" s="1"/>
      <c r="F23" s="1"/>
      <c r="G23" s="1"/>
      <c r="H23" s="1"/>
      <c r="I23" s="1"/>
      <c r="J23" s="1"/>
      <c r="K23" s="1"/>
      <c r="L23" s="1"/>
    </row>
    <row r="24" spans="4:12" ht="15">
      <c r="D24" s="1"/>
      <c r="E24" s="1"/>
      <c r="F24" s="1"/>
      <c r="G24" s="1"/>
      <c r="H24" s="1"/>
      <c r="I24" s="1"/>
      <c r="J24" s="1"/>
      <c r="K24" s="1"/>
      <c r="L24" s="1"/>
    </row>
    <row r="25" spans="4:12" ht="15">
      <c r="D25" s="1"/>
      <c r="E25" s="1"/>
      <c r="F25" s="1"/>
      <c r="G25" s="1"/>
      <c r="H25" s="1"/>
      <c r="I25" s="1"/>
      <c r="J25" s="1"/>
      <c r="K25" s="1"/>
      <c r="L25" s="1"/>
    </row>
    <row r="26" spans="4:12" ht="15">
      <c r="D26" s="1"/>
      <c r="E26" s="1"/>
      <c r="F26" s="1"/>
      <c r="G26" s="1"/>
      <c r="H26" s="1"/>
      <c r="I26" s="1"/>
      <c r="J26" s="1"/>
      <c r="K26" s="1"/>
      <c r="L26" s="1"/>
    </row>
    <row r="27" spans="4:12" ht="15">
      <c r="D27" s="1"/>
      <c r="E27" s="1"/>
      <c r="F27" s="1"/>
      <c r="G27" s="1"/>
      <c r="H27" s="1"/>
      <c r="I27" s="1"/>
      <c r="J27" s="1"/>
      <c r="K27" s="1"/>
      <c r="L27" s="1"/>
    </row>
    <row r="28" spans="4:12" ht="15">
      <c r="D28" s="1"/>
      <c r="E28" s="1"/>
      <c r="F28" s="1"/>
      <c r="G28" s="1"/>
      <c r="H28" s="1"/>
      <c r="I28" s="1"/>
      <c r="J28" s="1"/>
      <c r="K28" s="1"/>
      <c r="L28" s="1"/>
    </row>
    <row r="29" spans="4:12" ht="15">
      <c r="D29" s="1"/>
      <c r="E29" s="1"/>
      <c r="F29" s="1"/>
      <c r="G29" s="1"/>
      <c r="H29" s="1"/>
      <c r="I29" s="1"/>
      <c r="J29" s="1"/>
      <c r="K29" s="1"/>
      <c r="L29" s="1"/>
    </row>
    <row r="30" spans="4:12" ht="15">
      <c r="D30" s="1"/>
      <c r="E30" s="1"/>
      <c r="F30" s="1"/>
      <c r="G30" s="1"/>
      <c r="H30" s="1"/>
      <c r="I30" s="1"/>
      <c r="J30" s="1"/>
      <c r="K30" s="1"/>
      <c r="L30" s="1"/>
    </row>
    <row r="31" spans="4:12" ht="15">
      <c r="D31" s="1"/>
      <c r="E31" s="1"/>
      <c r="F31" s="1"/>
      <c r="G31" s="1"/>
      <c r="H31" s="1"/>
      <c r="I31" s="1"/>
      <c r="J31" s="1"/>
      <c r="K31" s="1"/>
      <c r="L31" s="1"/>
    </row>
    <row r="32" spans="4:12" ht="15">
      <c r="D32" s="1"/>
      <c r="E32" s="1"/>
      <c r="F32" s="1"/>
      <c r="G32" s="1"/>
      <c r="H32" s="1"/>
      <c r="I32" s="1"/>
      <c r="J32" s="1"/>
      <c r="K32" s="1"/>
      <c r="L32" s="1"/>
    </row>
    <row r="33" spans="4:12" ht="15">
      <c r="D33" s="1"/>
      <c r="E33" s="1"/>
      <c r="F33" s="1"/>
      <c r="G33" s="1"/>
      <c r="H33" s="1"/>
      <c r="I33" s="1"/>
      <c r="J33" s="1"/>
      <c r="K33" s="1"/>
      <c r="L33" s="1"/>
    </row>
    <row r="34" spans="4:12" ht="15">
      <c r="D34" s="1"/>
      <c r="E34" s="1"/>
      <c r="F34" s="1"/>
      <c r="G34" s="1"/>
      <c r="H34" s="1"/>
      <c r="I34" s="1"/>
      <c r="J34" s="1"/>
      <c r="K34" s="1"/>
      <c r="L34" s="1"/>
    </row>
    <row r="35" spans="4:12" ht="15">
      <c r="D35" s="1"/>
      <c r="E35" s="1"/>
      <c r="F35" s="1"/>
      <c r="G35" s="1"/>
      <c r="H35" s="1"/>
      <c r="I35" s="1"/>
      <c r="J35" s="1"/>
      <c r="K35" s="1"/>
      <c r="L35" s="1"/>
    </row>
    <row r="36" spans="4:12" ht="15">
      <c r="D36" s="1"/>
      <c r="E36" s="1"/>
      <c r="F36" s="1"/>
      <c r="G36" s="1"/>
      <c r="H36" s="1"/>
      <c r="I36" s="1"/>
      <c r="J36" s="1"/>
      <c r="K36" s="1"/>
      <c r="L36" s="1"/>
    </row>
    <row r="37" spans="4:12" ht="15">
      <c r="D37" s="1"/>
      <c r="E37" s="1"/>
      <c r="F37" s="1"/>
      <c r="G37" s="1"/>
      <c r="H37" s="1"/>
      <c r="I37" s="1"/>
      <c r="J37" s="1"/>
      <c r="K37" s="1"/>
      <c r="L37" s="1"/>
    </row>
    <row r="38" spans="4:12" ht="15">
      <c r="D38" s="1"/>
      <c r="E38" s="1"/>
      <c r="F38" s="1"/>
      <c r="G38" s="1"/>
      <c r="H38" s="1"/>
      <c r="I38" s="1"/>
      <c r="J38" s="1"/>
      <c r="K38" s="1"/>
      <c r="L38" s="1"/>
    </row>
    <row r="39" spans="4:12" ht="15">
      <c r="D39" s="1"/>
      <c r="E39" s="1"/>
      <c r="F39" s="1"/>
      <c r="G39" s="1"/>
      <c r="H39" s="1"/>
      <c r="I39" s="1"/>
      <c r="J39" s="1"/>
      <c r="K39" s="1"/>
      <c r="L39" s="1"/>
    </row>
    <row r="40" spans="4:12" ht="15"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0"/>
      <c r="C41" s="18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3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0"/>
      <c r="C46" s="1"/>
      <c r="D46" s="1"/>
      <c r="E46" s="5"/>
      <c r="F46" s="1"/>
      <c r="G46" s="1"/>
      <c r="H46" s="1"/>
      <c r="I46" s="1"/>
      <c r="J46" s="1"/>
      <c r="K46" s="1"/>
      <c r="L46" s="1"/>
    </row>
    <row r="47" spans="1:12" ht="15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4:12" ht="15">
      <c r="D70" s="1"/>
      <c r="E70" s="1"/>
      <c r="F70" s="1"/>
      <c r="G70" s="1"/>
      <c r="H70" s="1"/>
      <c r="I70" s="1"/>
      <c r="J70" s="1"/>
      <c r="K70" s="1"/>
      <c r="L70" s="1"/>
    </row>
    <row r="71" spans="4:12" ht="15">
      <c r="D71" s="1"/>
      <c r="E71" s="1"/>
      <c r="F71" s="1"/>
      <c r="G71" s="1"/>
      <c r="H71" s="1"/>
      <c r="I71" s="1"/>
      <c r="J71" s="1"/>
      <c r="K71" s="1"/>
      <c r="L71" s="1"/>
    </row>
    <row r="72" spans="4:12" ht="15">
      <c r="D72" s="1"/>
      <c r="E72" s="1"/>
      <c r="F72" s="1"/>
      <c r="G72" s="1"/>
      <c r="H72" s="1"/>
      <c r="I72" s="1"/>
      <c r="J72" s="1"/>
      <c r="K72" s="1"/>
      <c r="L72" s="1"/>
    </row>
    <row r="73" spans="4:12" ht="15">
      <c r="D73" s="1"/>
      <c r="E73" s="1"/>
      <c r="F73" s="1"/>
      <c r="G73" s="1"/>
      <c r="H73" s="1"/>
      <c r="I73" s="1"/>
      <c r="J73" s="1"/>
      <c r="K73" s="1"/>
      <c r="L73" s="1"/>
    </row>
    <row r="74" spans="4:12" ht="15">
      <c r="D74" s="1"/>
      <c r="E74" s="1"/>
      <c r="F74" s="1"/>
      <c r="G74" s="1"/>
      <c r="H74" s="1"/>
      <c r="I74" s="1"/>
      <c r="J74" s="1"/>
      <c r="K74" s="1"/>
      <c r="L74" s="1"/>
    </row>
    <row r="75" spans="4:12" ht="15">
      <c r="D75" s="1"/>
      <c r="E75" s="1"/>
      <c r="F75" s="1"/>
      <c r="G75" s="1"/>
      <c r="H75" s="1"/>
      <c r="I75" s="1"/>
      <c r="J75" s="1"/>
      <c r="K75" s="1"/>
      <c r="L75" s="1"/>
    </row>
    <row r="76" spans="4:12" ht="15">
      <c r="D76" s="1"/>
      <c r="E76" s="1"/>
      <c r="F76" s="1"/>
      <c r="G76" s="1"/>
      <c r="H76" s="1"/>
      <c r="I76" s="1"/>
      <c r="J76" s="1"/>
      <c r="K76" s="1"/>
      <c r="L76" s="1"/>
    </row>
    <row r="77" spans="4:12" ht="15">
      <c r="D77" s="1"/>
      <c r="E77" s="1"/>
      <c r="F77" s="1"/>
      <c r="G77" s="1"/>
      <c r="H77" s="1"/>
      <c r="I77" s="1"/>
      <c r="J77" s="1"/>
      <c r="K77" s="1"/>
      <c r="L77" s="1"/>
    </row>
    <row r="78" spans="4:12" ht="15">
      <c r="D78" s="1"/>
      <c r="E78" s="1"/>
      <c r="F78" s="1"/>
      <c r="G78" s="1"/>
      <c r="H78" s="1"/>
      <c r="I78" s="1"/>
      <c r="J78" s="1"/>
      <c r="K78" s="1"/>
      <c r="L78" s="1"/>
    </row>
    <row r="79" spans="4:12" ht="15">
      <c r="D79" s="1"/>
      <c r="E79" s="1"/>
      <c r="F79" s="1"/>
      <c r="G79" s="1"/>
      <c r="H79" s="1"/>
      <c r="I79" s="1"/>
      <c r="J79" s="1"/>
      <c r="K79" s="1"/>
      <c r="L79" s="1"/>
    </row>
    <row r="80" spans="4:12" ht="15">
      <c r="D80" s="1"/>
      <c r="E80" s="1"/>
      <c r="F80" s="1"/>
      <c r="G80" s="1"/>
      <c r="H80" s="1"/>
      <c r="I80" s="1"/>
      <c r="J80" s="1"/>
      <c r="K80" s="1"/>
      <c r="L80" s="1"/>
    </row>
    <row r="81" spans="4:12" ht="15">
      <c r="D81" s="1"/>
      <c r="E81" s="1"/>
      <c r="F81" s="1"/>
      <c r="G81" s="1"/>
      <c r="H81" s="1"/>
      <c r="I81" s="1"/>
      <c r="J81" s="1"/>
      <c r="K81" s="1"/>
      <c r="L81" s="1"/>
    </row>
    <row r="82" spans="4:12" ht="15">
      <c r="D82" s="1"/>
      <c r="E82" s="1"/>
      <c r="F82" s="1"/>
      <c r="G82" s="1"/>
      <c r="H82" s="1"/>
      <c r="I82" s="1"/>
      <c r="J82" s="1"/>
      <c r="K82" s="1"/>
      <c r="L82" s="1"/>
    </row>
    <row r="83" spans="4:12" ht="15">
      <c r="D83" s="1"/>
      <c r="E83" s="1"/>
      <c r="F83" s="1"/>
      <c r="G83" s="1"/>
      <c r="H83" s="1"/>
      <c r="I83" s="1"/>
      <c r="J83" s="1"/>
      <c r="K83" s="1"/>
      <c r="L83" s="1"/>
    </row>
    <row r="84" spans="4:12" ht="15">
      <c r="D84" s="1"/>
      <c r="E84" s="1"/>
      <c r="F84" s="1"/>
      <c r="G84" s="1"/>
      <c r="H84" s="1"/>
      <c r="I84" s="1"/>
      <c r="J84" s="1"/>
      <c r="K84" s="1"/>
      <c r="L84" s="1"/>
    </row>
    <row r="85" spans="4:12" ht="15">
      <c r="D85" s="1"/>
      <c r="E85" s="1"/>
      <c r="F85" s="1"/>
      <c r="G85" s="1"/>
      <c r="H85" s="1"/>
      <c r="I85" s="1"/>
      <c r="J85" s="1"/>
      <c r="K85" s="1"/>
      <c r="L85" s="1"/>
    </row>
    <row r="86" spans="4:12" ht="15">
      <c r="D86" s="1"/>
      <c r="E86" s="1"/>
      <c r="F86" s="1"/>
      <c r="G86" s="1"/>
      <c r="H86" s="1"/>
      <c r="I86" s="1"/>
      <c r="J86" s="1"/>
      <c r="K86" s="1"/>
      <c r="L86" s="1"/>
    </row>
    <row r="87" spans="4:12" ht="15">
      <c r="D87" s="1"/>
      <c r="E87" s="1"/>
      <c r="F87" s="1"/>
      <c r="G87" s="1"/>
      <c r="H87" s="1"/>
      <c r="I87" s="1"/>
      <c r="J87" s="1"/>
      <c r="K87" s="1"/>
      <c r="L87" s="1"/>
    </row>
    <row r="88" spans="4:12" ht="15">
      <c r="D88" s="1"/>
      <c r="E88" s="1"/>
      <c r="F88" s="1"/>
      <c r="G88" s="1"/>
      <c r="H88" s="1"/>
      <c r="I88" s="1"/>
      <c r="J88" s="1"/>
      <c r="K88" s="1"/>
      <c r="L88" s="1"/>
    </row>
    <row r="89" spans="4:12" ht="15">
      <c r="D89" s="1"/>
      <c r="E89" s="1"/>
      <c r="F89" s="1"/>
      <c r="G89" s="1"/>
      <c r="H89" s="1"/>
      <c r="I89" s="1"/>
      <c r="J89" s="1"/>
      <c r="K89" s="1"/>
      <c r="L89" s="1"/>
    </row>
    <row r="90" spans="4:12" ht="15">
      <c r="D90" s="1"/>
      <c r="E90" s="1"/>
      <c r="F90" s="1"/>
      <c r="G90" s="1"/>
      <c r="H90" s="1"/>
      <c r="I90" s="1"/>
      <c r="J90" s="1"/>
      <c r="K90" s="1"/>
      <c r="L90" s="1"/>
    </row>
    <row r="91" spans="4:12" ht="15">
      <c r="D91" s="1"/>
      <c r="E91" s="1"/>
      <c r="F91" s="1"/>
      <c r="G91" s="1"/>
      <c r="H91" s="1"/>
      <c r="I91" s="1"/>
      <c r="J91" s="1"/>
      <c r="K91" s="1"/>
      <c r="L91" s="1"/>
    </row>
    <row r="92" spans="4:12" ht="15">
      <c r="D92" s="1"/>
      <c r="E92" s="1"/>
      <c r="F92" s="1"/>
      <c r="G92" s="1"/>
      <c r="H92" s="1"/>
      <c r="I92" s="1"/>
      <c r="J92" s="1"/>
      <c r="K92" s="1"/>
      <c r="L92" s="1"/>
    </row>
    <row r="93" spans="4:12" ht="15">
      <c r="D93" s="1"/>
      <c r="E93" s="1"/>
      <c r="F93" s="1"/>
      <c r="G93" s="1"/>
      <c r="H93" s="1"/>
      <c r="I93" s="1"/>
      <c r="J93" s="1"/>
      <c r="K93" s="1"/>
      <c r="L93" s="1"/>
    </row>
    <row r="94" spans="4:12" ht="15">
      <c r="D94" s="1"/>
      <c r="E94" s="1"/>
      <c r="F94" s="1"/>
      <c r="G94" s="1"/>
      <c r="H94" s="1"/>
      <c r="I94" s="1"/>
      <c r="J94" s="1"/>
      <c r="K94" s="1"/>
      <c r="L94" s="1"/>
    </row>
    <row r="95" spans="4:12" ht="15">
      <c r="D95" s="1"/>
      <c r="E95" s="1"/>
      <c r="F95" s="1"/>
      <c r="G95" s="1"/>
      <c r="H95" s="1"/>
      <c r="I95" s="1"/>
      <c r="J95" s="1"/>
      <c r="K95" s="1"/>
      <c r="L95" s="1"/>
    </row>
    <row r="96" spans="4:12" ht="15">
      <c r="D96" s="1"/>
      <c r="E96" s="1"/>
      <c r="F96" s="1"/>
      <c r="G96" s="1"/>
      <c r="H96" s="1"/>
      <c r="I96" s="1"/>
      <c r="J96" s="1"/>
      <c r="K96" s="1"/>
      <c r="L96" s="1"/>
    </row>
    <row r="97" spans="4:12" ht="15">
      <c r="D97" s="1"/>
      <c r="E97" s="1"/>
      <c r="F97" s="1"/>
      <c r="G97" s="1"/>
      <c r="H97" s="1"/>
      <c r="I97" s="1"/>
      <c r="J97" s="1"/>
      <c r="K97" s="1"/>
      <c r="L97" s="1"/>
    </row>
    <row r="98" spans="4:12" ht="15">
      <c r="D98" s="1"/>
      <c r="E98" s="1"/>
      <c r="F98" s="1"/>
      <c r="G98" s="1"/>
      <c r="H98" s="1"/>
      <c r="I98" s="1"/>
      <c r="J98" s="1"/>
      <c r="K98" s="1"/>
      <c r="L98" s="1"/>
    </row>
    <row r="99" spans="4:12" ht="15">
      <c r="D99" s="1"/>
      <c r="E99" s="1"/>
      <c r="F99" s="1"/>
      <c r="G99" s="1"/>
      <c r="H99" s="1"/>
      <c r="I99" s="1"/>
      <c r="J99" s="1"/>
      <c r="K99" s="1"/>
      <c r="L99" s="1"/>
    </row>
    <row r="100" spans="4:12" ht="1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5">
      <c r="D106" s="1"/>
      <c r="E106" s="1"/>
      <c r="F106" s="1"/>
      <c r="G106" s="1"/>
      <c r="H106" s="1"/>
      <c r="I106" s="1"/>
      <c r="J106" s="1"/>
      <c r="K106" s="1"/>
      <c r="L106" s="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0.57421875" style="0" customWidth="1"/>
    <col min="2" max="2" width="10.7109375" style="0" bestFit="1" customWidth="1"/>
    <col min="3" max="3" width="56.7109375" style="0" bestFit="1" customWidth="1"/>
  </cols>
  <sheetData>
    <row r="1" spans="1:3" ht="15">
      <c r="A1" s="45" t="s">
        <v>39</v>
      </c>
      <c r="B1" s="46"/>
      <c r="C1" s="47"/>
    </row>
    <row r="2" spans="1:3" ht="15">
      <c r="A2" s="22" t="s">
        <v>10</v>
      </c>
      <c r="B2" s="11">
        <v>0.1</v>
      </c>
      <c r="C2" s="29" t="s">
        <v>40</v>
      </c>
    </row>
    <row r="3" spans="1:3" ht="15">
      <c r="A3" s="22" t="s">
        <v>8</v>
      </c>
      <c r="B3" s="11">
        <v>0.06</v>
      </c>
      <c r="C3" s="26" t="s">
        <v>42</v>
      </c>
    </row>
    <row r="4" spans="1:3" ht="15">
      <c r="A4" s="22" t="s">
        <v>9</v>
      </c>
      <c r="B4" s="11">
        <v>0.08</v>
      </c>
      <c r="C4" s="26" t="s">
        <v>43</v>
      </c>
    </row>
    <row r="5" spans="1:3" ht="15">
      <c r="A5" s="19" t="s">
        <v>44</v>
      </c>
      <c r="B5" s="20"/>
      <c r="C5" s="30" t="s">
        <v>41</v>
      </c>
    </row>
    <row r="6" spans="1:3" ht="15">
      <c r="A6" s="22" t="s">
        <v>7</v>
      </c>
      <c r="B6" s="6">
        <v>500000</v>
      </c>
      <c r="C6" s="31">
        <f>B6*(1+B2)^Sheet1!$B$7</f>
        <v>5417352.971694196</v>
      </c>
    </row>
    <row r="7" spans="1:3" ht="15">
      <c r="A7" s="22" t="s">
        <v>15</v>
      </c>
      <c r="B7" s="7">
        <v>100000</v>
      </c>
      <c r="C7" s="31">
        <f>B7*(1+B3)^Sheet1!$B$7</f>
        <v>429187.0719743488</v>
      </c>
    </row>
    <row r="8" spans="1:3" ht="15">
      <c r="A8" s="22" t="s">
        <v>14</v>
      </c>
      <c r="B8" s="7">
        <v>100000</v>
      </c>
      <c r="C8" s="31">
        <f>B8*(1+B4)^Sheet1!$B$7</f>
        <v>684847.5196219325</v>
      </c>
    </row>
    <row r="9" spans="1:3" ht="15">
      <c r="A9" s="22" t="s">
        <v>16</v>
      </c>
      <c r="B9" s="6">
        <v>1000000</v>
      </c>
      <c r="C9" s="32">
        <f>B9</f>
        <v>1000000</v>
      </c>
    </row>
    <row r="10" spans="1:3" ht="15">
      <c r="A10" s="22" t="s">
        <v>45</v>
      </c>
      <c r="B10" s="6">
        <v>21000</v>
      </c>
      <c r="C10" s="21"/>
    </row>
    <row r="11" spans="1:3" ht="15">
      <c r="A11" s="22" t="s">
        <v>56</v>
      </c>
      <c r="B11" s="11">
        <v>0.05</v>
      </c>
      <c r="C11" s="33" t="s">
        <v>47</v>
      </c>
    </row>
    <row r="12" spans="1:3" ht="15">
      <c r="A12" s="22" t="s">
        <v>13</v>
      </c>
      <c r="B12" s="11">
        <v>0.08</v>
      </c>
      <c r="C12" s="31">
        <f>IF(B12=B11,B10*12*Sheet1!B7*(1+B12)^Sheet1!B7,B10*12*(1+B12)*((1+B12)^Sheet1!B7-(1+B11)^Sheet1!B7)/(B12-B11))</f>
        <v>31408354.95626249</v>
      </c>
    </row>
    <row r="13" spans="1:3" ht="15.75" thickBot="1">
      <c r="A13" s="36" t="s">
        <v>11</v>
      </c>
      <c r="B13" s="48">
        <f>Sheet1!B13-SUM(C6:C9)-C12</f>
        <v>64316513.70435286</v>
      </c>
      <c r="C13" s="49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4.00390625" style="0" customWidth="1"/>
    <col min="3" max="3" width="57.7109375" style="0" bestFit="1" customWidth="1"/>
  </cols>
  <sheetData>
    <row r="1" spans="1:3" ht="15">
      <c r="A1" s="23" t="s">
        <v>24</v>
      </c>
      <c r="B1" s="39"/>
      <c r="C1" s="21"/>
    </row>
    <row r="2" spans="1:3" ht="15">
      <c r="A2" s="23" t="s">
        <v>17</v>
      </c>
      <c r="B2" s="20"/>
      <c r="C2" s="21"/>
    </row>
    <row r="3" spans="1:3" ht="15">
      <c r="A3" s="22" t="s">
        <v>18</v>
      </c>
      <c r="B3" s="16">
        <v>0.6</v>
      </c>
      <c r="C3" s="21" t="s">
        <v>48</v>
      </c>
    </row>
    <row r="4" spans="1:3" ht="15">
      <c r="A4" s="22" t="s">
        <v>19</v>
      </c>
      <c r="B4" s="16">
        <v>0.1</v>
      </c>
      <c r="C4" s="21"/>
    </row>
    <row r="5" spans="1:3" ht="15">
      <c r="A5" s="22" t="s">
        <v>20</v>
      </c>
      <c r="B5" s="16">
        <f>1-B3-B4</f>
        <v>0.30000000000000004</v>
      </c>
      <c r="C5" s="21"/>
    </row>
    <row r="6" spans="1:3" ht="15">
      <c r="A6" s="22" t="s">
        <v>25</v>
      </c>
      <c r="B6" s="11">
        <v>0.1</v>
      </c>
      <c r="C6" s="26" t="s">
        <v>49</v>
      </c>
    </row>
    <row r="7" spans="1:3" ht="15">
      <c r="A7" s="22" t="s">
        <v>54</v>
      </c>
      <c r="B7" s="17">
        <f>((Sheet2!B2*B3)+(Sheet2!B3*B4)+(Sheet2!B4*B5))</f>
        <v>0.09000000000000001</v>
      </c>
      <c r="C7" s="26" t="s">
        <v>55</v>
      </c>
    </row>
    <row r="8" spans="1:3" ht="15">
      <c r="A8" s="22" t="s">
        <v>12</v>
      </c>
      <c r="B8" s="8">
        <f>IF(Sheet2!B13&lt;0,0,IF(B6=B7,Sheet2!B13/(12*Sheet1!B7*(1+B7)^Sheet1!B7),Sheet2!B13*(B7-B6)/(12*(1+B7)*((1+B7)^(Sheet1!B7)-(1+B6)^(Sheet1!B7)))))</f>
        <v>22233.262994981764</v>
      </c>
      <c r="C8" s="26"/>
    </row>
    <row r="9" spans="1:3" ht="15">
      <c r="A9" s="34" t="s">
        <v>50</v>
      </c>
      <c r="B9" s="9"/>
      <c r="C9" s="35" t="s">
        <v>51</v>
      </c>
    </row>
    <row r="10" spans="1:3" ht="15">
      <c r="A10" s="27" t="s">
        <v>21</v>
      </c>
      <c r="B10" s="8">
        <f>B8*B3</f>
        <v>13339.957796989058</v>
      </c>
      <c r="C10" s="31">
        <f>IF(Sheet2!B2=B6,B10*12*Sheet1!B7*(1+Sheet2!B2)^Sheet1!B7,B10*12*(1+Sheet2!B2)*((1+Sheet2!B2)^Sheet1!B7-(1+B6)^Sheet1!B7)/(Sheet2!B2-B6))</f>
        <v>43360356.00827629</v>
      </c>
    </row>
    <row r="11" spans="1:3" ht="15">
      <c r="A11" s="27" t="s">
        <v>22</v>
      </c>
      <c r="B11" s="8">
        <f>B8*B4</f>
        <v>2223.3262994981765</v>
      </c>
      <c r="C11" s="31">
        <f>IF(Sheet2!B3=B6,B11*12*Sheet1!B7*(1+Sheet2!B3)^Sheet1!B7,B11*12*(1+Sheet2!B3)*((1+Sheet2!B3)^Sheet1!B7-(1+B6)^Sheet1!B7)/(Sheet2!B3-B6))</f>
        <v>4625900.725072052</v>
      </c>
    </row>
    <row r="12" spans="1:3" ht="15">
      <c r="A12" s="27" t="s">
        <v>23</v>
      </c>
      <c r="B12" s="8">
        <f>B8*B5</f>
        <v>6669.97889849453</v>
      </c>
      <c r="C12" s="31">
        <f>IF(Sheet2!B4=B6,B12*12*Sheet1!B7*(1+Sheet2!B4)^Sheet1!B7,B12*12*(1+Sheet2!B4)*((1+Sheet2!B4)^Sheet1!B7-(1+B6)^Sheet1!B7)/(Sheet2!B4-B6))</f>
        <v>17229072.579359744</v>
      </c>
    </row>
    <row r="13" spans="1:3" ht="15">
      <c r="A13" s="43" t="s">
        <v>52</v>
      </c>
      <c r="B13" s="44"/>
      <c r="C13" s="31">
        <f>SUM(C10:C12)</f>
        <v>65215329.31270808</v>
      </c>
    </row>
    <row r="14" spans="1:3" ht="15.75" thickBot="1">
      <c r="A14" s="36" t="s">
        <v>53</v>
      </c>
      <c r="B14" s="37"/>
      <c r="C14" s="38"/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5" ht="15">
      <c r="C1" t="s">
        <v>57</v>
      </c>
      <c r="D1" t="s">
        <v>61</v>
      </c>
      <c r="E1" t="s">
        <v>59</v>
      </c>
    </row>
    <row r="2" ht="15">
      <c r="C2" t="s">
        <v>60</v>
      </c>
    </row>
    <row r="3" ht="15">
      <c r="C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user</cp:lastModifiedBy>
  <dcterms:created xsi:type="dcterms:W3CDTF">2014-09-28T06:43:03Z</dcterms:created>
  <dcterms:modified xsi:type="dcterms:W3CDTF">2015-05-19T18:26:31Z</dcterms:modified>
  <cp:category/>
  <cp:version/>
  <cp:contentType/>
  <cp:contentStatus/>
</cp:coreProperties>
</file>