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19680" windowHeight="7560" activeTab="1"/>
  </bookViews>
  <sheets>
    <sheet name="inputs" sheetId="2" r:id="rId1"/>
    <sheet name="Cash flow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7" i="2"/>
  <c r="B16"/>
  <c r="H2" i="1"/>
  <c r="G2"/>
  <c r="F2"/>
  <c r="E2"/>
  <c r="D2"/>
  <c r="C2"/>
  <c r="I2" s="1"/>
  <c r="L2" s="1"/>
  <c r="B2"/>
  <c r="A3"/>
  <c r="A4" l="1"/>
  <c r="J2"/>
  <c r="M2" s="1"/>
  <c r="A5"/>
  <c r="B3"/>
  <c r="J3" l="1"/>
  <c r="M3" s="1"/>
  <c r="K2"/>
  <c r="B4"/>
  <c r="C3"/>
  <c r="A6"/>
  <c r="O2" l="1"/>
  <c r="R2" s="1"/>
  <c r="T2" s="1"/>
  <c r="P2"/>
  <c r="S2" s="1"/>
  <c r="N2"/>
  <c r="Q2"/>
  <c r="J4"/>
  <c r="M4" s="1"/>
  <c r="A7"/>
  <c r="B5"/>
  <c r="C4"/>
  <c r="D3"/>
  <c r="E3" s="1"/>
  <c r="F3" s="1"/>
  <c r="G3" s="1"/>
  <c r="H3" s="1"/>
  <c r="I3"/>
  <c r="L3" l="1"/>
  <c r="K3"/>
  <c r="J5"/>
  <c r="M5" s="1"/>
  <c r="B6"/>
  <c r="C5"/>
  <c r="A8"/>
  <c r="D4"/>
  <c r="E4" s="1"/>
  <c r="F4" s="1"/>
  <c r="G4" s="1"/>
  <c r="H4" s="1"/>
  <c r="Q3" l="1"/>
  <c r="T3" s="1"/>
  <c r="P3"/>
  <c r="S3" s="1"/>
  <c r="N3"/>
  <c r="O3"/>
  <c r="R3" s="1"/>
  <c r="J6"/>
  <c r="M6" s="1"/>
  <c r="I4"/>
  <c r="A9"/>
  <c r="B7"/>
  <c r="C6"/>
  <c r="D5"/>
  <c r="E5" s="1"/>
  <c r="F5" s="1"/>
  <c r="G5" s="1"/>
  <c r="H5" s="1"/>
  <c r="C7" l="1"/>
  <c r="J7"/>
  <c r="M7" s="1"/>
  <c r="L4"/>
  <c r="K4"/>
  <c r="I5"/>
  <c r="D6"/>
  <c r="E6" s="1"/>
  <c r="F6" s="1"/>
  <c r="G6" s="1"/>
  <c r="H6" s="1"/>
  <c r="A10"/>
  <c r="B8"/>
  <c r="L5" l="1"/>
  <c r="K5"/>
  <c r="J8"/>
  <c r="M8" s="1"/>
  <c r="O4"/>
  <c r="R4" s="1"/>
  <c r="N4"/>
  <c r="P4"/>
  <c r="S4" s="1"/>
  <c r="Q4"/>
  <c r="T4" s="1"/>
  <c r="B9"/>
  <c r="C8"/>
  <c r="A11"/>
  <c r="I6"/>
  <c r="D7"/>
  <c r="L6" l="1"/>
  <c r="K6"/>
  <c r="J9"/>
  <c r="M9" s="1"/>
  <c r="N5"/>
  <c r="P5"/>
  <c r="S5" s="1"/>
  <c r="Q5"/>
  <c r="O5"/>
  <c r="R5" s="1"/>
  <c r="T5"/>
  <c r="A12"/>
  <c r="B10"/>
  <c r="C9"/>
  <c r="E7"/>
  <c r="F7" s="1"/>
  <c r="G7" s="1"/>
  <c r="H7" s="1"/>
  <c r="I7" s="1"/>
  <c r="D8"/>
  <c r="E8" s="1"/>
  <c r="F8" s="1"/>
  <c r="G8" s="1"/>
  <c r="O6" l="1"/>
  <c r="R6" s="1"/>
  <c r="P6"/>
  <c r="S6" s="1"/>
  <c r="Q6"/>
  <c r="T6" s="1"/>
  <c r="N6"/>
  <c r="L7"/>
  <c r="K7"/>
  <c r="J10"/>
  <c r="M10" s="1"/>
  <c r="B11"/>
  <c r="C10"/>
  <c r="A13"/>
  <c r="D9"/>
  <c r="E9" s="1"/>
  <c r="F9" s="1"/>
  <c r="G9" s="1"/>
  <c r="H8"/>
  <c r="I8" s="1"/>
  <c r="L8" l="1"/>
  <c r="K8"/>
  <c r="J11"/>
  <c r="M11" s="1"/>
  <c r="Q7"/>
  <c r="P7"/>
  <c r="S7" s="1"/>
  <c r="O7"/>
  <c r="R7" s="1"/>
  <c r="N7"/>
  <c r="H9"/>
  <c r="T7"/>
  <c r="A14"/>
  <c r="B12"/>
  <c r="C11"/>
  <c r="I9"/>
  <c r="D10"/>
  <c r="E10" s="1"/>
  <c r="F10" s="1"/>
  <c r="G10" s="1"/>
  <c r="H10" s="1"/>
  <c r="L9" l="1"/>
  <c r="K9"/>
  <c r="J12"/>
  <c r="M12" s="1"/>
  <c r="O8"/>
  <c r="R8" s="1"/>
  <c r="Q8"/>
  <c r="P8"/>
  <c r="S8" s="1"/>
  <c r="N8"/>
  <c r="T8"/>
  <c r="A15"/>
  <c r="B13"/>
  <c r="C12"/>
  <c r="I11"/>
  <c r="D11"/>
  <c r="E11" s="1"/>
  <c r="F11" s="1"/>
  <c r="G11" s="1"/>
  <c r="H11" s="1"/>
  <c r="I10"/>
  <c r="L10" l="1"/>
  <c r="K10"/>
  <c r="L11"/>
  <c r="K11"/>
  <c r="J13"/>
  <c r="M13" s="1"/>
  <c r="N9"/>
  <c r="P9"/>
  <c r="S9" s="1"/>
  <c r="Q9"/>
  <c r="O9"/>
  <c r="R9" s="1"/>
  <c r="T9"/>
  <c r="A16"/>
  <c r="B14"/>
  <c r="C13"/>
  <c r="D12"/>
  <c r="E12" s="1"/>
  <c r="F12" s="1"/>
  <c r="G12" s="1"/>
  <c r="H12" s="1"/>
  <c r="Q11" l="1"/>
  <c r="P11"/>
  <c r="O11"/>
  <c r="N11"/>
  <c r="N10"/>
  <c r="O10"/>
  <c r="P10"/>
  <c r="S10" s="1"/>
  <c r="S11" s="1"/>
  <c r="Q10"/>
  <c r="T10" s="1"/>
  <c r="T11" s="1"/>
  <c r="J14"/>
  <c r="M14" s="1"/>
  <c r="R10"/>
  <c r="R11" s="1"/>
  <c r="B15"/>
  <c r="C14"/>
  <c r="A17"/>
  <c r="I12"/>
  <c r="D13"/>
  <c r="E13" s="1"/>
  <c r="F13" s="1"/>
  <c r="G13" s="1"/>
  <c r="H13" s="1"/>
  <c r="L12" l="1"/>
  <c r="K12"/>
  <c r="J15"/>
  <c r="M15" s="1"/>
  <c r="I13"/>
  <c r="A18"/>
  <c r="B16"/>
  <c r="C15"/>
  <c r="D14"/>
  <c r="E14" s="1"/>
  <c r="F14" s="1"/>
  <c r="G14" s="1"/>
  <c r="H14" s="1"/>
  <c r="J16" l="1"/>
  <c r="M16" s="1"/>
  <c r="P12"/>
  <c r="S12" s="1"/>
  <c r="N12"/>
  <c r="O12"/>
  <c r="R12" s="1"/>
  <c r="Q12"/>
  <c r="T12" s="1"/>
  <c r="L13"/>
  <c r="K13"/>
  <c r="B17"/>
  <c r="C16"/>
  <c r="A19"/>
  <c r="I14"/>
  <c r="D15"/>
  <c r="E15" s="1"/>
  <c r="F15" s="1"/>
  <c r="G15" s="1"/>
  <c r="H15" s="1"/>
  <c r="J17" l="1"/>
  <c r="M17" s="1"/>
  <c r="L14"/>
  <c r="K14"/>
  <c r="Q13"/>
  <c r="O13"/>
  <c r="R13" s="1"/>
  <c r="N13"/>
  <c r="P13"/>
  <c r="S13" s="1"/>
  <c r="T13"/>
  <c r="A20"/>
  <c r="B18"/>
  <c r="C17"/>
  <c r="D16"/>
  <c r="E16" s="1"/>
  <c r="F16" s="1"/>
  <c r="G16" s="1"/>
  <c r="H16" s="1"/>
  <c r="I15"/>
  <c r="L15" l="1"/>
  <c r="K15"/>
  <c r="N14"/>
  <c r="O14"/>
  <c r="R14" s="1"/>
  <c r="P14"/>
  <c r="S14" s="1"/>
  <c r="Q14"/>
  <c r="T14" s="1"/>
  <c r="J18"/>
  <c r="M18" s="1"/>
  <c r="B19"/>
  <c r="C18"/>
  <c r="A21"/>
  <c r="D17"/>
  <c r="E17" s="1"/>
  <c r="F17" s="1"/>
  <c r="G17" s="1"/>
  <c r="H17" s="1"/>
  <c r="I16"/>
  <c r="J19" l="1"/>
  <c r="M19" s="1"/>
  <c r="L16"/>
  <c r="K16"/>
  <c r="I17"/>
  <c r="Q15"/>
  <c r="T15" s="1"/>
  <c r="P15"/>
  <c r="S15" s="1"/>
  <c r="O15"/>
  <c r="R15" s="1"/>
  <c r="N15"/>
  <c r="A22"/>
  <c r="B20"/>
  <c r="C19"/>
  <c r="D18"/>
  <c r="E18" s="1"/>
  <c r="F18" s="1"/>
  <c r="G18" s="1"/>
  <c r="H18" s="1"/>
  <c r="O16" l="1"/>
  <c r="R16" s="1"/>
  <c r="Q16"/>
  <c r="T16" s="1"/>
  <c r="P16"/>
  <c r="S16" s="1"/>
  <c r="N16"/>
  <c r="J20"/>
  <c r="M20" s="1"/>
  <c r="L17"/>
  <c r="K17"/>
  <c r="B21"/>
  <c r="C20"/>
  <c r="A23"/>
  <c r="I18"/>
  <c r="D19"/>
  <c r="E19" s="1"/>
  <c r="F19" s="1"/>
  <c r="G19" s="1"/>
  <c r="H19" s="1"/>
  <c r="N17" l="1"/>
  <c r="P17"/>
  <c r="S17" s="1"/>
  <c r="Q17"/>
  <c r="T17" s="1"/>
  <c r="O17"/>
  <c r="R17" s="1"/>
  <c r="L18"/>
  <c r="K18"/>
  <c r="J21"/>
  <c r="M21" s="1"/>
  <c r="I19"/>
  <c r="A24"/>
  <c r="B22"/>
  <c r="C21"/>
  <c r="D20"/>
  <c r="E20" s="1"/>
  <c r="F20" s="1"/>
  <c r="G20" s="1"/>
  <c r="H20" s="1"/>
  <c r="N18" l="1"/>
  <c r="O18"/>
  <c r="R18" s="1"/>
  <c r="P18"/>
  <c r="S18" s="1"/>
  <c r="Q18"/>
  <c r="T18" s="1"/>
  <c r="J22"/>
  <c r="M22" s="1"/>
  <c r="L19"/>
  <c r="K19"/>
  <c r="I20"/>
  <c r="B23"/>
  <c r="C22"/>
  <c r="A25"/>
  <c r="D21"/>
  <c r="E21" s="1"/>
  <c r="F21" s="1"/>
  <c r="G21" s="1"/>
  <c r="H21" s="1"/>
  <c r="L20" l="1"/>
  <c r="K20"/>
  <c r="J23"/>
  <c r="M23" s="1"/>
  <c r="O19"/>
  <c r="R19" s="1"/>
  <c r="N19"/>
  <c r="Q19"/>
  <c r="T19" s="1"/>
  <c r="P19"/>
  <c r="S19" s="1"/>
  <c r="A26"/>
  <c r="B24"/>
  <c r="C23"/>
  <c r="I21"/>
  <c r="D22"/>
  <c r="E22" s="1"/>
  <c r="F22" s="1"/>
  <c r="G22" s="1"/>
  <c r="H22" s="1"/>
  <c r="L21" l="1"/>
  <c r="K21"/>
  <c r="J24"/>
  <c r="M24" s="1"/>
  <c r="P20"/>
  <c r="S20" s="1"/>
  <c r="N20"/>
  <c r="O20"/>
  <c r="R20" s="1"/>
  <c r="Q20"/>
  <c r="T20" s="1"/>
  <c r="D23"/>
  <c r="E23" s="1"/>
  <c r="F23" s="1"/>
  <c r="G23" s="1"/>
  <c r="H23" s="1"/>
  <c r="B25"/>
  <c r="C24"/>
  <c r="A27"/>
  <c r="I22"/>
  <c r="R21" l="1"/>
  <c r="J25"/>
  <c r="M25" s="1"/>
  <c r="N21"/>
  <c r="P21"/>
  <c r="S21" s="1"/>
  <c r="Q21"/>
  <c r="T21" s="1"/>
  <c r="O21"/>
  <c r="L22"/>
  <c r="K22"/>
  <c r="I24"/>
  <c r="D24"/>
  <c r="E24" s="1"/>
  <c r="F24" s="1"/>
  <c r="G24" s="1"/>
  <c r="H24" s="1"/>
  <c r="A28"/>
  <c r="B26"/>
  <c r="C25"/>
  <c r="I23"/>
  <c r="L23" l="1"/>
  <c r="K23"/>
  <c r="J26"/>
  <c r="M26" s="1"/>
  <c r="O22"/>
  <c r="P22"/>
  <c r="S22" s="1"/>
  <c r="Q22"/>
  <c r="T22" s="1"/>
  <c r="N22"/>
  <c r="L24"/>
  <c r="K24"/>
  <c r="R22"/>
  <c r="B27"/>
  <c r="C26"/>
  <c r="A29"/>
  <c r="D25"/>
  <c r="E25" s="1"/>
  <c r="F25" s="1"/>
  <c r="G25" s="1"/>
  <c r="H25" s="1"/>
  <c r="J27" l="1"/>
  <c r="M27" s="1"/>
  <c r="O24"/>
  <c r="Q24"/>
  <c r="P24"/>
  <c r="N24"/>
  <c r="Q23"/>
  <c r="T23" s="1"/>
  <c r="T24" s="1"/>
  <c r="P23"/>
  <c r="S23" s="1"/>
  <c r="S24" s="1"/>
  <c r="O23"/>
  <c r="R23" s="1"/>
  <c r="R24" s="1"/>
  <c r="N23"/>
  <c r="A30"/>
  <c r="B28"/>
  <c r="C27"/>
  <c r="I25"/>
  <c r="D26"/>
  <c r="E26" s="1"/>
  <c r="F26" s="1"/>
  <c r="G26" s="1"/>
  <c r="H26" s="1"/>
  <c r="L25" l="1"/>
  <c r="K25"/>
  <c r="J28"/>
  <c r="M28" s="1"/>
  <c r="B29"/>
  <c r="C28"/>
  <c r="A31"/>
  <c r="I26"/>
  <c r="D27"/>
  <c r="E27" s="1"/>
  <c r="F27" s="1"/>
  <c r="G27" s="1"/>
  <c r="H27" s="1"/>
  <c r="L26" l="1"/>
  <c r="K26"/>
  <c r="N25"/>
  <c r="P25"/>
  <c r="S25" s="1"/>
  <c r="Q25"/>
  <c r="T25" s="1"/>
  <c r="O25"/>
  <c r="R25" s="1"/>
  <c r="J29"/>
  <c r="M29" s="1"/>
  <c r="A32"/>
  <c r="B30"/>
  <c r="C29"/>
  <c r="D28"/>
  <c r="E28" s="1"/>
  <c r="F28" s="1"/>
  <c r="G28" s="1"/>
  <c r="H28" s="1"/>
  <c r="I27"/>
  <c r="S32" l="1"/>
  <c r="O32"/>
  <c r="R32"/>
  <c r="P32"/>
  <c r="M32"/>
  <c r="T32"/>
  <c r="K32"/>
  <c r="Q32"/>
  <c r="N32"/>
  <c r="L32"/>
  <c r="J32"/>
  <c r="L27"/>
  <c r="K27"/>
  <c r="J30"/>
  <c r="M30" s="1"/>
  <c r="O26"/>
  <c r="P26"/>
  <c r="Q26"/>
  <c r="T26" s="1"/>
  <c r="N26"/>
  <c r="R26"/>
  <c r="S26"/>
  <c r="B31"/>
  <c r="C30"/>
  <c r="I32"/>
  <c r="A33"/>
  <c r="B32"/>
  <c r="C32" s="1"/>
  <c r="D32" s="1"/>
  <c r="E32" s="1"/>
  <c r="F32" s="1"/>
  <c r="G32" s="1"/>
  <c r="H32" s="1"/>
  <c r="D29"/>
  <c r="E29" s="1"/>
  <c r="F29" s="1"/>
  <c r="G29" s="1"/>
  <c r="H29" s="1"/>
  <c r="I28"/>
  <c r="J31" l="1"/>
  <c r="M31" s="1"/>
  <c r="L28"/>
  <c r="K28"/>
  <c r="T33"/>
  <c r="R33"/>
  <c r="K33"/>
  <c r="S33"/>
  <c r="Q33"/>
  <c r="N33"/>
  <c r="L33"/>
  <c r="J33"/>
  <c r="O33"/>
  <c r="P33"/>
  <c r="M33"/>
  <c r="Q27"/>
  <c r="T27" s="1"/>
  <c r="P27"/>
  <c r="O27"/>
  <c r="R27" s="1"/>
  <c r="N27"/>
  <c r="S27"/>
  <c r="C31"/>
  <c r="I33"/>
  <c r="B33"/>
  <c r="C33" s="1"/>
  <c r="D33" s="1"/>
  <c r="E33" s="1"/>
  <c r="F33" s="1"/>
  <c r="G33" s="1"/>
  <c r="H33" s="1"/>
  <c r="A34"/>
  <c r="D30"/>
  <c r="E30" s="1"/>
  <c r="F30" s="1"/>
  <c r="G30" s="1"/>
  <c r="H30" s="1"/>
  <c r="I29"/>
  <c r="L29" l="1"/>
  <c r="K29"/>
  <c r="S34"/>
  <c r="O34"/>
  <c r="T34"/>
  <c r="K34"/>
  <c r="P34"/>
  <c r="M34"/>
  <c r="R34"/>
  <c r="Q34"/>
  <c r="N34"/>
  <c r="L34"/>
  <c r="J34"/>
  <c r="P28"/>
  <c r="N28"/>
  <c r="O28"/>
  <c r="R28" s="1"/>
  <c r="Q28"/>
  <c r="T28" s="1"/>
  <c r="S28"/>
  <c r="D31"/>
  <c r="E31" s="1"/>
  <c r="F31" s="1"/>
  <c r="G31" s="1"/>
  <c r="H31" s="1"/>
  <c r="I31" s="1"/>
  <c r="I30"/>
  <c r="I34"/>
  <c r="A35"/>
  <c r="B34"/>
  <c r="C34" s="1"/>
  <c r="D34" s="1"/>
  <c r="E34" s="1"/>
  <c r="F34" s="1"/>
  <c r="G34" s="1"/>
  <c r="H34" s="1"/>
  <c r="L31" l="1"/>
  <c r="K31"/>
  <c r="T35"/>
  <c r="R35"/>
  <c r="K35"/>
  <c r="O35"/>
  <c r="Q35"/>
  <c r="N35"/>
  <c r="L35"/>
  <c r="J35"/>
  <c r="S35"/>
  <c r="P35"/>
  <c r="M35"/>
  <c r="L30"/>
  <c r="K30"/>
  <c r="N29"/>
  <c r="P29"/>
  <c r="Q29"/>
  <c r="T29" s="1"/>
  <c r="O29"/>
  <c r="R29" s="1"/>
  <c r="S29"/>
  <c r="I35"/>
  <c r="A36"/>
  <c r="B35"/>
  <c r="C35" s="1"/>
  <c r="D35" s="1"/>
  <c r="E35" s="1"/>
  <c r="F35" s="1"/>
  <c r="G35" s="1"/>
  <c r="H35" s="1"/>
  <c r="O30" l="1"/>
  <c r="R30" s="1"/>
  <c r="P30"/>
  <c r="Q30"/>
  <c r="T30" s="1"/>
  <c r="T31" s="1"/>
  <c r="N30"/>
  <c r="S36"/>
  <c r="O36"/>
  <c r="R36"/>
  <c r="P36"/>
  <c r="M36"/>
  <c r="T36"/>
  <c r="K36"/>
  <c r="Q36"/>
  <c r="N36"/>
  <c r="L36"/>
  <c r="J36"/>
  <c r="O31"/>
  <c r="N31"/>
  <c r="Q31"/>
  <c r="P31"/>
  <c r="S30"/>
  <c r="S31" s="1"/>
  <c r="I36"/>
  <c r="A37"/>
  <c r="B36"/>
  <c r="C36" s="1"/>
  <c r="D36" s="1"/>
  <c r="E36" s="1"/>
  <c r="F36" s="1"/>
  <c r="G36" s="1"/>
  <c r="H36" s="1"/>
  <c r="R31" l="1"/>
  <c r="T37"/>
  <c r="R37"/>
  <c r="K37"/>
  <c r="S37"/>
  <c r="Q37"/>
  <c r="N37"/>
  <c r="L37"/>
  <c r="J37"/>
  <c r="O37"/>
  <c r="P37"/>
  <c r="M37"/>
  <c r="I37"/>
  <c r="B37"/>
  <c r="C37" s="1"/>
  <c r="D37" s="1"/>
  <c r="E37" s="1"/>
  <c r="F37" s="1"/>
  <c r="G37" s="1"/>
  <c r="H37" s="1"/>
  <c r="A38"/>
  <c r="S38" l="1"/>
  <c r="O38"/>
  <c r="Q38"/>
  <c r="T38"/>
  <c r="K38"/>
  <c r="P38"/>
  <c r="M38"/>
  <c r="R38"/>
  <c r="N38"/>
  <c r="L38"/>
  <c r="J38"/>
  <c r="I38"/>
  <c r="B38"/>
  <c r="C38" s="1"/>
  <c r="D38" s="1"/>
  <c r="E38" s="1"/>
  <c r="F38" s="1"/>
  <c r="G38" s="1"/>
  <c r="H38" s="1"/>
  <c r="A39"/>
  <c r="T39" l="1"/>
  <c r="R39"/>
  <c r="K39"/>
  <c r="P39"/>
  <c r="M39"/>
  <c r="O39"/>
  <c r="N39"/>
  <c r="J39"/>
  <c r="S39"/>
  <c r="Q39"/>
  <c r="L39"/>
  <c r="I39"/>
  <c r="B39"/>
  <c r="C39" s="1"/>
  <c r="D39" s="1"/>
  <c r="E39" s="1"/>
  <c r="F39" s="1"/>
  <c r="G39" s="1"/>
  <c r="H39" s="1"/>
  <c r="A40"/>
  <c r="S40" l="1"/>
  <c r="O40"/>
  <c r="Q40"/>
  <c r="N40"/>
  <c r="L40"/>
  <c r="R40"/>
  <c r="M40"/>
  <c r="T40"/>
  <c r="K40"/>
  <c r="P40"/>
  <c r="J40"/>
  <c r="I40"/>
  <c r="A41"/>
  <c r="B40"/>
  <c r="C40" s="1"/>
  <c r="D40" s="1"/>
  <c r="E40" s="1"/>
  <c r="F40" s="1"/>
  <c r="G40" s="1"/>
  <c r="H40" s="1"/>
  <c r="T41" l="1"/>
  <c r="R41"/>
  <c r="K41"/>
  <c r="P41"/>
  <c r="M41"/>
  <c r="S41"/>
  <c r="Q41"/>
  <c r="L41"/>
  <c r="J41"/>
  <c r="O41"/>
  <c r="N41"/>
  <c r="I41"/>
  <c r="A42"/>
  <c r="B41"/>
  <c r="C41" s="1"/>
  <c r="D41" s="1"/>
  <c r="E41" s="1"/>
  <c r="F41" s="1"/>
  <c r="G41" s="1"/>
  <c r="H41" s="1"/>
  <c r="S42" l="1"/>
  <c r="O42"/>
  <c r="Q42"/>
  <c r="N42"/>
  <c r="L42"/>
  <c r="T42"/>
  <c r="K42"/>
  <c r="P42"/>
  <c r="R42"/>
  <c r="M42"/>
  <c r="J42"/>
  <c r="I42"/>
  <c r="A43"/>
  <c r="B42"/>
  <c r="C42" s="1"/>
  <c r="D42" s="1"/>
  <c r="E42" s="1"/>
  <c r="F42" s="1"/>
  <c r="G42" s="1"/>
  <c r="H42" s="1"/>
  <c r="T43" l="1"/>
  <c r="R43"/>
  <c r="K43"/>
  <c r="P43"/>
  <c r="M43"/>
  <c r="O43"/>
  <c r="N43"/>
  <c r="J43"/>
  <c r="S43"/>
  <c r="Q43"/>
  <c r="L43"/>
  <c r="I43"/>
  <c r="B43"/>
  <c r="C43" s="1"/>
  <c r="D43" s="1"/>
  <c r="E43" s="1"/>
  <c r="F43" s="1"/>
  <c r="G43" s="1"/>
  <c r="H43" s="1"/>
  <c r="A44"/>
  <c r="S44" l="1"/>
  <c r="O44"/>
  <c r="Q44"/>
  <c r="N44"/>
  <c r="L44"/>
  <c r="R44"/>
  <c r="M44"/>
  <c r="T44"/>
  <c r="K44"/>
  <c r="P44"/>
  <c r="J44"/>
  <c r="I44"/>
  <c r="B44"/>
  <c r="C44" s="1"/>
  <c r="D44" s="1"/>
  <c r="E44" s="1"/>
  <c r="F44" s="1"/>
  <c r="G44" s="1"/>
  <c r="H44" s="1"/>
  <c r="A45"/>
  <c r="S45" l="1"/>
  <c r="T45"/>
  <c r="R45"/>
  <c r="K45"/>
  <c r="P45"/>
  <c r="M45"/>
  <c r="Q45"/>
  <c r="L45"/>
  <c r="J45"/>
  <c r="O45"/>
  <c r="N45"/>
  <c r="I45"/>
  <c r="A46"/>
  <c r="B45"/>
  <c r="C45" s="1"/>
  <c r="D45" s="1"/>
  <c r="E45" s="1"/>
  <c r="F45" s="1"/>
  <c r="G45" s="1"/>
  <c r="H45" s="1"/>
  <c r="T46" l="1"/>
  <c r="R46"/>
  <c r="S46"/>
  <c r="O46"/>
  <c r="Q46"/>
  <c r="N46"/>
  <c r="L46"/>
  <c r="K46"/>
  <c r="P46"/>
  <c r="M46"/>
  <c r="J46"/>
  <c r="I46"/>
  <c r="A47"/>
  <c r="B46"/>
  <c r="C46" s="1"/>
  <c r="D46" s="1"/>
  <c r="E46" s="1"/>
  <c r="F46" s="1"/>
  <c r="G46" s="1"/>
  <c r="H46" s="1"/>
  <c r="S47" l="1"/>
  <c r="T47"/>
  <c r="R47"/>
  <c r="K47"/>
  <c r="P47"/>
  <c r="M47"/>
  <c r="O47"/>
  <c r="N47"/>
  <c r="J47"/>
  <c r="Q47"/>
  <c r="L47"/>
  <c r="I47"/>
  <c r="A48"/>
  <c r="B47"/>
  <c r="C47" s="1"/>
  <c r="D47" s="1"/>
  <c r="E47" s="1"/>
  <c r="F47" s="1"/>
  <c r="G47" s="1"/>
  <c r="H47" s="1"/>
  <c r="T48" l="1"/>
  <c r="R48"/>
  <c r="S48"/>
  <c r="O48"/>
  <c r="Q48"/>
  <c r="N48"/>
  <c r="L48"/>
  <c r="M48"/>
  <c r="K48"/>
  <c r="P48"/>
  <c r="J48"/>
  <c r="I48"/>
  <c r="B48"/>
  <c r="C48" s="1"/>
  <c r="D48" s="1"/>
  <c r="E48" s="1"/>
  <c r="F48" s="1"/>
  <c r="G48" s="1"/>
  <c r="H48" s="1"/>
  <c r="A49"/>
  <c r="S49" l="1"/>
  <c r="T49"/>
  <c r="R49"/>
  <c r="K49"/>
  <c r="P49"/>
  <c r="M49"/>
  <c r="Q49"/>
  <c r="L49"/>
  <c r="J49"/>
  <c r="O49"/>
  <c r="N49"/>
  <c r="I49"/>
  <c r="B49"/>
  <c r="C49" s="1"/>
  <c r="D49" s="1"/>
  <c r="E49" s="1"/>
  <c r="F49" s="1"/>
  <c r="G49" s="1"/>
  <c r="H49" s="1"/>
  <c r="A50"/>
  <c r="T50" l="1"/>
  <c r="R50"/>
  <c r="S50"/>
  <c r="O50"/>
  <c r="Q50"/>
  <c r="N50"/>
  <c r="L50"/>
  <c r="K50"/>
  <c r="P50"/>
  <c r="M50"/>
  <c r="J50"/>
  <c r="I50"/>
  <c r="B50"/>
  <c r="C50" s="1"/>
  <c r="D50" s="1"/>
  <c r="E50" s="1"/>
  <c r="F50" s="1"/>
  <c r="G50" s="1"/>
  <c r="H50" s="1"/>
  <c r="A51"/>
  <c r="S51" l="1"/>
  <c r="T51"/>
  <c r="R51"/>
  <c r="K51"/>
  <c r="P51"/>
  <c r="M51"/>
  <c r="O51"/>
  <c r="N51"/>
  <c r="J51"/>
  <c r="Q51"/>
  <c r="L51"/>
  <c r="I51"/>
  <c r="A52"/>
  <c r="B51"/>
  <c r="C51" s="1"/>
  <c r="D51" s="1"/>
  <c r="E51" s="1"/>
  <c r="F51" s="1"/>
  <c r="G51" s="1"/>
  <c r="H51" s="1"/>
  <c r="T52" l="1"/>
  <c r="R52"/>
  <c r="S52"/>
  <c r="O52"/>
  <c r="Q52"/>
  <c r="N52"/>
  <c r="L52"/>
  <c r="M52"/>
  <c r="K52"/>
  <c r="P52"/>
  <c r="J52"/>
  <c r="I52"/>
  <c r="B52"/>
  <c r="C52" s="1"/>
  <c r="D52" s="1"/>
  <c r="E52" s="1"/>
  <c r="F52" s="1"/>
  <c r="G52" s="1"/>
  <c r="H52" s="1"/>
  <c r="A53"/>
  <c r="S53" l="1"/>
  <c r="T53"/>
  <c r="R53"/>
  <c r="K53"/>
  <c r="P53"/>
  <c r="M53"/>
  <c r="Q53"/>
  <c r="L53"/>
  <c r="J53"/>
  <c r="O53"/>
  <c r="N53"/>
  <c r="I53"/>
  <c r="B53"/>
  <c r="C53" s="1"/>
  <c r="D53" s="1"/>
  <c r="E53" s="1"/>
  <c r="F53" s="1"/>
  <c r="G53" s="1"/>
  <c r="H53" s="1"/>
  <c r="A54"/>
  <c r="T54" l="1"/>
  <c r="R54"/>
  <c r="S54"/>
  <c r="O54"/>
  <c r="Q54"/>
  <c r="N54"/>
  <c r="L54"/>
  <c r="K54"/>
  <c r="P54"/>
  <c r="M54"/>
  <c r="J54"/>
  <c r="I54"/>
  <c r="A55"/>
  <c r="B54"/>
  <c r="C54" s="1"/>
  <c r="D54" s="1"/>
  <c r="E54" s="1"/>
  <c r="F54" s="1"/>
  <c r="G54" s="1"/>
  <c r="H54" s="1"/>
  <c r="S55" l="1"/>
  <c r="T55"/>
  <c r="R55"/>
  <c r="K55"/>
  <c r="P55"/>
  <c r="M55"/>
  <c r="O55"/>
  <c r="N55"/>
  <c r="J55"/>
  <c r="Q55"/>
  <c r="L55"/>
  <c r="I55"/>
  <c r="A56"/>
  <c r="B55"/>
  <c r="C55" s="1"/>
  <c r="D55" s="1"/>
  <c r="E55" s="1"/>
  <c r="F55" s="1"/>
  <c r="G55" s="1"/>
  <c r="H55" s="1"/>
  <c r="T56" l="1"/>
  <c r="R56"/>
  <c r="S56"/>
  <c r="O56"/>
  <c r="Q56"/>
  <c r="N56"/>
  <c r="L56"/>
  <c r="M56"/>
  <c r="K56"/>
  <c r="P56"/>
  <c r="J56"/>
  <c r="I56"/>
  <c r="B56"/>
  <c r="C56" s="1"/>
  <c r="D56" s="1"/>
  <c r="E56" s="1"/>
  <c r="F56" s="1"/>
  <c r="G56" s="1"/>
  <c r="H56" s="1"/>
  <c r="A57"/>
  <c r="S57" l="1"/>
  <c r="T57"/>
  <c r="R57"/>
  <c r="K57"/>
  <c r="P57"/>
  <c r="M57"/>
  <c r="Q57"/>
  <c r="L57"/>
  <c r="J57"/>
  <c r="O57"/>
  <c r="N57"/>
  <c r="I57"/>
  <c r="A58"/>
  <c r="B57"/>
  <c r="C57" s="1"/>
  <c r="D57" s="1"/>
  <c r="E57" s="1"/>
  <c r="F57" s="1"/>
  <c r="G57" s="1"/>
  <c r="H57" s="1"/>
  <c r="T58" l="1"/>
  <c r="R58"/>
  <c r="S58"/>
  <c r="O58"/>
  <c r="Q58"/>
  <c r="N58"/>
  <c r="L58"/>
  <c r="K58"/>
  <c r="P58"/>
  <c r="M58"/>
  <c r="J58"/>
  <c r="I58"/>
  <c r="A59"/>
  <c r="B58"/>
  <c r="C58" s="1"/>
  <c r="D58" s="1"/>
  <c r="E58" s="1"/>
  <c r="F58" s="1"/>
  <c r="G58" s="1"/>
  <c r="H58" s="1"/>
  <c r="S59" l="1"/>
  <c r="T59"/>
  <c r="R59"/>
  <c r="K59"/>
  <c r="P59"/>
  <c r="M59"/>
  <c r="O59"/>
  <c r="N59"/>
  <c r="J59"/>
  <c r="Q59"/>
  <c r="L59"/>
  <c r="I59"/>
  <c r="B59"/>
  <c r="C59" s="1"/>
  <c r="D59" s="1"/>
  <c r="E59" s="1"/>
  <c r="F59" s="1"/>
  <c r="G59" s="1"/>
  <c r="H59" s="1"/>
  <c r="A60"/>
  <c r="T60" l="1"/>
  <c r="R60"/>
  <c r="S60"/>
  <c r="O60"/>
  <c r="Q60"/>
  <c r="N60"/>
  <c r="L60"/>
  <c r="M60"/>
  <c r="K60"/>
  <c r="P60"/>
  <c r="J60"/>
  <c r="I60"/>
  <c r="B60"/>
  <c r="C60" s="1"/>
  <c r="D60" s="1"/>
  <c r="E60" s="1"/>
  <c r="F60" s="1"/>
  <c r="G60" s="1"/>
  <c r="H60" s="1"/>
  <c r="A61"/>
  <c r="S61" l="1"/>
  <c r="T61"/>
  <c r="R61"/>
  <c r="K61"/>
  <c r="P61"/>
  <c r="M61"/>
  <c r="Q61"/>
  <c r="L61"/>
  <c r="J61"/>
  <c r="O61"/>
  <c r="N61"/>
  <c r="I61"/>
  <c r="A62"/>
  <c r="B61"/>
  <c r="C61" s="1"/>
  <c r="D61" s="1"/>
  <c r="E61" s="1"/>
  <c r="F61" s="1"/>
  <c r="G61" s="1"/>
  <c r="H61" s="1"/>
  <c r="T62" l="1"/>
  <c r="R62"/>
  <c r="S62"/>
  <c r="O62"/>
  <c r="Q62"/>
  <c r="N62"/>
  <c r="L62"/>
  <c r="K62"/>
  <c r="P62"/>
  <c r="M62"/>
  <c r="J62"/>
  <c r="I62"/>
  <c r="A63"/>
  <c r="B62"/>
  <c r="C62" s="1"/>
  <c r="D62" s="1"/>
  <c r="E62" s="1"/>
  <c r="F62" s="1"/>
  <c r="G62" s="1"/>
  <c r="H62" s="1"/>
  <c r="S63" l="1"/>
  <c r="T63"/>
  <c r="R63"/>
  <c r="K63"/>
  <c r="P63"/>
  <c r="M63"/>
  <c r="O63"/>
  <c r="N63"/>
  <c r="J63"/>
  <c r="Q63"/>
  <c r="L63"/>
  <c r="I63"/>
  <c r="A64"/>
  <c r="B63"/>
  <c r="C63" s="1"/>
  <c r="D63" s="1"/>
  <c r="E63" s="1"/>
  <c r="F63" s="1"/>
  <c r="G63" s="1"/>
  <c r="H63" s="1"/>
  <c r="T64" l="1"/>
  <c r="R64"/>
  <c r="S64"/>
  <c r="O64"/>
  <c r="Q64"/>
  <c r="N64"/>
  <c r="L64"/>
  <c r="M64"/>
  <c r="K64"/>
  <c r="P64"/>
  <c r="J64"/>
  <c r="I64"/>
  <c r="B64"/>
  <c r="C64" s="1"/>
  <c r="D64" s="1"/>
  <c r="E64" s="1"/>
  <c r="F64" s="1"/>
  <c r="G64" s="1"/>
  <c r="H64" s="1"/>
  <c r="A65"/>
  <c r="S65" l="1"/>
  <c r="T65"/>
  <c r="R65"/>
  <c r="K65"/>
  <c r="P65"/>
  <c r="M65"/>
  <c r="Q65"/>
  <c r="L65"/>
  <c r="J65"/>
  <c r="O65"/>
  <c r="N65"/>
  <c r="I65"/>
  <c r="B65"/>
  <c r="C65" s="1"/>
  <c r="D65" s="1"/>
  <c r="E65" s="1"/>
  <c r="F65" s="1"/>
  <c r="G65" s="1"/>
  <c r="H65" s="1"/>
  <c r="A66"/>
  <c r="T66" l="1"/>
  <c r="R66"/>
  <c r="S66"/>
  <c r="O66"/>
  <c r="Q66"/>
  <c r="N66"/>
  <c r="L66"/>
  <c r="K66"/>
  <c r="P66"/>
  <c r="M66"/>
  <c r="J66"/>
  <c r="I66"/>
  <c r="B66"/>
  <c r="C66" s="1"/>
  <c r="D66" s="1"/>
  <c r="E66" s="1"/>
  <c r="F66" s="1"/>
  <c r="G66" s="1"/>
  <c r="H66" s="1"/>
  <c r="A67"/>
  <c r="S67" l="1"/>
  <c r="T67"/>
  <c r="R67"/>
  <c r="K67"/>
  <c r="P67"/>
  <c r="M67"/>
  <c r="O67"/>
  <c r="N67"/>
  <c r="J67"/>
  <c r="Q67"/>
  <c r="L67"/>
  <c r="I67"/>
  <c r="A68"/>
  <c r="B67"/>
  <c r="C67" s="1"/>
  <c r="D67" s="1"/>
  <c r="E67" s="1"/>
  <c r="F67" s="1"/>
  <c r="G67" s="1"/>
  <c r="H67" s="1"/>
  <c r="T68" l="1"/>
  <c r="R68"/>
  <c r="S68"/>
  <c r="O68"/>
  <c r="Q68"/>
  <c r="N68"/>
  <c r="L68"/>
  <c r="M68"/>
  <c r="K68"/>
  <c r="P68"/>
  <c r="J68"/>
  <c r="I68"/>
  <c r="A69"/>
  <c r="B68"/>
  <c r="C68" s="1"/>
  <c r="D68" s="1"/>
  <c r="E68" s="1"/>
  <c r="F68" s="1"/>
  <c r="G68" s="1"/>
  <c r="H68" s="1"/>
  <c r="S69" l="1"/>
  <c r="T69"/>
  <c r="R69"/>
  <c r="K69"/>
  <c r="P69"/>
  <c r="M69"/>
  <c r="Q69"/>
  <c r="L69"/>
  <c r="J69"/>
  <c r="O69"/>
  <c r="N69"/>
  <c r="I69"/>
  <c r="A70"/>
  <c r="B69"/>
  <c r="C69" s="1"/>
  <c r="D69" s="1"/>
  <c r="E69" s="1"/>
  <c r="F69" s="1"/>
  <c r="G69" s="1"/>
  <c r="H69" s="1"/>
  <c r="T70" l="1"/>
  <c r="R70"/>
  <c r="S70"/>
  <c r="O70"/>
  <c r="Q70"/>
  <c r="N70"/>
  <c r="L70"/>
  <c r="K70"/>
  <c r="P70"/>
  <c r="M70"/>
  <c r="J70"/>
  <c r="I70"/>
  <c r="B70"/>
  <c r="C70" s="1"/>
  <c r="D70" s="1"/>
  <c r="E70" s="1"/>
  <c r="F70" s="1"/>
  <c r="G70" s="1"/>
  <c r="H70" s="1"/>
  <c r="A71"/>
  <c r="S71" l="1"/>
  <c r="T71"/>
  <c r="R71"/>
  <c r="K71"/>
  <c r="P71"/>
  <c r="M71"/>
  <c r="O71"/>
  <c r="N71"/>
  <c r="J71"/>
  <c r="Q71"/>
  <c r="L71"/>
  <c r="I71"/>
  <c r="B71"/>
  <c r="C71" s="1"/>
  <c r="D71" s="1"/>
  <c r="E71" s="1"/>
  <c r="F71" s="1"/>
  <c r="G71" s="1"/>
  <c r="H71" s="1"/>
  <c r="A72"/>
  <c r="T72" l="1"/>
  <c r="R72"/>
  <c r="S72"/>
  <c r="O72"/>
  <c r="Q72"/>
  <c r="N72"/>
  <c r="L72"/>
  <c r="M72"/>
  <c r="K72"/>
  <c r="P72"/>
  <c r="J72"/>
  <c r="I72"/>
  <c r="A73"/>
  <c r="B72"/>
  <c r="C72" s="1"/>
  <c r="D72" s="1"/>
  <c r="E72" s="1"/>
  <c r="F72" s="1"/>
  <c r="G72" s="1"/>
  <c r="H72" s="1"/>
  <c r="S73" l="1"/>
  <c r="T73"/>
  <c r="R73"/>
  <c r="K73"/>
  <c r="P73"/>
  <c r="M73"/>
  <c r="Q73"/>
  <c r="L73"/>
  <c r="J73"/>
  <c r="O73"/>
  <c r="N73"/>
  <c r="I73"/>
  <c r="A74"/>
  <c r="B73"/>
  <c r="C73" s="1"/>
  <c r="D73" s="1"/>
  <c r="E73" s="1"/>
  <c r="F73" s="1"/>
  <c r="G73" s="1"/>
  <c r="H73" s="1"/>
  <c r="T74" l="1"/>
  <c r="R74"/>
  <c r="S74"/>
  <c r="O74"/>
  <c r="Q74"/>
  <c r="N74"/>
  <c r="L74"/>
  <c r="K74"/>
  <c r="P74"/>
  <c r="M74"/>
  <c r="J74"/>
  <c r="I74"/>
  <c r="A75"/>
  <c r="B74"/>
  <c r="C74" s="1"/>
  <c r="D74" s="1"/>
  <c r="E74" s="1"/>
  <c r="F74" s="1"/>
  <c r="G74" s="1"/>
  <c r="H74" s="1"/>
  <c r="S75" l="1"/>
  <c r="T75"/>
  <c r="R75"/>
  <c r="K75"/>
  <c r="P75"/>
  <c r="M75"/>
  <c r="O75"/>
  <c r="N75"/>
  <c r="J75"/>
  <c r="Q75"/>
  <c r="L75"/>
  <c r="I75"/>
  <c r="B75"/>
  <c r="C75" s="1"/>
  <c r="D75" s="1"/>
  <c r="E75" s="1"/>
  <c r="F75" s="1"/>
  <c r="G75" s="1"/>
  <c r="H75" s="1"/>
  <c r="A76"/>
  <c r="T76" l="1"/>
  <c r="R76"/>
  <c r="S76"/>
  <c r="O76"/>
  <c r="Q76"/>
  <c r="N76"/>
  <c r="L76"/>
  <c r="M76"/>
  <c r="K76"/>
  <c r="P76"/>
  <c r="J76"/>
  <c r="I76"/>
  <c r="B76"/>
  <c r="C76" s="1"/>
  <c r="D76" s="1"/>
  <c r="E76" s="1"/>
  <c r="F76" s="1"/>
  <c r="G76" s="1"/>
  <c r="H76" s="1"/>
  <c r="A77"/>
  <c r="S77" l="1"/>
  <c r="T77"/>
  <c r="R77"/>
  <c r="K77"/>
  <c r="P77"/>
  <c r="M77"/>
  <c r="Q77"/>
  <c r="L77"/>
  <c r="J77"/>
  <c r="O77"/>
  <c r="N77"/>
  <c r="I77"/>
  <c r="A78"/>
  <c r="B77"/>
  <c r="C77" s="1"/>
  <c r="D77" s="1"/>
  <c r="E77" s="1"/>
  <c r="F77" s="1"/>
  <c r="G77" s="1"/>
  <c r="H77" s="1"/>
  <c r="T78" l="1"/>
  <c r="R78"/>
  <c r="S78"/>
  <c r="O78"/>
  <c r="Q78"/>
  <c r="N78"/>
  <c r="L78"/>
  <c r="K78"/>
  <c r="P78"/>
  <c r="M78"/>
  <c r="J78"/>
  <c r="I78"/>
  <c r="A79"/>
  <c r="B78"/>
  <c r="C78" s="1"/>
  <c r="D78" s="1"/>
  <c r="E78" s="1"/>
  <c r="F78" s="1"/>
  <c r="G78" s="1"/>
  <c r="H78" s="1"/>
  <c r="S79" l="1"/>
  <c r="T79"/>
  <c r="R79"/>
  <c r="K79"/>
  <c r="P79"/>
  <c r="M79"/>
  <c r="O79"/>
  <c r="N79"/>
  <c r="J79"/>
  <c r="Q79"/>
  <c r="L79"/>
  <c r="B79"/>
  <c r="C79" s="1"/>
  <c r="D79" s="1"/>
  <c r="E79" s="1"/>
  <c r="F79" s="1"/>
  <c r="G79" s="1"/>
  <c r="H79" s="1"/>
  <c r="I79"/>
</calcChain>
</file>

<file path=xl/sharedStrings.xml><?xml version="1.0" encoding="utf-8"?>
<sst xmlns="http://schemas.openxmlformats.org/spreadsheetml/2006/main" count="36" uniqueCount="30">
  <si>
    <t>Current Income</t>
  </si>
  <si>
    <t>Rate of increase</t>
  </si>
  <si>
    <t>Current monthly Food expenses</t>
  </si>
  <si>
    <t>Monthly Utilities</t>
  </si>
  <si>
    <t>Monthly fees</t>
  </si>
  <si>
    <t>Monthy insurance</t>
  </si>
  <si>
    <t>Monthly tax</t>
  </si>
  <si>
    <t>Current monthly Rent</t>
  </si>
  <si>
    <t>Annual Income</t>
  </si>
  <si>
    <t>Year</t>
  </si>
  <si>
    <t>Annual Mandatory Expense</t>
  </si>
  <si>
    <t xml:space="preserve">Discretionary expense as </t>
  </si>
  <si>
    <t>a % of annual income</t>
  </si>
  <si>
    <t>Annual discretionary expense</t>
  </si>
  <si>
    <t>Savings</t>
  </si>
  <si>
    <t>Mandatory/Income</t>
  </si>
  <si>
    <t>Discretionary/Income</t>
  </si>
  <si>
    <t>Savings / Income</t>
  </si>
  <si>
    <t>Investment - cash</t>
  </si>
  <si>
    <t>Investment -income</t>
  </si>
  <si>
    <t>Investment - growth</t>
  </si>
  <si>
    <t>Pecentage of surplus allocated</t>
  </si>
  <si>
    <t xml:space="preserve"> to 'cash'</t>
  </si>
  <si>
    <t>to 'income'</t>
  </si>
  <si>
    <t>to 'growth'</t>
  </si>
  <si>
    <t>Expected return</t>
  </si>
  <si>
    <t>Value of Cash asset</t>
  </si>
  <si>
    <t>Value of income asset</t>
  </si>
  <si>
    <t>Value of growth assest</t>
  </si>
  <si>
    <t>Years to retirement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</si>
</sst>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9" fontId="0" fillId="0" borderId="0" xfId="0" applyNumberFormat="1"/>
    <xf numFmtId="164" fontId="0" fillId="0" borderId="1" xfId="1" applyNumberFormat="1" applyFont="1" applyBorder="1"/>
    <xf numFmtId="9" fontId="0" fillId="0" borderId="1" xfId="0" applyNumberFormat="1" applyBorder="1"/>
    <xf numFmtId="0" fontId="0" fillId="0" borderId="1" xfId="0" applyBorder="1" applyAlignment="1"/>
    <xf numFmtId="0" fontId="0" fillId="0" borderId="1" xfId="0" applyFill="1" applyBorder="1"/>
    <xf numFmtId="0" fontId="0" fillId="2" borderId="1" xfId="0" applyFill="1" applyBorder="1"/>
    <xf numFmtId="9" fontId="0" fillId="2" borderId="1" xfId="0" applyNumberFormat="1" applyFill="1" applyBorder="1"/>
    <xf numFmtId="9" fontId="0" fillId="0" borderId="1" xfId="2" applyFont="1" applyBorder="1"/>
    <xf numFmtId="0" fontId="0" fillId="3" borderId="0" xfId="0" applyFill="1"/>
    <xf numFmtId="9" fontId="0" fillId="3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="190" zoomScaleNormal="190" workbookViewId="0">
      <selection activeCell="B1" sqref="B1"/>
    </sheetView>
  </sheetViews>
  <sheetFormatPr defaultRowHeight="15"/>
  <cols>
    <col min="1" max="1" width="29.140625" bestFit="1" customWidth="1"/>
    <col min="2" max="2" width="7.140625" bestFit="1" customWidth="1"/>
    <col min="3" max="3" width="15.28515625" bestFit="1" customWidth="1"/>
  </cols>
  <sheetData>
    <row r="1" spans="1:9">
      <c r="A1" s="1" t="s">
        <v>29</v>
      </c>
      <c r="B1" s="7">
        <v>30</v>
      </c>
      <c r="C1" s="10"/>
      <c r="D1" s="10"/>
      <c r="E1" s="10"/>
      <c r="F1" s="10"/>
      <c r="G1" s="10"/>
      <c r="H1" s="10"/>
    </row>
    <row r="2" spans="1:9">
      <c r="A2" s="10"/>
      <c r="B2" s="10"/>
      <c r="C2" s="10"/>
      <c r="D2" s="10"/>
      <c r="E2" s="10"/>
      <c r="F2" s="10"/>
      <c r="G2" s="10"/>
      <c r="H2" s="10"/>
    </row>
    <row r="3" spans="1:9">
      <c r="A3" s="1"/>
      <c r="B3" s="1"/>
      <c r="C3" s="1" t="s">
        <v>1</v>
      </c>
      <c r="D3" s="10"/>
      <c r="E3" s="10"/>
      <c r="F3" s="10"/>
      <c r="G3" s="10"/>
      <c r="H3" s="10"/>
    </row>
    <row r="4" spans="1:9">
      <c r="A4" s="1" t="s">
        <v>0</v>
      </c>
      <c r="B4" s="7">
        <v>600000</v>
      </c>
      <c r="C4" s="8">
        <v>0.1</v>
      </c>
      <c r="D4" s="10"/>
      <c r="E4" s="10"/>
      <c r="F4" s="10"/>
      <c r="G4" s="10"/>
      <c r="H4" s="10"/>
    </row>
    <row r="5" spans="1:9">
      <c r="A5" s="1" t="s">
        <v>7</v>
      </c>
      <c r="B5" s="7">
        <v>10000</v>
      </c>
      <c r="C5" s="8">
        <v>7.0000000000000007E-2</v>
      </c>
      <c r="D5" s="10"/>
      <c r="E5" s="11"/>
      <c r="F5" s="11"/>
      <c r="G5" s="11"/>
      <c r="H5" s="11"/>
      <c r="I5" s="2"/>
    </row>
    <row r="6" spans="1:9">
      <c r="A6" s="1" t="s">
        <v>2</v>
      </c>
      <c r="B6" s="7">
        <v>8000</v>
      </c>
      <c r="C6" s="8">
        <v>7.0000000000000007E-2</v>
      </c>
      <c r="D6" s="10"/>
      <c r="E6" s="11"/>
      <c r="F6" s="11"/>
      <c r="G6" s="11"/>
      <c r="H6" s="11"/>
      <c r="I6" s="2"/>
    </row>
    <row r="7" spans="1:9">
      <c r="A7" s="1" t="s">
        <v>3</v>
      </c>
      <c r="B7" s="7">
        <v>3000</v>
      </c>
      <c r="C7" s="8">
        <v>7.0000000000000007E-2</v>
      </c>
      <c r="D7" s="10"/>
      <c r="E7" s="11"/>
      <c r="F7" s="11"/>
      <c r="G7" s="11"/>
      <c r="H7" s="11"/>
      <c r="I7" s="2"/>
    </row>
    <row r="8" spans="1:9">
      <c r="A8" s="1" t="s">
        <v>4</v>
      </c>
      <c r="B8" s="7">
        <v>3000</v>
      </c>
      <c r="C8" s="8">
        <v>0.1</v>
      </c>
      <c r="D8" s="10"/>
      <c r="E8" s="11"/>
      <c r="F8" s="11"/>
      <c r="G8" s="11"/>
      <c r="H8" s="11"/>
      <c r="I8" s="2"/>
    </row>
    <row r="9" spans="1:9">
      <c r="A9" s="1" t="s">
        <v>5</v>
      </c>
      <c r="B9" s="7">
        <v>2000</v>
      </c>
      <c r="C9" s="8">
        <v>0</v>
      </c>
      <c r="D9" s="10"/>
      <c r="E9" s="11"/>
      <c r="F9" s="11"/>
      <c r="G9" s="11"/>
      <c r="H9" s="11"/>
      <c r="I9" s="2"/>
    </row>
    <row r="10" spans="1:9">
      <c r="A10" s="1" t="s">
        <v>6</v>
      </c>
      <c r="B10" s="7">
        <v>4000</v>
      </c>
      <c r="C10" s="8">
        <v>0.1</v>
      </c>
      <c r="D10" s="10"/>
      <c r="E10" s="11"/>
      <c r="F10" s="11"/>
      <c r="G10" s="11"/>
      <c r="H10" s="11"/>
      <c r="I10" s="2"/>
    </row>
    <row r="11" spans="1:9">
      <c r="A11" s="6" t="s">
        <v>11</v>
      </c>
      <c r="B11" s="1"/>
      <c r="C11" s="10"/>
      <c r="D11" s="10"/>
      <c r="E11" s="10"/>
      <c r="F11" s="10"/>
      <c r="G11" s="10"/>
      <c r="H11" s="10"/>
    </row>
    <row r="12" spans="1:9">
      <c r="A12" s="1" t="s">
        <v>12</v>
      </c>
      <c r="B12" s="8">
        <v>0.2</v>
      </c>
      <c r="C12" s="10"/>
      <c r="D12" s="10"/>
      <c r="E12" s="10"/>
      <c r="F12" s="10"/>
      <c r="G12" s="10"/>
      <c r="H12" s="10"/>
    </row>
    <row r="13" spans="1:9">
      <c r="A13" s="10"/>
      <c r="B13" s="10"/>
      <c r="C13" s="10"/>
      <c r="D13" s="10"/>
      <c r="E13" s="10"/>
      <c r="F13" s="10"/>
      <c r="G13" s="10"/>
      <c r="H13" s="10"/>
    </row>
    <row r="14" spans="1:9">
      <c r="A14" s="1" t="s">
        <v>21</v>
      </c>
      <c r="B14" s="1"/>
      <c r="C14" s="1" t="s">
        <v>25</v>
      </c>
      <c r="D14" s="10"/>
      <c r="E14" s="10"/>
      <c r="F14" s="10"/>
      <c r="G14" s="10"/>
      <c r="H14" s="10"/>
    </row>
    <row r="15" spans="1:9">
      <c r="A15" s="1" t="s">
        <v>22</v>
      </c>
      <c r="B15" s="8">
        <v>0.1</v>
      </c>
      <c r="C15" s="8">
        <v>0.04</v>
      </c>
      <c r="D15" s="10"/>
      <c r="E15" s="10"/>
      <c r="F15" s="10"/>
      <c r="G15" s="10"/>
      <c r="H15" s="10"/>
    </row>
    <row r="16" spans="1:9">
      <c r="A16" s="1" t="s">
        <v>23</v>
      </c>
      <c r="B16" s="8">
        <f>1/3</f>
        <v>0.33333333333333331</v>
      </c>
      <c r="C16" s="8">
        <v>7.0000000000000007E-2</v>
      </c>
      <c r="D16" s="10"/>
      <c r="E16" s="10"/>
      <c r="F16" s="10"/>
      <c r="G16" s="10"/>
      <c r="H16" s="10"/>
    </row>
    <row r="17" spans="1:8">
      <c r="A17" s="1" t="s">
        <v>24</v>
      </c>
      <c r="B17" s="4">
        <f>1-B15-B16</f>
        <v>0.56666666666666665</v>
      </c>
      <c r="C17" s="8">
        <v>0.11</v>
      </c>
      <c r="D17" s="10"/>
      <c r="E17" s="10"/>
      <c r="F17" s="10"/>
      <c r="G17" s="10"/>
      <c r="H17" s="10"/>
    </row>
    <row r="18" spans="1:8">
      <c r="A18" s="10"/>
      <c r="B18" s="10"/>
      <c r="C18" s="10"/>
      <c r="D18" s="10"/>
      <c r="E18" s="10"/>
      <c r="F18" s="10"/>
      <c r="G18" s="10"/>
      <c r="H18" s="10"/>
    </row>
    <row r="19" spans="1:8">
      <c r="A19" s="10"/>
      <c r="B19" s="10"/>
      <c r="C19" s="10"/>
      <c r="D19" s="10"/>
      <c r="E19" s="10"/>
      <c r="F19" s="10"/>
      <c r="G19" s="10"/>
      <c r="H19" s="10"/>
    </row>
    <row r="20" spans="1:8">
      <c r="A20" s="10"/>
      <c r="B20" s="10"/>
      <c r="C20" s="10"/>
      <c r="D20" s="10"/>
      <c r="E20" s="10"/>
      <c r="F20" s="10"/>
    </row>
    <row r="21" spans="1:8">
      <c r="A21" s="10"/>
      <c r="B21" s="10"/>
      <c r="C21" s="10"/>
      <c r="D21" s="10"/>
      <c r="E21" s="10"/>
      <c r="F21" s="10"/>
    </row>
    <row r="22" spans="1:8">
      <c r="A22" s="10"/>
      <c r="B22" s="10"/>
      <c r="C22" s="10"/>
      <c r="D22" s="10"/>
      <c r="E22" s="10"/>
      <c r="F22" s="10"/>
    </row>
    <row r="23" spans="1:8">
      <c r="A23" s="10"/>
      <c r="B23" s="10"/>
      <c r="C23" s="10"/>
      <c r="D23" s="10"/>
      <c r="E23" s="10"/>
      <c r="F23" s="10"/>
    </row>
    <row r="24" spans="1:8">
      <c r="A24" s="10"/>
      <c r="B24" s="10"/>
      <c r="C24" s="10"/>
      <c r="D24" s="10"/>
      <c r="E24" s="10"/>
      <c r="F24" s="10"/>
    </row>
    <row r="25" spans="1:8">
      <c r="A25" s="10"/>
      <c r="B25" s="10"/>
      <c r="C25" s="10"/>
      <c r="D25" s="10"/>
      <c r="E25" s="10"/>
      <c r="F25" s="10"/>
    </row>
    <row r="26" spans="1:8">
      <c r="A26" s="10"/>
      <c r="B26" s="10"/>
      <c r="C26" s="10"/>
      <c r="D26" s="10"/>
      <c r="E26" s="10"/>
      <c r="F26" s="10"/>
    </row>
    <row r="27" spans="1:8">
      <c r="A27" s="10"/>
      <c r="B27" s="10"/>
      <c r="C27" s="10"/>
      <c r="D27" s="10"/>
      <c r="E27" s="10"/>
      <c r="F2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145" zoomScaleNormal="145" workbookViewId="0">
      <pane xSplit="1" topLeftCell="G1" activePane="topRight" state="frozen"/>
      <selection pane="topRight" activeCell="I4" sqref="I4"/>
    </sheetView>
  </sheetViews>
  <sheetFormatPr defaultRowHeight="15"/>
  <cols>
    <col min="1" max="1" width="4.85546875" bestFit="1" customWidth="1"/>
    <col min="2" max="2" width="14.42578125" bestFit="1" customWidth="1"/>
    <col min="3" max="3" width="20.42578125" bestFit="1" customWidth="1"/>
    <col min="4" max="4" width="30" bestFit="1" customWidth="1"/>
    <col min="5" max="5" width="16" bestFit="1" customWidth="1"/>
    <col min="6" max="6" width="12.7109375" bestFit="1" customWidth="1"/>
    <col min="7" max="7" width="17" bestFit="1" customWidth="1"/>
    <col min="8" max="8" width="11.5703125" bestFit="1" customWidth="1"/>
    <col min="9" max="9" width="25.7109375" bestFit="1" customWidth="1"/>
    <col min="10" max="10" width="27.85546875" bestFit="1" customWidth="1"/>
    <col min="11" max="11" width="10.42578125" bestFit="1" customWidth="1"/>
    <col min="12" max="12" width="18.28515625" bestFit="1" customWidth="1"/>
    <col min="13" max="13" width="20.42578125" bestFit="1" customWidth="1"/>
    <col min="14" max="14" width="16" bestFit="1" customWidth="1"/>
    <col min="15" max="15" width="16.7109375" bestFit="1" customWidth="1"/>
    <col min="16" max="16" width="19.140625" bestFit="1" customWidth="1"/>
    <col min="17" max="17" width="19.28515625" bestFit="1" customWidth="1"/>
    <col min="18" max="18" width="18.28515625" bestFit="1" customWidth="1"/>
    <col min="19" max="19" width="20.7109375" bestFit="1" customWidth="1"/>
    <col min="20" max="20" width="21.42578125" bestFit="1" customWidth="1"/>
  </cols>
  <sheetData>
    <row r="1" spans="1:20">
      <c r="A1" s="5" t="s">
        <v>9</v>
      </c>
      <c r="B1" s="5" t="s">
        <v>8</v>
      </c>
      <c r="C1" s="5" t="s">
        <v>7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1" t="s">
        <v>10</v>
      </c>
      <c r="J1" s="6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26</v>
      </c>
      <c r="S1" s="1" t="s">
        <v>27</v>
      </c>
      <c r="T1" s="1" t="s">
        <v>28</v>
      </c>
    </row>
    <row r="2" spans="1:20">
      <c r="A2" s="1">
        <v>1</v>
      </c>
      <c r="B2" s="3">
        <f>inputs!B4</f>
        <v>600000</v>
      </c>
      <c r="C2" s="3">
        <f>inputs!B5</f>
        <v>10000</v>
      </c>
      <c r="D2" s="3">
        <f>inputs!B6</f>
        <v>8000</v>
      </c>
      <c r="E2" s="3">
        <f>inputs!B7</f>
        <v>3000</v>
      </c>
      <c r="F2" s="3">
        <f>inputs!B8</f>
        <v>3000</v>
      </c>
      <c r="G2" s="3">
        <f>inputs!B9</f>
        <v>2000</v>
      </c>
      <c r="H2" s="3">
        <f>inputs!B10</f>
        <v>4000</v>
      </c>
      <c r="I2" s="3">
        <f>IF(A2&lt;&gt;"",SUM(C2:H2)*12,"")</f>
        <v>360000</v>
      </c>
      <c r="J2" s="3">
        <f>IF(A2&lt;&gt;"",inputs!$B$12*'Cash flow'!B2,"")</f>
        <v>120000</v>
      </c>
      <c r="K2" s="3">
        <f>IF(A2&lt;&gt;"",B2-I2-J2,"")</f>
        <v>120000</v>
      </c>
      <c r="L2" s="9">
        <f>IF(A2&lt;&gt;"",I2/B2,"")</f>
        <v>0.6</v>
      </c>
      <c r="M2" s="9">
        <f>IF(A2&lt;&gt;"",J2/B2,"")</f>
        <v>0.2</v>
      </c>
      <c r="N2" s="9">
        <f>IF(A2&lt;&gt;"",K2/B2,"")</f>
        <v>0.2</v>
      </c>
      <c r="O2" s="3">
        <f>IF(A2&lt;&gt;"",K2*inputs!$B$15,"")</f>
        <v>12000</v>
      </c>
      <c r="P2" s="3">
        <f>IF(A2&lt;&gt;"",K2*inputs!$B$16,"")</f>
        <v>40000</v>
      </c>
      <c r="Q2" s="3">
        <f>IF(A2&lt;&gt;"",K2*inputs!$B$17,"")</f>
        <v>68000</v>
      </c>
      <c r="R2" s="3">
        <f>IF(A2&lt;&gt;"",O2,"")</f>
        <v>12000</v>
      </c>
      <c r="S2" s="3">
        <f>IF(A2&lt;&gt;"",P2,"")</f>
        <v>40000</v>
      </c>
      <c r="T2" s="3">
        <f>IF(A2&lt;&gt;"",R2,"")</f>
        <v>12000</v>
      </c>
    </row>
    <row r="3" spans="1:20">
      <c r="A3" s="1">
        <f>IF(A2&gt;=inputs!$B$1,"",A2+1)</f>
        <v>2</v>
      </c>
      <c r="B3" s="3">
        <f>IF(A3&lt;&gt;"",B2*(1+inputs!$C$4),"")</f>
        <v>660000</v>
      </c>
      <c r="C3" s="3">
        <f>IF(B3&lt;&gt;"",C2*(1+inputs!$C$5),"")</f>
        <v>10700</v>
      </c>
      <c r="D3" s="3">
        <f>IF(C3&lt;&gt;"",D2*(1+inputs!$C$6),"")</f>
        <v>8560</v>
      </c>
      <c r="E3" s="3">
        <f>IF(D3&lt;&gt;"",E2*(1+inputs!$C$7),"")</f>
        <v>3210</v>
      </c>
      <c r="F3" s="3">
        <f>IF(E3&lt;&gt;"",F2*(1+inputs!$C$8),"")</f>
        <v>3300.0000000000005</v>
      </c>
      <c r="G3" s="3">
        <f>IF(F3&lt;&gt;"",G2*(1+inputs!$C$9),"")</f>
        <v>2000</v>
      </c>
      <c r="H3" s="3">
        <f>IF(G3&lt;&gt;"",H2*(1+inputs!$C$10),"")</f>
        <v>4400</v>
      </c>
      <c r="I3" s="3">
        <f t="shared" ref="I3:I66" si="0">IF(A3&lt;&gt;"",SUM(C3:H3)*12,"")</f>
        <v>386040</v>
      </c>
      <c r="J3" s="3">
        <f>IF(A3&lt;&gt;"",inputs!$B$12*'Cash flow'!B3,"")</f>
        <v>132000</v>
      </c>
      <c r="K3" s="3">
        <f t="shared" ref="K3:K66" si="1">IF(A3&lt;&gt;"",B3-I3-J3,"")</f>
        <v>141960</v>
      </c>
      <c r="L3" s="9">
        <f t="shared" ref="L3:L66" si="2">IF(A3&lt;&gt;"",I3/B3,"")</f>
        <v>0.58490909090909093</v>
      </c>
      <c r="M3" s="9">
        <f t="shared" ref="M3:M66" si="3">IF(A3&lt;&gt;"",J3/B3,"")</f>
        <v>0.2</v>
      </c>
      <c r="N3" s="9">
        <f t="shared" ref="N3:N66" si="4">IF(A3&lt;&gt;"",K3/B3,"")</f>
        <v>0.21509090909090908</v>
      </c>
      <c r="O3" s="3">
        <f>IF(A3&lt;&gt;"",K3*inputs!$B$15,"")</f>
        <v>14196</v>
      </c>
      <c r="P3" s="3">
        <f>IF(A3&lt;&gt;"",K3*inputs!$B$16,"")</f>
        <v>47320</v>
      </c>
      <c r="Q3" s="3">
        <f>IF(A3&lt;&gt;"",K3*inputs!$B$17,"")</f>
        <v>80444</v>
      </c>
      <c r="R3" s="3">
        <f>IF(A3&lt;&gt;"",O3+R2*(1+inputs!$C$15),"")</f>
        <v>26676</v>
      </c>
      <c r="S3" s="3">
        <f>IF(A3&lt;&gt;"",P3+S2*(1+inputs!$C$16),"")</f>
        <v>90120</v>
      </c>
      <c r="T3" s="3">
        <f>IF(A3&lt;&gt;"",Q3+T2*(1+inputs!$C$17),"")</f>
        <v>93764</v>
      </c>
    </row>
    <row r="4" spans="1:20">
      <c r="A4" s="1">
        <f>IF(A3&gt;=inputs!$B$1,"",A3+1)</f>
        <v>3</v>
      </c>
      <c r="B4" s="3">
        <f>IF(A4&lt;&gt;"",B3*(1+inputs!$C$4),"")</f>
        <v>726000.00000000012</v>
      </c>
      <c r="C4" s="3">
        <f>IF(B4&lt;&gt;"",C3*(1+inputs!$C$5),"")</f>
        <v>11449</v>
      </c>
      <c r="D4" s="3">
        <f>IF(C4&lt;&gt;"",D3*(1+inputs!$C$6),"")</f>
        <v>9159.2000000000007</v>
      </c>
      <c r="E4" s="3">
        <f>IF(D4&lt;&gt;"",E3*(1+inputs!$C$7),"")</f>
        <v>3434.7000000000003</v>
      </c>
      <c r="F4" s="3">
        <f>IF(E4&lt;&gt;"",F3*(1+inputs!$C$8),"")</f>
        <v>3630.0000000000009</v>
      </c>
      <c r="G4" s="3">
        <f>IF(F4&lt;&gt;"",G3*(1+inputs!$C$9),"")</f>
        <v>2000</v>
      </c>
      <c r="H4" s="3">
        <f>IF(G4&lt;&gt;"",H3*(1+inputs!$C$10),"")</f>
        <v>4840</v>
      </c>
      <c r="I4" s="3">
        <f t="shared" si="0"/>
        <v>414154.80000000005</v>
      </c>
      <c r="J4" s="3">
        <f>IF(A4&lt;&gt;"",inputs!$B$12*'Cash flow'!B4,"")</f>
        <v>145200.00000000003</v>
      </c>
      <c r="K4" s="3">
        <f t="shared" si="1"/>
        <v>166645.20000000004</v>
      </c>
      <c r="L4" s="9">
        <f t="shared" si="2"/>
        <v>0.57046115702479339</v>
      </c>
      <c r="M4" s="9">
        <f t="shared" si="3"/>
        <v>0.2</v>
      </c>
      <c r="N4" s="9">
        <f t="shared" si="4"/>
        <v>0.22953884297520663</v>
      </c>
      <c r="O4" s="3">
        <f>IF(A4&lt;&gt;"",K4*inputs!$B$15,"")</f>
        <v>16664.520000000004</v>
      </c>
      <c r="P4" s="3">
        <f>IF(A4&lt;&gt;"",K4*inputs!$B$16,"")</f>
        <v>55548.400000000009</v>
      </c>
      <c r="Q4" s="3">
        <f>IF(A4&lt;&gt;"",K4*inputs!$B$17,"")</f>
        <v>94432.280000000013</v>
      </c>
      <c r="R4" s="3">
        <f>IF(A4&lt;&gt;"",O4+R3*(1+inputs!$C$15),"")</f>
        <v>44407.560000000005</v>
      </c>
      <c r="S4" s="3">
        <f>IF(A4&lt;&gt;"",P4+S3*(1+inputs!$C$16),"")</f>
        <v>151976.80000000002</v>
      </c>
      <c r="T4" s="3">
        <f>IF(A4&lt;&gt;"",Q4+T3*(1+inputs!$C$17),"")</f>
        <v>198510.32</v>
      </c>
    </row>
    <row r="5" spans="1:20">
      <c r="A5" s="1">
        <f>IF(A4&gt;=inputs!$B$1,"",A4+1)</f>
        <v>4</v>
      </c>
      <c r="B5" s="3">
        <f>IF(A5&lt;&gt;"",B4*(1+inputs!$C$4),"")</f>
        <v>798600.00000000023</v>
      </c>
      <c r="C5" s="3">
        <f>IF(B5&lt;&gt;"",C4*(1+inputs!$C$5),"")</f>
        <v>12250.43</v>
      </c>
      <c r="D5" s="3">
        <f>IF(C5&lt;&gt;"",D4*(1+inputs!$C$6),"")</f>
        <v>9800.344000000001</v>
      </c>
      <c r="E5" s="3">
        <f>IF(D5&lt;&gt;"",E4*(1+inputs!$C$7),"")</f>
        <v>3675.1290000000004</v>
      </c>
      <c r="F5" s="3">
        <f>IF(E5&lt;&gt;"",F4*(1+inputs!$C$8),"")</f>
        <v>3993.0000000000014</v>
      </c>
      <c r="G5" s="3">
        <f>IF(F5&lt;&gt;"",G4*(1+inputs!$C$9),"")</f>
        <v>2000</v>
      </c>
      <c r="H5" s="3">
        <f>IF(G5&lt;&gt;"",H4*(1+inputs!$C$10),"")</f>
        <v>5324</v>
      </c>
      <c r="I5" s="3">
        <f t="shared" si="0"/>
        <v>444514.83600000007</v>
      </c>
      <c r="J5" s="3">
        <f>IF(A5&lt;&gt;"",inputs!$B$12*'Cash flow'!B5,"")</f>
        <v>159720.00000000006</v>
      </c>
      <c r="K5" s="3">
        <f t="shared" si="1"/>
        <v>194365.16400000011</v>
      </c>
      <c r="L5" s="9">
        <f t="shared" si="2"/>
        <v>0.55661762584522911</v>
      </c>
      <c r="M5" s="9">
        <f t="shared" si="3"/>
        <v>0.2</v>
      </c>
      <c r="N5" s="9">
        <f t="shared" si="4"/>
        <v>0.2433823741547709</v>
      </c>
      <c r="O5" s="3">
        <f>IF(A5&lt;&gt;"",K5*inputs!$B$15,"")</f>
        <v>19436.516400000011</v>
      </c>
      <c r="P5" s="3">
        <f>IF(A5&lt;&gt;"",K5*inputs!$B$16,"")</f>
        <v>64788.388000000035</v>
      </c>
      <c r="Q5" s="3">
        <f>IF(A5&lt;&gt;"",K5*inputs!$B$17,"")</f>
        <v>110140.25960000006</v>
      </c>
      <c r="R5" s="3">
        <f>IF(A5&lt;&gt;"",O5+R4*(1+inputs!$C$15),"")</f>
        <v>65620.37880000002</v>
      </c>
      <c r="S5" s="3">
        <f>IF(A5&lt;&gt;"",P5+S4*(1+inputs!$C$16),"")</f>
        <v>227403.56400000007</v>
      </c>
      <c r="T5" s="3">
        <f>IF(A5&lt;&gt;"",Q5+T4*(1+inputs!$C$17),"")</f>
        <v>330486.71480000007</v>
      </c>
    </row>
    <row r="6" spans="1:20">
      <c r="A6" s="1">
        <f>IF(A5&gt;=inputs!$B$1,"",A5+1)</f>
        <v>5</v>
      </c>
      <c r="B6" s="3">
        <f>IF(A6&lt;&gt;"",B5*(1+inputs!$C$4),"")</f>
        <v>878460.00000000035</v>
      </c>
      <c r="C6" s="3">
        <f>IF(B6&lt;&gt;"",C5*(1+inputs!$C$5),"")</f>
        <v>13107.9601</v>
      </c>
      <c r="D6" s="3">
        <f>IF(C6&lt;&gt;"",D5*(1+inputs!$C$6),"")</f>
        <v>10486.368080000002</v>
      </c>
      <c r="E6" s="3">
        <f>IF(D6&lt;&gt;"",E5*(1+inputs!$C$7),"")</f>
        <v>3932.3880300000005</v>
      </c>
      <c r="F6" s="3">
        <f>IF(E6&lt;&gt;"",F5*(1+inputs!$C$8),"")</f>
        <v>4392.300000000002</v>
      </c>
      <c r="G6" s="3">
        <f>IF(F6&lt;&gt;"",G5*(1+inputs!$C$9),"")</f>
        <v>2000</v>
      </c>
      <c r="H6" s="3">
        <f>IF(G6&lt;&gt;"",H5*(1+inputs!$C$10),"")</f>
        <v>5856.4000000000005</v>
      </c>
      <c r="I6" s="3">
        <f t="shared" si="0"/>
        <v>477304.99452000012</v>
      </c>
      <c r="J6" s="3">
        <f>IF(A6&lt;&gt;"",inputs!$B$12*'Cash flow'!B6,"")</f>
        <v>175692.00000000009</v>
      </c>
      <c r="K6" s="3">
        <f t="shared" si="1"/>
        <v>225463.00548000014</v>
      </c>
      <c r="L6" s="9">
        <f t="shared" si="2"/>
        <v>0.54334288928351882</v>
      </c>
      <c r="M6" s="9">
        <f t="shared" si="3"/>
        <v>0.2</v>
      </c>
      <c r="N6" s="9">
        <f t="shared" si="4"/>
        <v>0.25665711071648117</v>
      </c>
      <c r="O6" s="3">
        <f>IF(A6&lt;&gt;"",K6*inputs!$B$15,"")</f>
        <v>22546.300548000014</v>
      </c>
      <c r="P6" s="3">
        <f>IF(A6&lt;&gt;"",K6*inputs!$B$16,"")</f>
        <v>75154.335160000046</v>
      </c>
      <c r="Q6" s="3">
        <f>IF(A6&lt;&gt;"",K6*inputs!$B$17,"")</f>
        <v>127762.36977200008</v>
      </c>
      <c r="R6" s="3">
        <f>IF(A6&lt;&gt;"",O6+R5*(1+inputs!$C$15),"")</f>
        <v>90791.494500000044</v>
      </c>
      <c r="S6" s="3">
        <f>IF(A6&lt;&gt;"",P6+S5*(1+inputs!$C$16),"")</f>
        <v>318476.14864000014</v>
      </c>
      <c r="T6" s="3">
        <f>IF(A6&lt;&gt;"",Q6+T5*(1+inputs!$C$17),"")</f>
        <v>494602.62320000021</v>
      </c>
    </row>
    <row r="7" spans="1:20">
      <c r="A7" s="1">
        <f>IF(A6&gt;=inputs!$B$1,"",A6+1)</f>
        <v>6</v>
      </c>
      <c r="B7" s="3">
        <f>IF(A7&lt;&gt;"",B6*(1+inputs!$C$4),"")</f>
        <v>966306.00000000047</v>
      </c>
      <c r="C7" s="3">
        <f>IF(B7&lt;&gt;"",C6*(1+inputs!$C$5),"")</f>
        <v>14025.517307000002</v>
      </c>
      <c r="D7" s="3">
        <f>IF(C7&lt;&gt;"",D6*(1+inputs!$C$6),"")</f>
        <v>11220.413845600004</v>
      </c>
      <c r="E7" s="3">
        <f>IF(D7&lt;&gt;"",E6*(1+inputs!$C$7),"")</f>
        <v>4207.6551921000009</v>
      </c>
      <c r="F7" s="3">
        <f>IF(E7&lt;&gt;"",F6*(1+inputs!$C$8),"")</f>
        <v>4831.5300000000025</v>
      </c>
      <c r="G7" s="3">
        <f>IF(F7&lt;&gt;"",G6*(1+inputs!$C$9),"")</f>
        <v>2000</v>
      </c>
      <c r="H7" s="3">
        <f>IF(G7&lt;&gt;"",H6*(1+inputs!$C$10),"")</f>
        <v>6442.0400000000009</v>
      </c>
      <c r="I7" s="3">
        <f t="shared" si="0"/>
        <v>512725.87613640015</v>
      </c>
      <c r="J7" s="3">
        <f>IF(A7&lt;&gt;"",inputs!$B$12*'Cash flow'!B7,"")</f>
        <v>193261.2000000001</v>
      </c>
      <c r="K7" s="3">
        <f t="shared" si="1"/>
        <v>260318.92386360021</v>
      </c>
      <c r="L7" s="9">
        <f t="shared" si="2"/>
        <v>0.53060404896212987</v>
      </c>
      <c r="M7" s="9">
        <f t="shared" si="3"/>
        <v>0.2</v>
      </c>
      <c r="N7" s="9">
        <f t="shared" si="4"/>
        <v>0.26939595103787006</v>
      </c>
      <c r="O7" s="3">
        <f>IF(A7&lt;&gt;"",K7*inputs!$B$15,"")</f>
        <v>26031.892386360021</v>
      </c>
      <c r="P7" s="3">
        <f>IF(A7&lt;&gt;"",K7*inputs!$B$16,"")</f>
        <v>86772.974621200061</v>
      </c>
      <c r="Q7" s="3">
        <f>IF(A7&lt;&gt;"",K7*inputs!$B$17,"")</f>
        <v>147514.05685604012</v>
      </c>
      <c r="R7" s="3">
        <f>IF(A7&lt;&gt;"",O7+R6*(1+inputs!$C$15),"")</f>
        <v>120455.04666636007</v>
      </c>
      <c r="S7" s="3">
        <f>IF(A7&lt;&gt;"",P7+S6*(1+inputs!$C$16),"")</f>
        <v>427542.45366600022</v>
      </c>
      <c r="T7" s="3">
        <f>IF(A7&lt;&gt;"",Q7+T6*(1+inputs!$C$17),"")</f>
        <v>696522.96860804036</v>
      </c>
    </row>
    <row r="8" spans="1:20">
      <c r="A8" s="1">
        <f>IF(A7&gt;=inputs!$B$1,"",A7+1)</f>
        <v>7</v>
      </c>
      <c r="B8" s="3">
        <f>IF(A8&lt;&gt;"",B7*(1+inputs!$C$4),"")</f>
        <v>1062936.6000000006</v>
      </c>
      <c r="C8" s="3">
        <f>IF(B8&lt;&gt;"",C7*(1+inputs!$C$5),"")</f>
        <v>15007.303518490004</v>
      </c>
      <c r="D8" s="3">
        <f>IF(C8&lt;&gt;"",D7*(1+inputs!$C$6),"")</f>
        <v>12005.842814792004</v>
      </c>
      <c r="E8" s="3">
        <f>IF(D8&lt;&gt;"",E7*(1+inputs!$C$7),"")</f>
        <v>4502.1910555470013</v>
      </c>
      <c r="F8" s="3">
        <f>IF(E8&lt;&gt;"",F7*(1+inputs!$C$8),"")</f>
        <v>5314.6830000000027</v>
      </c>
      <c r="G8" s="3">
        <f>IF(F8&lt;&gt;"",G7*(1+inputs!$C$9),"")</f>
        <v>2000</v>
      </c>
      <c r="H8" s="3">
        <f>IF(G8&lt;&gt;"",H7*(1+inputs!$C$10),"")</f>
        <v>7086.2440000000015</v>
      </c>
      <c r="I8" s="3">
        <f t="shared" si="0"/>
        <v>550995.17266594816</v>
      </c>
      <c r="J8" s="3">
        <f>IF(A8&lt;&gt;"",inputs!$B$12*'Cash flow'!B8,"")</f>
        <v>212587.32000000012</v>
      </c>
      <c r="K8" s="3">
        <f t="shared" si="1"/>
        <v>299354.10733405227</v>
      </c>
      <c r="L8" s="9">
        <f t="shared" si="2"/>
        <v>0.51837068425901212</v>
      </c>
      <c r="M8" s="9">
        <f t="shared" si="3"/>
        <v>0.2</v>
      </c>
      <c r="N8" s="9">
        <f t="shared" si="4"/>
        <v>0.28162931574098787</v>
      </c>
      <c r="O8" s="3">
        <f>IF(A8&lt;&gt;"",K8*inputs!$B$15,"")</f>
        <v>29935.410733405228</v>
      </c>
      <c r="P8" s="3">
        <f>IF(A8&lt;&gt;"",K8*inputs!$B$16,"")</f>
        <v>99784.702444684081</v>
      </c>
      <c r="Q8" s="3">
        <f>IF(A8&lt;&gt;"",K8*inputs!$B$17,"")</f>
        <v>169633.99415596295</v>
      </c>
      <c r="R8" s="3">
        <f>IF(A8&lt;&gt;"",O8+R7*(1+inputs!$C$15),"")</f>
        <v>155208.65926641971</v>
      </c>
      <c r="S8" s="3">
        <f>IF(A8&lt;&gt;"",P8+S7*(1+inputs!$C$16),"")</f>
        <v>557255.12786730437</v>
      </c>
      <c r="T8" s="3">
        <f>IF(A8&lt;&gt;"",Q8+T7*(1+inputs!$C$17),"")</f>
        <v>942774.48931088788</v>
      </c>
    </row>
    <row r="9" spans="1:20">
      <c r="A9" s="1">
        <f>IF(A8&gt;=inputs!$B$1,"",A8+1)</f>
        <v>8</v>
      </c>
      <c r="B9" s="3">
        <f>IF(A9&lt;&gt;"",B8*(1+inputs!$C$4),"")</f>
        <v>1169230.2600000007</v>
      </c>
      <c r="C9" s="3">
        <f>IF(B9&lt;&gt;"",C8*(1+inputs!$C$5),"")</f>
        <v>16057.814764784305</v>
      </c>
      <c r="D9" s="3">
        <f>IF(C9&lt;&gt;"",D8*(1+inputs!$C$6),"")</f>
        <v>12846.251811827446</v>
      </c>
      <c r="E9" s="3">
        <f>IF(D9&lt;&gt;"",E8*(1+inputs!$C$7),"")</f>
        <v>4817.3444294352912</v>
      </c>
      <c r="F9" s="3">
        <f>IF(E9&lt;&gt;"",F8*(1+inputs!$C$8),"")</f>
        <v>5846.1513000000032</v>
      </c>
      <c r="G9" s="3">
        <f>IF(F9&lt;&gt;"",G8*(1+inputs!$C$9),"")</f>
        <v>2000</v>
      </c>
      <c r="H9" s="3">
        <f>IF(G9&lt;&gt;"",H8*(1+inputs!$C$10),"")</f>
        <v>7794.8684000000021</v>
      </c>
      <c r="I9" s="3">
        <f t="shared" si="0"/>
        <v>592349.16847256455</v>
      </c>
      <c r="J9" s="3">
        <f>IF(A9&lt;&gt;"",inputs!$B$12*'Cash flow'!B9,"")</f>
        <v>233846.05200000014</v>
      </c>
      <c r="K9" s="3">
        <f t="shared" si="1"/>
        <v>343035.03952743602</v>
      </c>
      <c r="L9" s="9">
        <f t="shared" si="2"/>
        <v>0.50661464104817489</v>
      </c>
      <c r="M9" s="9">
        <f t="shared" si="3"/>
        <v>0.2</v>
      </c>
      <c r="N9" s="9">
        <f t="shared" si="4"/>
        <v>0.2933853589518251</v>
      </c>
      <c r="O9" s="3">
        <f>IF(A9&lt;&gt;"",K9*inputs!$B$15,"")</f>
        <v>34303.503952743602</v>
      </c>
      <c r="P9" s="3">
        <f>IF(A9&lt;&gt;"",K9*inputs!$B$16,"")</f>
        <v>114345.013175812</v>
      </c>
      <c r="Q9" s="3">
        <f>IF(A9&lt;&gt;"",K9*inputs!$B$17,"")</f>
        <v>194386.52239888039</v>
      </c>
      <c r="R9" s="3">
        <f>IF(A9&lt;&gt;"",O9+R8*(1+inputs!$C$15),"")</f>
        <v>195720.50958982011</v>
      </c>
      <c r="S9" s="3">
        <f>IF(A9&lt;&gt;"",P9+S8*(1+inputs!$C$16),"")</f>
        <v>710607.99999382766</v>
      </c>
      <c r="T9" s="3">
        <f>IF(A9&lt;&gt;"",Q9+T8*(1+inputs!$C$17),"")</f>
        <v>1240866.205533966</v>
      </c>
    </row>
    <row r="10" spans="1:20">
      <c r="A10" s="1">
        <f>IF(A9&gt;=inputs!$B$1,"",A9+1)</f>
        <v>9</v>
      </c>
      <c r="B10" s="3">
        <f>IF(A10&lt;&gt;"",B9*(1+inputs!$C$4),"")</f>
        <v>1286153.2860000008</v>
      </c>
      <c r="C10" s="3">
        <f>IF(B10&lt;&gt;"",C9*(1+inputs!$C$5),"")</f>
        <v>17181.861798319209</v>
      </c>
      <c r="D10" s="3">
        <f>IF(C10&lt;&gt;"",D9*(1+inputs!$C$6),"")</f>
        <v>13745.489438655368</v>
      </c>
      <c r="E10" s="3">
        <f>IF(D10&lt;&gt;"",E9*(1+inputs!$C$7),"")</f>
        <v>5154.5585394957616</v>
      </c>
      <c r="F10" s="3">
        <f>IF(E10&lt;&gt;"",F9*(1+inputs!$C$8),"")</f>
        <v>6430.7664300000042</v>
      </c>
      <c r="G10" s="3">
        <f>IF(F10&lt;&gt;"",G9*(1+inputs!$C$9),"")</f>
        <v>2000</v>
      </c>
      <c r="H10" s="3">
        <f>IF(G10&lt;&gt;"",H9*(1+inputs!$C$10),"")</f>
        <v>8574.3552400000026</v>
      </c>
      <c r="I10" s="3">
        <f t="shared" si="0"/>
        <v>637044.37735764415</v>
      </c>
      <c r="J10" s="3">
        <f>IF(A10&lt;&gt;"",inputs!$B$12*'Cash flow'!B10,"")</f>
        <v>257230.65720000016</v>
      </c>
      <c r="K10" s="3">
        <f t="shared" si="1"/>
        <v>391878.2514423565</v>
      </c>
      <c r="L10" s="9">
        <f t="shared" si="2"/>
        <v>0.495309839264092</v>
      </c>
      <c r="M10" s="9">
        <f t="shared" si="3"/>
        <v>0.2</v>
      </c>
      <c r="N10" s="9">
        <f t="shared" si="4"/>
        <v>0.30469016073590799</v>
      </c>
      <c r="O10" s="3">
        <f>IF(A10&lt;&gt;"",K10*inputs!$B$15,"")</f>
        <v>39187.825144235649</v>
      </c>
      <c r="P10" s="3">
        <f>IF(A10&lt;&gt;"",K10*inputs!$B$16,"")</f>
        <v>130626.08381411883</v>
      </c>
      <c r="Q10" s="3">
        <f>IF(A10&lt;&gt;"",K10*inputs!$B$17,"")</f>
        <v>222064.342484002</v>
      </c>
      <c r="R10" s="3">
        <f>IF(A10&lt;&gt;"",O10+R9*(1+inputs!$C$15),"")</f>
        <v>242737.15511764857</v>
      </c>
      <c r="S10" s="3">
        <f>IF(A10&lt;&gt;"",P10+S9*(1+inputs!$C$16),"")</f>
        <v>890976.64380751445</v>
      </c>
      <c r="T10" s="3">
        <f>IF(A10&lt;&gt;"",Q10+T9*(1+inputs!$C$17),"")</f>
        <v>1599425.8306267043</v>
      </c>
    </row>
    <row r="11" spans="1:20">
      <c r="A11" s="1">
        <f>IF(A10&gt;=inputs!$B$1,"",A10+1)</f>
        <v>10</v>
      </c>
      <c r="B11" s="3">
        <f>IF(A11&lt;&gt;"",B10*(1+inputs!$C$4),"")</f>
        <v>1414768.6146000009</v>
      </c>
      <c r="C11" s="3">
        <f>IF(B11&lt;&gt;"",C10*(1+inputs!$C$5),"")</f>
        <v>18384.592124201554</v>
      </c>
      <c r="D11" s="3">
        <f>IF(C11&lt;&gt;"",D10*(1+inputs!$C$6),"")</f>
        <v>14707.673699361245</v>
      </c>
      <c r="E11" s="3">
        <f>IF(D11&lt;&gt;"",E10*(1+inputs!$C$7),"")</f>
        <v>5515.3776372604652</v>
      </c>
      <c r="F11" s="3">
        <f>IF(E11&lt;&gt;"",F10*(1+inputs!$C$8),"")</f>
        <v>7073.8430730000055</v>
      </c>
      <c r="G11" s="3">
        <f>IF(F11&lt;&gt;"",G10*(1+inputs!$C$9),"")</f>
        <v>2000</v>
      </c>
      <c r="H11" s="3">
        <f>IF(G11&lt;&gt;"",H10*(1+inputs!$C$10),"")</f>
        <v>9431.790764000003</v>
      </c>
      <c r="I11" s="3">
        <f t="shared" si="0"/>
        <v>685359.32757387916</v>
      </c>
      <c r="J11" s="3">
        <f>IF(A11&lt;&gt;"",inputs!$B$12*'Cash flow'!B11,"")</f>
        <v>282953.7229200002</v>
      </c>
      <c r="K11" s="3">
        <f t="shared" si="1"/>
        <v>446455.56410612154</v>
      </c>
      <c r="L11" s="9">
        <f t="shared" si="2"/>
        <v>0.48443209758908284</v>
      </c>
      <c r="M11" s="9">
        <f t="shared" si="3"/>
        <v>0.2</v>
      </c>
      <c r="N11" s="9">
        <f t="shared" si="4"/>
        <v>0.31556790241091714</v>
      </c>
      <c r="O11" s="3">
        <f>IF(A11&lt;&gt;"",K11*inputs!$B$15,"")</f>
        <v>44645.55641061216</v>
      </c>
      <c r="P11" s="3">
        <f>IF(A11&lt;&gt;"",K11*inputs!$B$16,"")</f>
        <v>148818.52136870718</v>
      </c>
      <c r="Q11" s="3">
        <f>IF(A11&lt;&gt;"",K11*inputs!$B$17,"")</f>
        <v>252991.4863268022</v>
      </c>
      <c r="R11" s="3">
        <f>IF(A11&lt;&gt;"",O11+R10*(1+inputs!$C$15),"")</f>
        <v>297092.19773296668</v>
      </c>
      <c r="S11" s="3">
        <f>IF(A11&lt;&gt;"",P11+S10*(1+inputs!$C$16),"")</f>
        <v>1102163.5302427476</v>
      </c>
      <c r="T11" s="3">
        <f>IF(A11&lt;&gt;"",Q11+T10*(1+inputs!$C$17),"")</f>
        <v>2028354.1583224442</v>
      </c>
    </row>
    <row r="12" spans="1:20">
      <c r="A12" s="1">
        <f>IF(A11&gt;=inputs!$B$1,"",A11+1)</f>
        <v>11</v>
      </c>
      <c r="B12" s="3">
        <f>IF(A12&lt;&gt;"",B11*(1+inputs!$C$4),"")</f>
        <v>1556245.4760600012</v>
      </c>
      <c r="C12" s="3">
        <f>IF(B12&lt;&gt;"",C11*(1+inputs!$C$5),"")</f>
        <v>19671.513572895663</v>
      </c>
      <c r="D12" s="3">
        <f>IF(C12&lt;&gt;"",D11*(1+inputs!$C$6),"")</f>
        <v>15737.210858316534</v>
      </c>
      <c r="E12" s="3">
        <f>IF(D12&lt;&gt;"",E11*(1+inputs!$C$7),"")</f>
        <v>5901.4540718686985</v>
      </c>
      <c r="F12" s="3">
        <f>IF(E12&lt;&gt;"",F11*(1+inputs!$C$8),"")</f>
        <v>7781.2273803000062</v>
      </c>
      <c r="G12" s="3">
        <f>IF(F12&lt;&gt;"",G11*(1+inputs!$C$9),"")</f>
        <v>2000</v>
      </c>
      <c r="H12" s="3">
        <f>IF(G12&lt;&gt;"",H11*(1+inputs!$C$10),"")</f>
        <v>10374.969840400005</v>
      </c>
      <c r="I12" s="3">
        <f t="shared" si="0"/>
        <v>737596.50868537091</v>
      </c>
      <c r="J12" s="3">
        <f>IF(A12&lt;&gt;"",inputs!$B$12*'Cash flow'!B12,"")</f>
        <v>311249.09521200025</v>
      </c>
      <c r="K12" s="3">
        <f t="shared" si="1"/>
        <v>507399.87216263002</v>
      </c>
      <c r="L12" s="9">
        <f t="shared" si="2"/>
        <v>0.47395897371715978</v>
      </c>
      <c r="M12" s="9">
        <f t="shared" si="3"/>
        <v>0.2</v>
      </c>
      <c r="N12" s="9">
        <f t="shared" si="4"/>
        <v>0.32604102628284021</v>
      </c>
      <c r="O12" s="3">
        <f>IF(A12&lt;&gt;"",K12*inputs!$B$15,"")</f>
        <v>50739.987216263005</v>
      </c>
      <c r="P12" s="3">
        <f>IF(A12&lt;&gt;"",K12*inputs!$B$16,"")</f>
        <v>169133.29072087666</v>
      </c>
      <c r="Q12" s="3">
        <f>IF(A12&lt;&gt;"",K12*inputs!$B$17,"")</f>
        <v>287526.59422549035</v>
      </c>
      <c r="R12" s="3">
        <f>IF(A12&lt;&gt;"",O12+R11*(1+inputs!$C$15),"")</f>
        <v>359715.87285854836</v>
      </c>
      <c r="S12" s="3">
        <f>IF(A12&lt;&gt;"",P12+S11*(1+inputs!$C$16),"")</f>
        <v>1348448.2680806168</v>
      </c>
      <c r="T12" s="3">
        <f>IF(A12&lt;&gt;"",Q12+T11*(1+inputs!$C$17),"")</f>
        <v>2538999.7099634036</v>
      </c>
    </row>
    <row r="13" spans="1:20">
      <c r="A13" s="1">
        <f>IF(A12&gt;=inputs!$B$1,"",A12+1)</f>
        <v>12</v>
      </c>
      <c r="B13" s="3">
        <f>IF(A13&lt;&gt;"",B12*(1+inputs!$C$4),"")</f>
        <v>1711870.0236660014</v>
      </c>
      <c r="C13" s="3">
        <f>IF(B13&lt;&gt;"",C12*(1+inputs!$C$5),"")</f>
        <v>21048.519522998362</v>
      </c>
      <c r="D13" s="3">
        <f>IF(C13&lt;&gt;"",D12*(1+inputs!$C$6),"")</f>
        <v>16838.81561839869</v>
      </c>
      <c r="E13" s="3">
        <f>IF(D13&lt;&gt;"",E12*(1+inputs!$C$7),"")</f>
        <v>6314.5558568995075</v>
      </c>
      <c r="F13" s="3">
        <f>IF(E13&lt;&gt;"",F12*(1+inputs!$C$8),"")</f>
        <v>8559.3501183300068</v>
      </c>
      <c r="G13" s="3">
        <f>IF(F13&lt;&gt;"",G12*(1+inputs!$C$9),"")</f>
        <v>2000</v>
      </c>
      <c r="H13" s="3">
        <f>IF(G13&lt;&gt;"",H12*(1+inputs!$C$10),"")</f>
        <v>11412.466824440005</v>
      </c>
      <c r="I13" s="3">
        <f t="shared" si="0"/>
        <v>794084.49529279885</v>
      </c>
      <c r="J13" s="3">
        <f>IF(A13&lt;&gt;"",inputs!$B$12*'Cash flow'!B13,"")</f>
        <v>342374.0047332003</v>
      </c>
      <c r="K13" s="3">
        <f t="shared" si="1"/>
        <v>575411.52364000224</v>
      </c>
      <c r="L13" s="9">
        <f t="shared" si="2"/>
        <v>0.46386961878814387</v>
      </c>
      <c r="M13" s="9">
        <f t="shared" si="3"/>
        <v>0.2</v>
      </c>
      <c r="N13" s="9">
        <f t="shared" si="4"/>
        <v>0.33613038121185612</v>
      </c>
      <c r="O13" s="3">
        <f>IF(A13&lt;&gt;"",K13*inputs!$B$15,"")</f>
        <v>57541.152364000227</v>
      </c>
      <c r="P13" s="3">
        <f>IF(A13&lt;&gt;"",K13*inputs!$B$16,"")</f>
        <v>191803.84121333406</v>
      </c>
      <c r="Q13" s="3">
        <f>IF(A13&lt;&gt;"",K13*inputs!$B$17,"")</f>
        <v>326066.53006266791</v>
      </c>
      <c r="R13" s="3">
        <f>IF(A13&lt;&gt;"",O13+R12*(1+inputs!$C$15),"")</f>
        <v>431645.66013689054</v>
      </c>
      <c r="S13" s="3">
        <f>IF(A13&lt;&gt;"",P13+S12*(1+inputs!$C$16),"")</f>
        <v>1634643.4880595943</v>
      </c>
      <c r="T13" s="3">
        <f>IF(A13&lt;&gt;"",Q13+T12*(1+inputs!$C$17),"")</f>
        <v>3144356.2081220462</v>
      </c>
    </row>
    <row r="14" spans="1:20">
      <c r="A14" s="1">
        <f>IF(A13&gt;=inputs!$B$1,"",A13+1)</f>
        <v>13</v>
      </c>
      <c r="B14" s="3">
        <f>IF(A14&lt;&gt;"",B13*(1+inputs!$C$4),"")</f>
        <v>1883057.0260326017</v>
      </c>
      <c r="C14" s="3">
        <f>IF(B14&lt;&gt;"",C13*(1+inputs!$C$5),"")</f>
        <v>22521.915889608248</v>
      </c>
      <c r="D14" s="3">
        <f>IF(C14&lt;&gt;"",D13*(1+inputs!$C$6),"")</f>
        <v>18017.532711686599</v>
      </c>
      <c r="E14" s="3">
        <f>IF(D14&lt;&gt;"",E13*(1+inputs!$C$7),"")</f>
        <v>6756.5747668824733</v>
      </c>
      <c r="F14" s="3">
        <f>IF(E14&lt;&gt;"",F13*(1+inputs!$C$8),"")</f>
        <v>9415.2851301630089</v>
      </c>
      <c r="G14" s="3">
        <f>IF(F14&lt;&gt;"",G13*(1+inputs!$C$9),"")</f>
        <v>2000</v>
      </c>
      <c r="H14" s="3">
        <f>IF(G14&lt;&gt;"",H13*(1+inputs!$C$10),"")</f>
        <v>12553.713506884007</v>
      </c>
      <c r="I14" s="3">
        <f t="shared" si="0"/>
        <v>855180.26406269206</v>
      </c>
      <c r="J14" s="3">
        <f>IF(A14&lt;&gt;"",inputs!$B$12*'Cash flow'!B14,"")</f>
        <v>376611.40520652034</v>
      </c>
      <c r="K14" s="3">
        <f t="shared" si="1"/>
        <v>651265.35676338931</v>
      </c>
      <c r="L14" s="9">
        <f t="shared" si="2"/>
        <v>0.45414464471342364</v>
      </c>
      <c r="M14" s="9">
        <f t="shared" si="3"/>
        <v>0.2</v>
      </c>
      <c r="N14" s="9">
        <f t="shared" si="4"/>
        <v>0.34585535528657635</v>
      </c>
      <c r="O14" s="3">
        <f>IF(A14&lt;&gt;"",K14*inputs!$B$15,"")</f>
        <v>65126.535676338935</v>
      </c>
      <c r="P14" s="3">
        <f>IF(A14&lt;&gt;"",K14*inputs!$B$16,"")</f>
        <v>217088.4522544631</v>
      </c>
      <c r="Q14" s="3">
        <f>IF(A14&lt;&gt;"",K14*inputs!$B$17,"")</f>
        <v>369050.36883258726</v>
      </c>
      <c r="R14" s="3">
        <f>IF(A14&lt;&gt;"",O14+R13*(1+inputs!$C$15),"")</f>
        <v>514038.0222187051</v>
      </c>
      <c r="S14" s="3">
        <f>IF(A14&lt;&gt;"",P14+S13*(1+inputs!$C$16),"")</f>
        <v>1966156.9844782292</v>
      </c>
      <c r="T14" s="3">
        <f>IF(A14&lt;&gt;"",Q14+T13*(1+inputs!$C$17),"")</f>
        <v>3859285.7598480587</v>
      </c>
    </row>
    <row r="15" spans="1:20">
      <c r="A15" s="1">
        <f>IF(A14&gt;=inputs!$B$1,"",A14+1)</f>
        <v>14</v>
      </c>
      <c r="B15" s="3">
        <f>IF(A15&lt;&gt;"",B14*(1+inputs!$C$4),"")</f>
        <v>2071362.728635862</v>
      </c>
      <c r="C15" s="3">
        <f>IF(B15&lt;&gt;"",C14*(1+inputs!$C$5),"")</f>
        <v>24098.450001880828</v>
      </c>
      <c r="D15" s="3">
        <f>IF(C15&lt;&gt;"",D14*(1+inputs!$C$6),"")</f>
        <v>19278.760001504663</v>
      </c>
      <c r="E15" s="3">
        <f>IF(D15&lt;&gt;"",E14*(1+inputs!$C$7),"")</f>
        <v>7229.5350005642467</v>
      </c>
      <c r="F15" s="3">
        <f>IF(E15&lt;&gt;"",F14*(1+inputs!$C$8),"")</f>
        <v>10356.81364317931</v>
      </c>
      <c r="G15" s="3">
        <f>IF(F15&lt;&gt;"",G14*(1+inputs!$C$9),"")</f>
        <v>2000</v>
      </c>
      <c r="H15" s="3">
        <f>IF(G15&lt;&gt;"",H14*(1+inputs!$C$10),"")</f>
        <v>13809.084857572409</v>
      </c>
      <c r="I15" s="3">
        <f t="shared" si="0"/>
        <v>921271.72205641761</v>
      </c>
      <c r="J15" s="3">
        <f>IF(A15&lt;&gt;"",inputs!$B$12*'Cash flow'!B15,"")</f>
        <v>414272.5457271724</v>
      </c>
      <c r="K15" s="3">
        <f t="shared" si="1"/>
        <v>735818.46085227188</v>
      </c>
      <c r="L15" s="9">
        <f t="shared" si="2"/>
        <v>0.44476600323070398</v>
      </c>
      <c r="M15" s="9">
        <f t="shared" si="3"/>
        <v>0.2</v>
      </c>
      <c r="N15" s="9">
        <f t="shared" si="4"/>
        <v>0.35523399676929596</v>
      </c>
      <c r="O15" s="3">
        <f>IF(A15&lt;&gt;"",K15*inputs!$B$15,"")</f>
        <v>73581.846085227196</v>
      </c>
      <c r="P15" s="3">
        <f>IF(A15&lt;&gt;"",K15*inputs!$B$16,"")</f>
        <v>245272.82028409062</v>
      </c>
      <c r="Q15" s="3">
        <f>IF(A15&lt;&gt;"",K15*inputs!$B$17,"")</f>
        <v>416963.79448295408</v>
      </c>
      <c r="R15" s="3">
        <f>IF(A15&lt;&gt;"",O15+R14*(1+inputs!$C$15),"")</f>
        <v>608181.38919268048</v>
      </c>
      <c r="S15" s="3">
        <f>IF(A15&lt;&gt;"",P15+S14*(1+inputs!$C$16),"")</f>
        <v>2349060.7936757957</v>
      </c>
      <c r="T15" s="3">
        <f>IF(A15&lt;&gt;"",Q15+T14*(1+inputs!$C$17),"")</f>
        <v>4700770.9879142996</v>
      </c>
    </row>
    <row r="16" spans="1:20">
      <c r="A16" s="1">
        <f>IF(A15&gt;=inputs!$B$1,"",A15+1)</f>
        <v>15</v>
      </c>
      <c r="B16" s="3">
        <f>IF(A16&lt;&gt;"",B15*(1+inputs!$C$4),"")</f>
        <v>2278499.0014994484</v>
      </c>
      <c r="C16" s="3">
        <f>IF(B16&lt;&gt;"",C15*(1+inputs!$C$5),"")</f>
        <v>25785.341502012488</v>
      </c>
      <c r="D16" s="3">
        <f>IF(C16&lt;&gt;"",D15*(1+inputs!$C$6),"")</f>
        <v>20628.273201609991</v>
      </c>
      <c r="E16" s="3">
        <f>IF(D16&lt;&gt;"",E15*(1+inputs!$C$7),"")</f>
        <v>7735.6024506037447</v>
      </c>
      <c r="F16" s="3">
        <f>IF(E16&lt;&gt;"",F15*(1+inputs!$C$8),"")</f>
        <v>11392.495007497242</v>
      </c>
      <c r="G16" s="3">
        <f>IF(F16&lt;&gt;"",G15*(1+inputs!$C$9),"")</f>
        <v>2000</v>
      </c>
      <c r="H16" s="3">
        <f>IF(G16&lt;&gt;"",H15*(1+inputs!$C$10),"")</f>
        <v>15189.99334332965</v>
      </c>
      <c r="I16" s="3">
        <f t="shared" si="0"/>
        <v>992780.4660606375</v>
      </c>
      <c r="J16" s="3">
        <f>IF(A16&lt;&gt;"",inputs!$B$12*'Cash flow'!B16,"")</f>
        <v>455699.8002998897</v>
      </c>
      <c r="K16" s="3">
        <f t="shared" si="1"/>
        <v>830018.7351389213</v>
      </c>
      <c r="L16" s="9">
        <f t="shared" si="2"/>
        <v>0.43571687563053679</v>
      </c>
      <c r="M16" s="9">
        <f t="shared" si="3"/>
        <v>0.2</v>
      </c>
      <c r="N16" s="9">
        <f t="shared" si="4"/>
        <v>0.3642831243694632</v>
      </c>
      <c r="O16" s="3">
        <f>IF(A16&lt;&gt;"",K16*inputs!$B$15,"")</f>
        <v>83001.873513892133</v>
      </c>
      <c r="P16" s="3">
        <f>IF(A16&lt;&gt;"",K16*inputs!$B$16,"")</f>
        <v>276672.91171297373</v>
      </c>
      <c r="Q16" s="3">
        <f>IF(A16&lt;&gt;"",K16*inputs!$B$17,"")</f>
        <v>470343.9499120554</v>
      </c>
      <c r="R16" s="3">
        <f>IF(A16&lt;&gt;"",O16+R15*(1+inputs!$C$15),"")</f>
        <v>715510.51827427989</v>
      </c>
      <c r="S16" s="3">
        <f>IF(A16&lt;&gt;"",P16+S15*(1+inputs!$C$16),"")</f>
        <v>2790167.9609460752</v>
      </c>
      <c r="T16" s="3">
        <f>IF(A16&lt;&gt;"",Q16+T15*(1+inputs!$C$17),"")</f>
        <v>5688199.7464969289</v>
      </c>
    </row>
    <row r="17" spans="1:20">
      <c r="A17" s="1">
        <f>IF(A16&gt;=inputs!$B$1,"",A16+1)</f>
        <v>16</v>
      </c>
      <c r="B17" s="3">
        <f>IF(A17&lt;&gt;"",B16*(1+inputs!$C$4),"")</f>
        <v>2506348.9016493936</v>
      </c>
      <c r="C17" s="3">
        <f>IF(B17&lt;&gt;"",C16*(1+inputs!$C$5),"")</f>
        <v>27590.315407153365</v>
      </c>
      <c r="D17" s="3">
        <f>IF(C17&lt;&gt;"",D16*(1+inputs!$C$6),"")</f>
        <v>22072.252325722693</v>
      </c>
      <c r="E17" s="3">
        <f>IF(D17&lt;&gt;"",E16*(1+inputs!$C$7),"")</f>
        <v>8277.0946221460072</v>
      </c>
      <c r="F17" s="3">
        <f>IF(E17&lt;&gt;"",F16*(1+inputs!$C$8),"")</f>
        <v>12531.744508246968</v>
      </c>
      <c r="G17" s="3">
        <f>IF(F17&lt;&gt;"",G16*(1+inputs!$C$9),"")</f>
        <v>2000</v>
      </c>
      <c r="H17" s="3">
        <f>IF(G17&lt;&gt;"",H16*(1+inputs!$C$10),"")</f>
        <v>16708.992677662616</v>
      </c>
      <c r="I17" s="3">
        <f t="shared" si="0"/>
        <v>1070164.7944911798</v>
      </c>
      <c r="J17" s="3">
        <f>IF(A17&lt;&gt;"",inputs!$B$12*'Cash flow'!B17,"")</f>
        <v>501269.78032987873</v>
      </c>
      <c r="K17" s="3">
        <f t="shared" si="1"/>
        <v>934914.32682833518</v>
      </c>
      <c r="L17" s="9">
        <f t="shared" si="2"/>
        <v>0.42698157219328842</v>
      </c>
      <c r="M17" s="9">
        <f t="shared" si="3"/>
        <v>0.2</v>
      </c>
      <c r="N17" s="9">
        <f t="shared" si="4"/>
        <v>0.37301842780671157</v>
      </c>
      <c r="O17" s="3">
        <f>IF(A17&lt;&gt;"",K17*inputs!$B$15,"")</f>
        <v>93491.432682833518</v>
      </c>
      <c r="P17" s="3">
        <f>IF(A17&lt;&gt;"",K17*inputs!$B$16,"")</f>
        <v>311638.10894277837</v>
      </c>
      <c r="Q17" s="3">
        <f>IF(A17&lt;&gt;"",K17*inputs!$B$17,"")</f>
        <v>529784.78520272323</v>
      </c>
      <c r="R17" s="3">
        <f>IF(A17&lt;&gt;"",O17+R16*(1+inputs!$C$15),"")</f>
        <v>837622.37168808468</v>
      </c>
      <c r="S17" s="3">
        <f>IF(A17&lt;&gt;"",P17+S16*(1+inputs!$C$16),"")</f>
        <v>3297117.8271550788</v>
      </c>
      <c r="T17" s="3">
        <f>IF(A17&lt;&gt;"",Q17+T16*(1+inputs!$C$17),"")</f>
        <v>6843686.5038143145</v>
      </c>
    </row>
    <row r="18" spans="1:20">
      <c r="A18" s="1">
        <f>IF(A17&gt;=inputs!$B$1,"",A17+1)</f>
        <v>17</v>
      </c>
      <c r="B18" s="3">
        <f>IF(A18&lt;&gt;"",B17*(1+inputs!$C$4),"")</f>
        <v>2756983.7918143333</v>
      </c>
      <c r="C18" s="3">
        <f>IF(B18&lt;&gt;"",C17*(1+inputs!$C$5),"")</f>
        <v>29521.637485654101</v>
      </c>
      <c r="D18" s="3">
        <f>IF(C18&lt;&gt;"",D17*(1+inputs!$C$6),"")</f>
        <v>23617.309988523284</v>
      </c>
      <c r="E18" s="3">
        <f>IF(D18&lt;&gt;"",E17*(1+inputs!$C$7),"")</f>
        <v>8856.4912456962284</v>
      </c>
      <c r="F18" s="3">
        <f>IF(E18&lt;&gt;"",F17*(1+inputs!$C$8),"")</f>
        <v>13784.918959071665</v>
      </c>
      <c r="G18" s="3">
        <f>IF(F18&lt;&gt;"",G17*(1+inputs!$C$9),"")</f>
        <v>2000</v>
      </c>
      <c r="H18" s="3">
        <f>IF(G18&lt;&gt;"",H17*(1+inputs!$C$10),"")</f>
        <v>18379.891945428881</v>
      </c>
      <c r="I18" s="3">
        <f t="shared" si="0"/>
        <v>1153922.99549249</v>
      </c>
      <c r="J18" s="3">
        <f>IF(A18&lt;&gt;"",inputs!$B$12*'Cash flow'!B18,"")</f>
        <v>551396.75836286671</v>
      </c>
      <c r="K18" s="3">
        <f t="shared" si="1"/>
        <v>1051664.0379589766</v>
      </c>
      <c r="L18" s="9">
        <f t="shared" si="2"/>
        <v>0.41854544046234998</v>
      </c>
      <c r="M18" s="9">
        <f t="shared" si="3"/>
        <v>0.2</v>
      </c>
      <c r="N18" s="9">
        <f t="shared" si="4"/>
        <v>0.38145455953764995</v>
      </c>
      <c r="O18" s="3">
        <f>IF(A18&lt;&gt;"",K18*inputs!$B$15,"")</f>
        <v>105166.40379589767</v>
      </c>
      <c r="P18" s="3">
        <f>IF(A18&lt;&gt;"",K18*inputs!$B$16,"")</f>
        <v>350554.67931965884</v>
      </c>
      <c r="Q18" s="3">
        <f>IF(A18&lt;&gt;"",K18*inputs!$B$17,"")</f>
        <v>595942.95484342007</v>
      </c>
      <c r="R18" s="3">
        <f>IF(A18&lt;&gt;"",O18+R17*(1+inputs!$C$15),"")</f>
        <v>976293.67035150575</v>
      </c>
      <c r="S18" s="3">
        <f>IF(A18&lt;&gt;"",P18+S17*(1+inputs!$C$16),"")</f>
        <v>3878470.7543755933</v>
      </c>
      <c r="T18" s="3">
        <f>IF(A18&lt;&gt;"",Q18+T17*(1+inputs!$C$17),"")</f>
        <v>8192434.9740773104</v>
      </c>
    </row>
    <row r="19" spans="1:20">
      <c r="A19" s="1">
        <f>IF(A18&gt;=inputs!$B$1,"",A18+1)</f>
        <v>18</v>
      </c>
      <c r="B19" s="3">
        <f>IF(A19&lt;&gt;"",B18*(1+inputs!$C$4),"")</f>
        <v>3032682.1709957668</v>
      </c>
      <c r="C19" s="3">
        <f>IF(B19&lt;&gt;"",C18*(1+inputs!$C$5),"")</f>
        <v>31588.152109649891</v>
      </c>
      <c r="D19" s="3">
        <f>IF(C19&lt;&gt;"",D18*(1+inputs!$C$6),"")</f>
        <v>25270.521687719916</v>
      </c>
      <c r="E19" s="3">
        <f>IF(D19&lt;&gt;"",E18*(1+inputs!$C$7),"")</f>
        <v>9476.4456328949655</v>
      </c>
      <c r="F19" s="3">
        <f>IF(E19&lt;&gt;"",F18*(1+inputs!$C$8),"")</f>
        <v>15163.410854978833</v>
      </c>
      <c r="G19" s="3">
        <f>IF(F19&lt;&gt;"",G18*(1+inputs!$C$9),"")</f>
        <v>2000</v>
      </c>
      <c r="H19" s="3">
        <f>IF(G19&lt;&gt;"",H18*(1+inputs!$C$10),"")</f>
        <v>20217.881139971771</v>
      </c>
      <c r="I19" s="3">
        <f t="shared" si="0"/>
        <v>1244596.9371025844</v>
      </c>
      <c r="J19" s="3">
        <f>IF(A19&lt;&gt;"",inputs!$B$12*'Cash flow'!B19,"")</f>
        <v>606536.43419915333</v>
      </c>
      <c r="K19" s="3">
        <f t="shared" si="1"/>
        <v>1181548.7996940291</v>
      </c>
      <c r="L19" s="9">
        <f t="shared" si="2"/>
        <v>0.41039478155863823</v>
      </c>
      <c r="M19" s="9">
        <f t="shared" si="3"/>
        <v>0.19999999999999998</v>
      </c>
      <c r="N19" s="9">
        <f t="shared" si="4"/>
        <v>0.38960521844136181</v>
      </c>
      <c r="O19" s="3">
        <f>IF(A19&lt;&gt;"",K19*inputs!$B$15,"")</f>
        <v>118154.87996940291</v>
      </c>
      <c r="P19" s="3">
        <f>IF(A19&lt;&gt;"",K19*inputs!$B$16,"")</f>
        <v>393849.59989800968</v>
      </c>
      <c r="Q19" s="3">
        <f>IF(A19&lt;&gt;"",K19*inputs!$B$17,"")</f>
        <v>669544.31982661656</v>
      </c>
      <c r="R19" s="3">
        <f>IF(A19&lt;&gt;"",O19+R18*(1+inputs!$C$15),"")</f>
        <v>1133500.2971349689</v>
      </c>
      <c r="S19" s="3">
        <f>IF(A19&lt;&gt;"",P19+S18*(1+inputs!$C$16),"")</f>
        <v>4543813.3070798945</v>
      </c>
      <c r="T19" s="3">
        <f>IF(A19&lt;&gt;"",Q19+T18*(1+inputs!$C$17),"")</f>
        <v>9763147.1410524305</v>
      </c>
    </row>
    <row r="20" spans="1:20">
      <c r="A20" s="1">
        <f>IF(A19&gt;=inputs!$B$1,"",A19+1)</f>
        <v>19</v>
      </c>
      <c r="B20" s="3">
        <f>IF(A20&lt;&gt;"",B19*(1+inputs!$C$4),"")</f>
        <v>3335950.3880953435</v>
      </c>
      <c r="C20" s="3">
        <f>IF(B20&lt;&gt;"",C19*(1+inputs!$C$5),"")</f>
        <v>33799.322757325383</v>
      </c>
      <c r="D20" s="3">
        <f>IF(C20&lt;&gt;"",D19*(1+inputs!$C$6),"")</f>
        <v>27039.458205860312</v>
      </c>
      <c r="E20" s="3">
        <f>IF(D20&lt;&gt;"",E19*(1+inputs!$C$7),"")</f>
        <v>10139.796827197613</v>
      </c>
      <c r="F20" s="3">
        <f>IF(E20&lt;&gt;"",F19*(1+inputs!$C$8),"")</f>
        <v>16679.751940476715</v>
      </c>
      <c r="G20" s="3">
        <f>IF(F20&lt;&gt;"",G19*(1+inputs!$C$9),"")</f>
        <v>2000</v>
      </c>
      <c r="H20" s="3">
        <f>IF(G20&lt;&gt;"",H19*(1+inputs!$C$10),"")</f>
        <v>22239.66925396895</v>
      </c>
      <c r="I20" s="3">
        <f t="shared" si="0"/>
        <v>1342775.9878179478</v>
      </c>
      <c r="J20" s="3">
        <f>IF(A20&lt;&gt;"",inputs!$B$12*'Cash flow'!B20,"")</f>
        <v>667190.07761906879</v>
      </c>
      <c r="K20" s="3">
        <f t="shared" si="1"/>
        <v>1325984.3226583269</v>
      </c>
      <c r="L20" s="9">
        <f t="shared" si="2"/>
        <v>0.40251677381347506</v>
      </c>
      <c r="M20" s="9">
        <f t="shared" si="3"/>
        <v>0.20000000000000004</v>
      </c>
      <c r="N20" s="9">
        <f t="shared" si="4"/>
        <v>0.39748322618652493</v>
      </c>
      <c r="O20" s="3">
        <f>IF(A20&lt;&gt;"",K20*inputs!$B$15,"")</f>
        <v>132598.4322658327</v>
      </c>
      <c r="P20" s="3">
        <f>IF(A20&lt;&gt;"",K20*inputs!$B$16,"")</f>
        <v>441994.77421944228</v>
      </c>
      <c r="Q20" s="3">
        <f>IF(A20&lt;&gt;"",K20*inputs!$B$17,"")</f>
        <v>751391.11617305188</v>
      </c>
      <c r="R20" s="3">
        <f>IF(A20&lt;&gt;"",O20+R19*(1+inputs!$C$15),"")</f>
        <v>1311438.7412862005</v>
      </c>
      <c r="S20" s="3">
        <f>IF(A20&lt;&gt;"",P20+S19*(1+inputs!$C$16),"")</f>
        <v>5303875.0127949296</v>
      </c>
      <c r="T20" s="3">
        <f>IF(A20&lt;&gt;"",Q20+T19*(1+inputs!$C$17),"")</f>
        <v>11588484.442741251</v>
      </c>
    </row>
    <row r="21" spans="1:20">
      <c r="A21" s="1">
        <f>IF(A20&gt;=inputs!$B$1,"",A20+1)</f>
        <v>20</v>
      </c>
      <c r="B21" s="3">
        <f>IF(A21&lt;&gt;"",B20*(1+inputs!$C$4),"")</f>
        <v>3669545.4269048781</v>
      </c>
      <c r="C21" s="3">
        <f>IF(B21&lt;&gt;"",C20*(1+inputs!$C$5),"")</f>
        <v>36165.275350338161</v>
      </c>
      <c r="D21" s="3">
        <f>IF(C21&lt;&gt;"",D20*(1+inputs!$C$6),"")</f>
        <v>28932.220280270536</v>
      </c>
      <c r="E21" s="3">
        <f>IF(D21&lt;&gt;"",E20*(1+inputs!$C$7),"")</f>
        <v>10849.582605101446</v>
      </c>
      <c r="F21" s="3">
        <f>IF(E21&lt;&gt;"",F20*(1+inputs!$C$8),"")</f>
        <v>18347.72713452439</v>
      </c>
      <c r="G21" s="3">
        <f>IF(F21&lt;&gt;"",G20*(1+inputs!$C$9),"")</f>
        <v>2000</v>
      </c>
      <c r="H21" s="3">
        <f>IF(G21&lt;&gt;"",H20*(1+inputs!$C$10),"")</f>
        <v>24463.636179365847</v>
      </c>
      <c r="I21" s="3">
        <f t="shared" si="0"/>
        <v>1449101.2985952045</v>
      </c>
      <c r="J21" s="3">
        <f>IF(A21&lt;&gt;"",inputs!$B$12*'Cash flow'!B21,"")</f>
        <v>733909.08538097562</v>
      </c>
      <c r="K21" s="3">
        <f t="shared" si="1"/>
        <v>1486535.042928698</v>
      </c>
      <c r="L21" s="9">
        <f t="shared" si="2"/>
        <v>0.39489940306242954</v>
      </c>
      <c r="M21" s="9">
        <f t="shared" si="3"/>
        <v>0.2</v>
      </c>
      <c r="N21" s="9">
        <f t="shared" si="4"/>
        <v>0.4051005969375705</v>
      </c>
      <c r="O21" s="3">
        <f>IF(A21&lt;&gt;"",K21*inputs!$B$15,"")</f>
        <v>148653.50429286979</v>
      </c>
      <c r="P21" s="3">
        <f>IF(A21&lt;&gt;"",K21*inputs!$B$16,"")</f>
        <v>495511.68097623263</v>
      </c>
      <c r="Q21" s="3">
        <f>IF(A21&lt;&gt;"",K21*inputs!$B$17,"")</f>
        <v>842369.85765959555</v>
      </c>
      <c r="R21" s="3">
        <f>IF(A21&lt;&gt;"",O21+R20*(1+inputs!$C$15),"")</f>
        <v>1512549.7952305183</v>
      </c>
      <c r="S21" s="3">
        <f>IF(A21&lt;&gt;"",P21+S20*(1+inputs!$C$16),"")</f>
        <v>6170657.9446668075</v>
      </c>
      <c r="T21" s="3">
        <f>IF(A21&lt;&gt;"",Q21+T20*(1+inputs!$C$17),"")</f>
        <v>13705587.589102384</v>
      </c>
    </row>
    <row r="22" spans="1:20">
      <c r="A22" s="1">
        <f>IF(A21&gt;=inputs!$B$1,"",A21+1)</f>
        <v>21</v>
      </c>
      <c r="B22" s="3">
        <f>IF(A22&lt;&gt;"",B21*(1+inputs!$C$4),"")</f>
        <v>4036499.9695953662</v>
      </c>
      <c r="C22" s="3">
        <f>IF(B22&lt;&gt;"",C21*(1+inputs!$C$5),"")</f>
        <v>38696.844624861835</v>
      </c>
      <c r="D22" s="3">
        <f>IF(C22&lt;&gt;"",D21*(1+inputs!$C$6),"")</f>
        <v>30957.475699889474</v>
      </c>
      <c r="E22" s="3">
        <f>IF(D22&lt;&gt;"",E21*(1+inputs!$C$7),"")</f>
        <v>11609.053387458549</v>
      </c>
      <c r="F22" s="3">
        <f>IF(E22&lt;&gt;"",F21*(1+inputs!$C$8),"")</f>
        <v>20182.499847976829</v>
      </c>
      <c r="G22" s="3">
        <f>IF(F22&lt;&gt;"",G21*(1+inputs!$C$9),"")</f>
        <v>2000</v>
      </c>
      <c r="H22" s="3">
        <f>IF(G22&lt;&gt;"",H21*(1+inputs!$C$10),"")</f>
        <v>26909.999797302433</v>
      </c>
      <c r="I22" s="3">
        <f t="shared" si="0"/>
        <v>1564270.4802898695</v>
      </c>
      <c r="J22" s="3">
        <f>IF(A22&lt;&gt;"",inputs!$B$12*'Cash flow'!B22,"")</f>
        <v>807299.99391907325</v>
      </c>
      <c r="K22" s="3">
        <f t="shared" si="1"/>
        <v>1664929.4953864235</v>
      </c>
      <c r="L22" s="9">
        <f t="shared" si="2"/>
        <v>0.3875313990022593</v>
      </c>
      <c r="M22" s="9">
        <f t="shared" si="3"/>
        <v>0.2</v>
      </c>
      <c r="N22" s="9">
        <f t="shared" si="4"/>
        <v>0.41246860099774069</v>
      </c>
      <c r="O22" s="3">
        <f>IF(A22&lt;&gt;"",K22*inputs!$B$15,"")</f>
        <v>166492.94953864237</v>
      </c>
      <c r="P22" s="3">
        <f>IF(A22&lt;&gt;"",K22*inputs!$B$16,"")</f>
        <v>554976.49846214114</v>
      </c>
      <c r="Q22" s="3">
        <f>IF(A22&lt;&gt;"",K22*inputs!$B$17,"")</f>
        <v>943460.04738563998</v>
      </c>
      <c r="R22" s="3">
        <f>IF(A22&lt;&gt;"",O22+R21*(1+inputs!$C$15),"")</f>
        <v>1739544.7365783814</v>
      </c>
      <c r="S22" s="3">
        <f>IF(A22&lt;&gt;"",P22+S21*(1+inputs!$C$16),"")</f>
        <v>7157580.4992556255</v>
      </c>
      <c r="T22" s="3">
        <f>IF(A22&lt;&gt;"",Q22+T21*(1+inputs!$C$17),"")</f>
        <v>16156662.271289287</v>
      </c>
    </row>
    <row r="23" spans="1:20">
      <c r="A23" s="1">
        <f>IF(A22&gt;=inputs!$B$1,"",A22+1)</f>
        <v>22</v>
      </c>
      <c r="B23" s="3">
        <f>IF(A23&lt;&gt;"",B22*(1+inputs!$C$4),"")</f>
        <v>4440149.9665549034</v>
      </c>
      <c r="C23" s="3">
        <f>IF(B23&lt;&gt;"",C22*(1+inputs!$C$5),"")</f>
        <v>41405.623748602164</v>
      </c>
      <c r="D23" s="3">
        <f>IF(C23&lt;&gt;"",D22*(1+inputs!$C$6),"")</f>
        <v>33124.49899888174</v>
      </c>
      <c r="E23" s="3">
        <f>IF(D23&lt;&gt;"",E22*(1+inputs!$C$7),"")</f>
        <v>12421.687124580649</v>
      </c>
      <c r="F23" s="3">
        <f>IF(E23&lt;&gt;"",F22*(1+inputs!$C$8),"")</f>
        <v>22200.749832774512</v>
      </c>
      <c r="G23" s="3">
        <f>IF(F23&lt;&gt;"",G22*(1+inputs!$C$9),"")</f>
        <v>2000</v>
      </c>
      <c r="H23" s="3">
        <f>IF(G23&lt;&gt;"",H22*(1+inputs!$C$10),"")</f>
        <v>29600.999777032677</v>
      </c>
      <c r="I23" s="3">
        <f t="shared" si="0"/>
        <v>1689042.7137824609</v>
      </c>
      <c r="J23" s="3">
        <f>IF(A23&lt;&gt;"",inputs!$B$12*'Cash flow'!B23,"")</f>
        <v>888029.99331098073</v>
      </c>
      <c r="K23" s="3">
        <f t="shared" si="1"/>
        <v>1863077.2594614618</v>
      </c>
      <c r="L23" s="9">
        <f t="shared" si="2"/>
        <v>0.38040217706722712</v>
      </c>
      <c r="M23" s="9">
        <f t="shared" si="3"/>
        <v>0.2</v>
      </c>
      <c r="N23" s="9">
        <f t="shared" si="4"/>
        <v>0.41959782293277287</v>
      </c>
      <c r="O23" s="3">
        <f>IF(A23&lt;&gt;"",K23*inputs!$B$15,"")</f>
        <v>186307.72594614618</v>
      </c>
      <c r="P23" s="3">
        <f>IF(A23&lt;&gt;"",K23*inputs!$B$16,"")</f>
        <v>621025.75315382052</v>
      </c>
      <c r="Q23" s="3">
        <f>IF(A23&lt;&gt;"",K23*inputs!$B$17,"")</f>
        <v>1055743.780361495</v>
      </c>
      <c r="R23" s="3">
        <f>IF(A23&lt;&gt;"",O23+R22*(1+inputs!$C$15),"")</f>
        <v>1995434.2519876631</v>
      </c>
      <c r="S23" s="3">
        <f>IF(A23&lt;&gt;"",P23+S22*(1+inputs!$C$16),"")</f>
        <v>8279636.8873573402</v>
      </c>
      <c r="T23" s="3">
        <f>IF(A23&lt;&gt;"",Q23+T22*(1+inputs!$C$17),"")</f>
        <v>18989638.901492607</v>
      </c>
    </row>
    <row r="24" spans="1:20">
      <c r="A24" s="1">
        <f>IF(A23&gt;=inputs!$B$1,"",A23+1)</f>
        <v>23</v>
      </c>
      <c r="B24" s="3">
        <f>IF(A24&lt;&gt;"",B23*(1+inputs!$C$4),"")</f>
        <v>4884164.9632103946</v>
      </c>
      <c r="C24" s="3">
        <f>IF(B24&lt;&gt;"",C23*(1+inputs!$C$5),"")</f>
        <v>44304.017411004315</v>
      </c>
      <c r="D24" s="3">
        <f>IF(C24&lt;&gt;"",D23*(1+inputs!$C$6),"")</f>
        <v>35443.213928803467</v>
      </c>
      <c r="E24" s="3">
        <f>IF(D24&lt;&gt;"",E23*(1+inputs!$C$7),"")</f>
        <v>13291.205223301295</v>
      </c>
      <c r="F24" s="3">
        <f>IF(E24&lt;&gt;"",F23*(1+inputs!$C$8),"")</f>
        <v>24420.824816051965</v>
      </c>
      <c r="G24" s="3">
        <f>IF(F24&lt;&gt;"",G23*(1+inputs!$C$9),"")</f>
        <v>2000</v>
      </c>
      <c r="H24" s="3">
        <f>IF(G24&lt;&gt;"",H23*(1+inputs!$C$10),"")</f>
        <v>32561.099754735947</v>
      </c>
      <c r="I24" s="3">
        <f t="shared" si="0"/>
        <v>1824244.3336067637</v>
      </c>
      <c r="J24" s="3">
        <f>IF(A24&lt;&gt;"",inputs!$B$12*'Cash flow'!B24,"")</f>
        <v>976832.99264207901</v>
      </c>
      <c r="K24" s="3">
        <f t="shared" si="1"/>
        <v>2083087.6369615518</v>
      </c>
      <c r="L24" s="9">
        <f t="shared" si="2"/>
        <v>0.37350178533029638</v>
      </c>
      <c r="M24" s="9">
        <f t="shared" si="3"/>
        <v>0.2</v>
      </c>
      <c r="N24" s="9">
        <f t="shared" si="4"/>
        <v>0.42649821466970361</v>
      </c>
      <c r="O24" s="3">
        <f>IF(A24&lt;&gt;"",K24*inputs!$B$15,"")</f>
        <v>208308.76369615519</v>
      </c>
      <c r="P24" s="3">
        <f>IF(A24&lt;&gt;"",K24*inputs!$B$16,"")</f>
        <v>694362.54565385054</v>
      </c>
      <c r="Q24" s="3">
        <f>IF(A24&lt;&gt;"",K24*inputs!$B$17,"")</f>
        <v>1180416.327611546</v>
      </c>
      <c r="R24" s="3">
        <f>IF(A24&lt;&gt;"",O24+R23*(1+inputs!$C$15),"")</f>
        <v>2283560.3857633248</v>
      </c>
      <c r="S24" s="3">
        <f>IF(A24&lt;&gt;"",P24+S23*(1+inputs!$C$16),"")</f>
        <v>9553574.0151262041</v>
      </c>
      <c r="T24" s="3">
        <f>IF(A24&lt;&gt;"",Q24+T23*(1+inputs!$C$17),"")</f>
        <v>22258915.508268341</v>
      </c>
    </row>
    <row r="25" spans="1:20">
      <c r="A25" s="1">
        <f>IF(A24&gt;=inputs!$B$1,"",A24+1)</f>
        <v>24</v>
      </c>
      <c r="B25" s="3">
        <f>IF(A25&lt;&gt;"",B24*(1+inputs!$C$4),"")</f>
        <v>5372581.4595314348</v>
      </c>
      <c r="C25" s="3">
        <f>IF(B25&lt;&gt;"",C24*(1+inputs!$C$5),"")</f>
        <v>47405.298629774617</v>
      </c>
      <c r="D25" s="3">
        <f>IF(C25&lt;&gt;"",D24*(1+inputs!$C$6),"")</f>
        <v>37924.238903819714</v>
      </c>
      <c r="E25" s="3">
        <f>IF(D25&lt;&gt;"",E24*(1+inputs!$C$7),"")</f>
        <v>14221.589588932386</v>
      </c>
      <c r="F25" s="3">
        <f>IF(E25&lt;&gt;"",F24*(1+inputs!$C$8),"")</f>
        <v>26862.907297657162</v>
      </c>
      <c r="G25" s="3">
        <f>IF(F25&lt;&gt;"",G24*(1+inputs!$C$9),"")</f>
        <v>2000</v>
      </c>
      <c r="H25" s="3">
        <f>IF(G25&lt;&gt;"",H24*(1+inputs!$C$10),"")</f>
        <v>35817.209730209543</v>
      </c>
      <c r="I25" s="3">
        <f t="shared" si="0"/>
        <v>1970774.9298047209</v>
      </c>
      <c r="J25" s="3">
        <f>IF(A25&lt;&gt;"",inputs!$B$12*'Cash flow'!B25,"")</f>
        <v>1074516.291906287</v>
      </c>
      <c r="K25" s="3">
        <f t="shared" si="1"/>
        <v>2327290.2378204269</v>
      </c>
      <c r="L25" s="9">
        <f t="shared" si="2"/>
        <v>0.36682085597946434</v>
      </c>
      <c r="M25" s="9">
        <f t="shared" si="3"/>
        <v>0.2</v>
      </c>
      <c r="N25" s="9">
        <f t="shared" si="4"/>
        <v>0.43317914402053564</v>
      </c>
      <c r="O25" s="3">
        <f>IF(A25&lt;&gt;"",K25*inputs!$B$15,"")</f>
        <v>232729.0237820427</v>
      </c>
      <c r="P25" s="3">
        <f>IF(A25&lt;&gt;"",K25*inputs!$B$16,"")</f>
        <v>775763.41260680894</v>
      </c>
      <c r="Q25" s="3">
        <f>IF(A25&lt;&gt;"",K25*inputs!$B$17,"")</f>
        <v>1318797.8014315753</v>
      </c>
      <c r="R25" s="3">
        <f>IF(A25&lt;&gt;"",O25+R24*(1+inputs!$C$15),"")</f>
        <v>2607631.8249759008</v>
      </c>
      <c r="S25" s="3">
        <f>IF(A25&lt;&gt;"",P25+S24*(1+inputs!$C$16),"")</f>
        <v>10998087.608791849</v>
      </c>
      <c r="T25" s="3">
        <f>IF(A25&lt;&gt;"",Q25+T24*(1+inputs!$C$17),"")</f>
        <v>26026194.015609436</v>
      </c>
    </row>
    <row r="26" spans="1:20">
      <c r="A26" s="1">
        <f>IF(A25&gt;=inputs!$B$1,"",A25+1)</f>
        <v>25</v>
      </c>
      <c r="B26" s="3">
        <f>IF(A26&lt;&gt;"",B25*(1+inputs!$C$4),"")</f>
        <v>5909839.6054845788</v>
      </c>
      <c r="C26" s="3">
        <f>IF(B26&lt;&gt;"",C25*(1+inputs!$C$5),"")</f>
        <v>50723.669533858847</v>
      </c>
      <c r="D26" s="3">
        <f>IF(C26&lt;&gt;"",D25*(1+inputs!$C$6),"")</f>
        <v>40578.935627087099</v>
      </c>
      <c r="E26" s="3">
        <f>IF(D26&lt;&gt;"",E25*(1+inputs!$C$7),"")</f>
        <v>15217.100860157654</v>
      </c>
      <c r="F26" s="3">
        <f>IF(E26&lt;&gt;"",F25*(1+inputs!$C$8),"")</f>
        <v>29549.198027422881</v>
      </c>
      <c r="G26" s="3">
        <f>IF(F26&lt;&gt;"",G25*(1+inputs!$C$9),"")</f>
        <v>2000</v>
      </c>
      <c r="H26" s="3">
        <f>IF(G26&lt;&gt;"",H25*(1+inputs!$C$10),"")</f>
        <v>39398.930703230501</v>
      </c>
      <c r="I26" s="3">
        <f t="shared" si="0"/>
        <v>2129614.0170210837</v>
      </c>
      <c r="J26" s="3">
        <f>IF(A26&lt;&gt;"",inputs!$B$12*'Cash flow'!B26,"")</f>
        <v>1181967.9210969158</v>
      </c>
      <c r="K26" s="3">
        <f t="shared" si="1"/>
        <v>2598257.6673665792</v>
      </c>
      <c r="L26" s="9">
        <f t="shared" si="2"/>
        <v>0.36035056096018453</v>
      </c>
      <c r="M26" s="9">
        <f t="shared" si="3"/>
        <v>0.2</v>
      </c>
      <c r="N26" s="9">
        <f t="shared" si="4"/>
        <v>0.4396494390398154</v>
      </c>
      <c r="O26" s="3">
        <f>IF(A26&lt;&gt;"",K26*inputs!$B$15,"")</f>
        <v>259825.76673665794</v>
      </c>
      <c r="P26" s="3">
        <f>IF(A26&lt;&gt;"",K26*inputs!$B$16,"")</f>
        <v>866085.88912219298</v>
      </c>
      <c r="Q26" s="3">
        <f>IF(A26&lt;&gt;"",K26*inputs!$B$17,"")</f>
        <v>1472346.0115077281</v>
      </c>
      <c r="R26" s="3">
        <f>IF(A26&lt;&gt;"",O26+R25*(1+inputs!$C$15),"")</f>
        <v>2971762.8647115948</v>
      </c>
      <c r="S26" s="3">
        <f>IF(A26&lt;&gt;"",P26+S25*(1+inputs!$C$16),"")</f>
        <v>12634039.630529473</v>
      </c>
      <c r="T26" s="3">
        <f>IF(A26&lt;&gt;"",Q26+T25*(1+inputs!$C$17),"")</f>
        <v>30361421.368834205</v>
      </c>
    </row>
    <row r="27" spans="1:20">
      <c r="A27" s="1">
        <f>IF(A26&gt;=inputs!$B$1,"",A26+1)</f>
        <v>26</v>
      </c>
      <c r="B27" s="3">
        <f>IF(A27&lt;&gt;"",B26*(1+inputs!$C$4),"")</f>
        <v>6500823.5660330374</v>
      </c>
      <c r="C27" s="3">
        <f>IF(B27&lt;&gt;"",C26*(1+inputs!$C$5),"")</f>
        <v>54274.326401228973</v>
      </c>
      <c r="D27" s="3">
        <f>IF(C27&lt;&gt;"",D26*(1+inputs!$C$6),"")</f>
        <v>43419.4611209832</v>
      </c>
      <c r="E27" s="3">
        <f>IF(D27&lt;&gt;"",E26*(1+inputs!$C$7),"")</f>
        <v>16282.29792036869</v>
      </c>
      <c r="F27" s="3">
        <f>IF(E27&lt;&gt;"",F26*(1+inputs!$C$8),"")</f>
        <v>32504.117830165171</v>
      </c>
      <c r="G27" s="3">
        <f>IF(F27&lt;&gt;"",G26*(1+inputs!$C$9),"")</f>
        <v>2000</v>
      </c>
      <c r="H27" s="3">
        <f>IF(G27&lt;&gt;"",H26*(1+inputs!$C$10),"")</f>
        <v>43338.823773553551</v>
      </c>
      <c r="I27" s="3">
        <f t="shared" si="0"/>
        <v>2301828.3245555954</v>
      </c>
      <c r="J27" s="3">
        <f>IF(A27&lt;&gt;"",inputs!$B$12*'Cash flow'!B27,"")</f>
        <v>1300164.7132066076</v>
      </c>
      <c r="K27" s="3">
        <f t="shared" si="1"/>
        <v>2898830.5282708341</v>
      </c>
      <c r="L27" s="9">
        <f t="shared" si="2"/>
        <v>0.35408257141182925</v>
      </c>
      <c r="M27" s="9">
        <f t="shared" si="3"/>
        <v>0.2</v>
      </c>
      <c r="N27" s="9">
        <f t="shared" si="4"/>
        <v>0.44591742858817068</v>
      </c>
      <c r="O27" s="3">
        <f>IF(A27&lt;&gt;"",K27*inputs!$B$15,"")</f>
        <v>289883.05282708345</v>
      </c>
      <c r="P27" s="3">
        <f>IF(A27&lt;&gt;"",K27*inputs!$B$16,"")</f>
        <v>966276.84275694471</v>
      </c>
      <c r="Q27" s="3">
        <f>IF(A27&lt;&gt;"",K27*inputs!$B$17,"")</f>
        <v>1642670.6326868059</v>
      </c>
      <c r="R27" s="3">
        <f>IF(A27&lt;&gt;"",O27+R26*(1+inputs!$C$15),"")</f>
        <v>3380516.4321271423</v>
      </c>
      <c r="S27" s="3">
        <f>IF(A27&lt;&gt;"",P27+S26*(1+inputs!$C$16),"")</f>
        <v>14484699.247423481</v>
      </c>
      <c r="T27" s="3">
        <f>IF(A27&lt;&gt;"",Q27+T26*(1+inputs!$C$17),"")</f>
        <v>35343848.35209278</v>
      </c>
    </row>
    <row r="28" spans="1:20">
      <c r="A28" s="1">
        <f>IF(A27&gt;=inputs!$B$1,"",A27+1)</f>
        <v>27</v>
      </c>
      <c r="B28" s="3">
        <f>IF(A28&lt;&gt;"",B27*(1+inputs!$C$4),"")</f>
        <v>7150905.9226363413</v>
      </c>
      <c r="C28" s="3">
        <f>IF(B28&lt;&gt;"",C27*(1+inputs!$C$5),"")</f>
        <v>58073.529249315005</v>
      </c>
      <c r="D28" s="3">
        <f>IF(C28&lt;&gt;"",D27*(1+inputs!$C$6),"")</f>
        <v>46458.823399452027</v>
      </c>
      <c r="E28" s="3">
        <f>IF(D28&lt;&gt;"",E27*(1+inputs!$C$7),"")</f>
        <v>17422.058774794499</v>
      </c>
      <c r="F28" s="3">
        <f>IF(E28&lt;&gt;"",F27*(1+inputs!$C$8),"")</f>
        <v>35754.529613181694</v>
      </c>
      <c r="G28" s="3">
        <f>IF(F28&lt;&gt;"",G27*(1+inputs!$C$9),"")</f>
        <v>2000</v>
      </c>
      <c r="H28" s="3">
        <f>IF(G28&lt;&gt;"",H27*(1+inputs!$C$10),"")</f>
        <v>47672.706150908911</v>
      </c>
      <c r="I28" s="3">
        <f t="shared" si="0"/>
        <v>2488579.7662518257</v>
      </c>
      <c r="J28" s="3">
        <f>IF(A28&lt;&gt;"",inputs!$B$12*'Cash flow'!B28,"")</f>
        <v>1430181.1845272684</v>
      </c>
      <c r="K28" s="3">
        <f t="shared" si="1"/>
        <v>3232144.9718572469</v>
      </c>
      <c r="L28" s="9">
        <f t="shared" si="2"/>
        <v>0.34800902055978317</v>
      </c>
      <c r="M28" s="9">
        <f t="shared" si="3"/>
        <v>0.2</v>
      </c>
      <c r="N28" s="9">
        <f t="shared" si="4"/>
        <v>0.45199097944021677</v>
      </c>
      <c r="O28" s="3">
        <f>IF(A28&lt;&gt;"",K28*inputs!$B$15,"")</f>
        <v>323214.49718572473</v>
      </c>
      <c r="P28" s="3">
        <f>IF(A28&lt;&gt;"",K28*inputs!$B$16,"")</f>
        <v>1077381.657285749</v>
      </c>
      <c r="Q28" s="3">
        <f>IF(A28&lt;&gt;"",K28*inputs!$B$17,"")</f>
        <v>1831548.8173857732</v>
      </c>
      <c r="R28" s="3">
        <f>IF(A28&lt;&gt;"",O28+R27*(1+inputs!$C$15),"")</f>
        <v>3838951.586597953</v>
      </c>
      <c r="S28" s="3">
        <f>IF(A28&lt;&gt;"",P28+S27*(1+inputs!$C$16),"")</f>
        <v>16576009.852028877</v>
      </c>
      <c r="T28" s="3">
        <f>IF(A28&lt;&gt;"",Q28+T27*(1+inputs!$C$17),"")</f>
        <v>41063220.488208763</v>
      </c>
    </row>
    <row r="29" spans="1:20">
      <c r="A29" s="1">
        <f>IF(A28&gt;=inputs!$B$1,"",A28+1)</f>
        <v>28</v>
      </c>
      <c r="B29" s="3">
        <f>IF(A29&lt;&gt;"",B28*(1+inputs!$C$4),"")</f>
        <v>7865996.5148999756</v>
      </c>
      <c r="C29" s="3">
        <f>IF(B29&lt;&gt;"",C28*(1+inputs!$C$5),"")</f>
        <v>62138.676296767058</v>
      </c>
      <c r="D29" s="3">
        <f>IF(C29&lt;&gt;"",D28*(1+inputs!$C$6),"")</f>
        <v>49710.941037413671</v>
      </c>
      <c r="E29" s="3">
        <f>IF(D29&lt;&gt;"",E28*(1+inputs!$C$7),"")</f>
        <v>18641.602889030117</v>
      </c>
      <c r="F29" s="3">
        <f>IF(E29&lt;&gt;"",F28*(1+inputs!$C$8),"")</f>
        <v>39329.982574499867</v>
      </c>
      <c r="G29" s="3">
        <f>IF(F29&lt;&gt;"",G28*(1+inputs!$C$9),"")</f>
        <v>2000</v>
      </c>
      <c r="H29" s="3">
        <f>IF(G29&lt;&gt;"",H28*(1+inputs!$C$10),"")</f>
        <v>52439.976765999803</v>
      </c>
      <c r="I29" s="3">
        <f t="shared" si="0"/>
        <v>2691134.1547645265</v>
      </c>
      <c r="J29" s="3">
        <f>IF(A29&lt;&gt;"",inputs!$B$12*'Cash flow'!B29,"")</f>
        <v>1573199.3029799953</v>
      </c>
      <c r="K29" s="3">
        <f t="shared" si="1"/>
        <v>3601663.0571554536</v>
      </c>
      <c r="L29" s="9">
        <f t="shared" si="2"/>
        <v>0.34212246975534633</v>
      </c>
      <c r="M29" s="9">
        <f t="shared" si="3"/>
        <v>0.2</v>
      </c>
      <c r="N29" s="9">
        <f t="shared" si="4"/>
        <v>0.45787753024465361</v>
      </c>
      <c r="O29" s="3">
        <f>IF(A29&lt;&gt;"",K29*inputs!$B$15,"")</f>
        <v>360166.30571554537</v>
      </c>
      <c r="P29" s="3">
        <f>IF(A29&lt;&gt;"",K29*inputs!$B$16,"")</f>
        <v>1200554.3523851512</v>
      </c>
      <c r="Q29" s="3">
        <f>IF(A29&lt;&gt;"",K29*inputs!$B$17,"")</f>
        <v>2040942.3990547571</v>
      </c>
      <c r="R29" s="3">
        <f>IF(A29&lt;&gt;"",O29+R28*(1+inputs!$C$15),"")</f>
        <v>4352675.9557774169</v>
      </c>
      <c r="S29" s="3">
        <f>IF(A29&lt;&gt;"",P29+S28*(1+inputs!$C$16),"")</f>
        <v>18936884.894056052</v>
      </c>
      <c r="T29" s="3">
        <f>IF(A29&lt;&gt;"",Q29+T28*(1+inputs!$C$17),"")</f>
        <v>47621117.14096649</v>
      </c>
    </row>
    <row r="30" spans="1:20">
      <c r="A30" s="1">
        <f>IF(A29&gt;=inputs!$B$1,"",A29+1)</f>
        <v>29</v>
      </c>
      <c r="B30" s="3">
        <f>IF(A30&lt;&gt;"",B29*(1+inputs!$C$4),"")</f>
        <v>8652596.1663899738</v>
      </c>
      <c r="C30" s="3">
        <f>IF(B30&lt;&gt;"",C29*(1+inputs!$C$5),"")</f>
        <v>66488.383637540755</v>
      </c>
      <c r="D30" s="3">
        <f>IF(C30&lt;&gt;"",D29*(1+inputs!$C$6),"")</f>
        <v>53190.706910032633</v>
      </c>
      <c r="E30" s="3">
        <f>IF(D30&lt;&gt;"",E29*(1+inputs!$C$7),"")</f>
        <v>19946.515091262227</v>
      </c>
      <c r="F30" s="3">
        <f>IF(E30&lt;&gt;"",F29*(1+inputs!$C$8),"")</f>
        <v>43262.980831949855</v>
      </c>
      <c r="G30" s="3">
        <f>IF(F30&lt;&gt;"",G29*(1+inputs!$C$9),"")</f>
        <v>2000</v>
      </c>
      <c r="H30" s="3">
        <f>IF(G30&lt;&gt;"",H29*(1+inputs!$C$10),"")</f>
        <v>57683.974442599785</v>
      </c>
      <c r="I30" s="3">
        <f t="shared" si="0"/>
        <v>2910870.7309606229</v>
      </c>
      <c r="J30" s="3">
        <f>IF(A30&lt;&gt;"",inputs!$B$12*'Cash flow'!B30,"")</f>
        <v>1730519.2332779949</v>
      </c>
      <c r="K30" s="3">
        <f t="shared" si="1"/>
        <v>4011206.2021513563</v>
      </c>
      <c r="L30" s="9">
        <f t="shared" si="2"/>
        <v>0.33641587738343426</v>
      </c>
      <c r="M30" s="9">
        <f t="shared" si="3"/>
        <v>0.2</v>
      </c>
      <c r="N30" s="9">
        <f t="shared" si="4"/>
        <v>0.46358412261656573</v>
      </c>
      <c r="O30" s="3">
        <f>IF(A30&lt;&gt;"",K30*inputs!$B$15,"")</f>
        <v>401120.62021513563</v>
      </c>
      <c r="P30" s="3">
        <f>IF(A30&lt;&gt;"",K30*inputs!$B$16,"")</f>
        <v>1337068.734050452</v>
      </c>
      <c r="Q30" s="3">
        <f>IF(A30&lt;&gt;"",K30*inputs!$B$17,"")</f>
        <v>2273016.8478857684</v>
      </c>
      <c r="R30" s="3">
        <f>IF(A30&lt;&gt;"",O30+R29*(1+inputs!$C$15),"")</f>
        <v>4927903.6142236497</v>
      </c>
      <c r="S30" s="3">
        <f>IF(A30&lt;&gt;"",P30+S29*(1+inputs!$C$16),"")</f>
        <v>21599535.570690431</v>
      </c>
      <c r="T30" s="3">
        <f>IF(A30&lt;&gt;"",Q30+T29*(1+inputs!$C$17),"")</f>
        <v>55132456.874358572</v>
      </c>
    </row>
    <row r="31" spans="1:20">
      <c r="A31" s="1">
        <f>IF(A30&gt;=inputs!$B$1,"",A30+1)</f>
        <v>30</v>
      </c>
      <c r="B31" s="3">
        <f>IF(A31&lt;&gt;"",B30*(1+inputs!$C$4),"")</f>
        <v>9517855.7830289714</v>
      </c>
      <c r="C31" s="3">
        <f>IF(B31&lt;&gt;"",C30*(1+inputs!$C$5),"")</f>
        <v>71142.570492168612</v>
      </c>
      <c r="D31" s="3">
        <f>IF(C31&lt;&gt;"",D30*(1+inputs!$C$6),"")</f>
        <v>56914.056393734922</v>
      </c>
      <c r="E31" s="3">
        <f>IF(D31&lt;&gt;"",E30*(1+inputs!$C$7),"")</f>
        <v>21342.771147650583</v>
      </c>
      <c r="F31" s="3">
        <f>IF(E31&lt;&gt;"",F30*(1+inputs!$C$8),"")</f>
        <v>47589.278915144845</v>
      </c>
      <c r="G31" s="3">
        <f>IF(F31&lt;&gt;"",G30*(1+inputs!$C$9),"")</f>
        <v>2000</v>
      </c>
      <c r="H31" s="3">
        <f>IF(G31&lt;&gt;"",H30*(1+inputs!$C$10),"")</f>
        <v>63452.371886859772</v>
      </c>
      <c r="I31" s="3">
        <f t="shared" si="0"/>
        <v>3149292.5860267049</v>
      </c>
      <c r="J31" s="3">
        <f>IF(A31&lt;&gt;"",inputs!$B$12*'Cash flow'!B31,"")</f>
        <v>1903571.1566057943</v>
      </c>
      <c r="K31" s="3">
        <f t="shared" si="1"/>
        <v>4464992.0403964724</v>
      </c>
      <c r="L31" s="9">
        <f t="shared" si="2"/>
        <v>0.33088257038335489</v>
      </c>
      <c r="M31" s="9">
        <f t="shared" si="3"/>
        <v>0.2</v>
      </c>
      <c r="N31" s="9">
        <f t="shared" si="4"/>
        <v>0.46911742961664515</v>
      </c>
      <c r="O31" s="3">
        <f>IF(A31&lt;&gt;"",K31*inputs!$B$15,"")</f>
        <v>446499.20403964724</v>
      </c>
      <c r="P31" s="3">
        <f>IF(A31&lt;&gt;"",K31*inputs!$B$16,"")</f>
        <v>1488330.6801321574</v>
      </c>
      <c r="Q31" s="3">
        <f>IF(A31&lt;&gt;"",K31*inputs!$B$17,"")</f>
        <v>2530162.1562246676</v>
      </c>
      <c r="R31" s="3">
        <f>IF(A31&lt;&gt;"",O31+R30*(1+inputs!$C$15),"")</f>
        <v>5571518.9628322432</v>
      </c>
      <c r="S31" s="3">
        <f>IF(A31&lt;&gt;"",P31+S30*(1+inputs!$C$16),"")</f>
        <v>24599833.740770921</v>
      </c>
      <c r="T31" s="3">
        <f>IF(A31&lt;&gt;"",Q31+T30*(1+inputs!$C$17),"")</f>
        <v>63727189.286762692</v>
      </c>
    </row>
    <row r="32" spans="1:20">
      <c r="A32" s="1" t="str">
        <f>IF(A31&gt;=inputs!$B$1,"",A31+1)</f>
        <v/>
      </c>
      <c r="B32" s="3" t="str">
        <f>IF(A32&lt;&gt;"",B31*(1+inputs!$C$4),"")</f>
        <v/>
      </c>
      <c r="C32" s="3" t="str">
        <f>IF(B32&lt;&gt;"",C31*(1+inputs!$C$5),"")</f>
        <v/>
      </c>
      <c r="D32" s="3" t="str">
        <f>IF(C32&lt;&gt;"",D31*(1+inputs!$C$6),"")</f>
        <v/>
      </c>
      <c r="E32" s="3" t="str">
        <f>IF(D32&lt;&gt;"",E31*(1+inputs!$C$7),"")</f>
        <v/>
      </c>
      <c r="F32" s="3" t="str">
        <f>IF(E32&lt;&gt;"",F31*(1+inputs!$C$8),"")</f>
        <v/>
      </c>
      <c r="G32" s="3" t="str">
        <f>IF(F32&lt;&gt;"",G31*(1+inputs!$C$9),"")</f>
        <v/>
      </c>
      <c r="H32" s="3" t="str">
        <f>IF(G32&lt;&gt;"",H31*(1+inputs!$C$10),"")</f>
        <v/>
      </c>
      <c r="I32" s="3" t="str">
        <f t="shared" si="0"/>
        <v/>
      </c>
      <c r="J32" s="3" t="str">
        <f>IF(A32&lt;&gt;"",inputs!$B$12*'Cash flow'!B32,"")</f>
        <v/>
      </c>
      <c r="K32" s="3" t="str">
        <f t="shared" si="1"/>
        <v/>
      </c>
      <c r="L32" s="9" t="str">
        <f t="shared" si="2"/>
        <v/>
      </c>
      <c r="M32" s="9" t="str">
        <f t="shared" si="3"/>
        <v/>
      </c>
      <c r="N32" s="9" t="str">
        <f t="shared" si="4"/>
        <v/>
      </c>
      <c r="O32" s="3" t="str">
        <f>IF(A32&lt;&gt;"",K32*inputs!$B$15,"")</f>
        <v/>
      </c>
      <c r="P32" s="3" t="str">
        <f>IF(A32&lt;&gt;"",K32*inputs!$B$16,"")</f>
        <v/>
      </c>
      <c r="Q32" s="3" t="str">
        <f>IF(A32&lt;&gt;"",K32*inputs!$B$17,"")</f>
        <v/>
      </c>
      <c r="R32" s="3" t="str">
        <f>IF(A32&lt;&gt;"",O32+R31*(1+inputs!$C$15),"")</f>
        <v/>
      </c>
      <c r="S32" s="3" t="str">
        <f>IF(A32&lt;&gt;"",P32+S31*(1+inputs!$C$16),"")</f>
        <v/>
      </c>
      <c r="T32" s="3" t="str">
        <f>IF(A32&lt;&gt;"",Q32+T31*(1+inputs!$C$17),"")</f>
        <v/>
      </c>
    </row>
    <row r="33" spans="1:20">
      <c r="A33" s="1" t="str">
        <f>IF(A32&gt;=inputs!$B$1,"",A32+1)</f>
        <v/>
      </c>
      <c r="B33" s="3" t="str">
        <f>IF(A33&lt;&gt;"",B32*(1+inputs!$C$4),"")</f>
        <v/>
      </c>
      <c r="C33" s="3" t="str">
        <f>IF(B33&lt;&gt;"",C32*(1+inputs!$C$5),"")</f>
        <v/>
      </c>
      <c r="D33" s="3" t="str">
        <f>IF(C33&lt;&gt;"",D32*(1+inputs!$C$6),"")</f>
        <v/>
      </c>
      <c r="E33" s="3" t="str">
        <f>IF(D33&lt;&gt;"",E32*(1+inputs!$C$7),"")</f>
        <v/>
      </c>
      <c r="F33" s="3" t="str">
        <f>IF(E33&lt;&gt;"",F32*(1+inputs!$C$8),"")</f>
        <v/>
      </c>
      <c r="G33" s="3" t="str">
        <f>IF(F33&lt;&gt;"",G32*(1+inputs!$C$9),"")</f>
        <v/>
      </c>
      <c r="H33" s="3" t="str">
        <f>IF(G33&lt;&gt;"",H32*(1+inputs!$C$10),"")</f>
        <v/>
      </c>
      <c r="I33" s="3" t="str">
        <f t="shared" si="0"/>
        <v/>
      </c>
      <c r="J33" s="3" t="str">
        <f>IF(A33&lt;&gt;"",inputs!$B$12*'Cash flow'!B33,"")</f>
        <v/>
      </c>
      <c r="K33" s="3" t="str">
        <f t="shared" si="1"/>
        <v/>
      </c>
      <c r="L33" s="9" t="str">
        <f t="shared" si="2"/>
        <v/>
      </c>
      <c r="M33" s="9" t="str">
        <f t="shared" si="3"/>
        <v/>
      </c>
      <c r="N33" s="9" t="str">
        <f t="shared" si="4"/>
        <v/>
      </c>
      <c r="O33" s="3" t="str">
        <f>IF(A33&lt;&gt;"",K33*inputs!$B$15,"")</f>
        <v/>
      </c>
      <c r="P33" s="3" t="str">
        <f>IF(A33&lt;&gt;"",K33*inputs!$B$16,"")</f>
        <v/>
      </c>
      <c r="Q33" s="3" t="str">
        <f>IF(A33&lt;&gt;"",K33*inputs!$B$17,"")</f>
        <v/>
      </c>
      <c r="R33" s="3" t="str">
        <f>IF(A33&lt;&gt;"",O33+R32*(1+inputs!$C$15),"")</f>
        <v/>
      </c>
      <c r="S33" s="3" t="str">
        <f>IF(A33&lt;&gt;"",P33+S32*(1+inputs!$C$16),"")</f>
        <v/>
      </c>
      <c r="T33" s="3" t="str">
        <f>IF(A33&lt;&gt;"",Q33+T32*(1+inputs!$C$17),"")</f>
        <v/>
      </c>
    </row>
    <row r="34" spans="1:20">
      <c r="A34" s="1" t="str">
        <f>IF(A33&gt;=inputs!$B$1,"",A33+1)</f>
        <v/>
      </c>
      <c r="B34" s="3" t="str">
        <f>IF(A34&lt;&gt;"",B33*(1+inputs!$C$4),"")</f>
        <v/>
      </c>
      <c r="C34" s="3" t="str">
        <f>IF(B34&lt;&gt;"",C33*(1+inputs!$C$5),"")</f>
        <v/>
      </c>
      <c r="D34" s="3" t="str">
        <f>IF(C34&lt;&gt;"",D33*(1+inputs!$C$6),"")</f>
        <v/>
      </c>
      <c r="E34" s="3" t="str">
        <f>IF(D34&lt;&gt;"",E33*(1+inputs!$C$7),"")</f>
        <v/>
      </c>
      <c r="F34" s="3" t="str">
        <f>IF(E34&lt;&gt;"",F33*(1+inputs!$C$8),"")</f>
        <v/>
      </c>
      <c r="G34" s="3" t="str">
        <f>IF(F34&lt;&gt;"",G33*(1+inputs!$C$9),"")</f>
        <v/>
      </c>
      <c r="H34" s="3" t="str">
        <f>IF(G34&lt;&gt;"",H33*(1+inputs!$C$10),"")</f>
        <v/>
      </c>
      <c r="I34" s="3" t="str">
        <f t="shared" si="0"/>
        <v/>
      </c>
      <c r="J34" s="3" t="str">
        <f>IF(A34&lt;&gt;"",inputs!$B$12*'Cash flow'!B34,"")</f>
        <v/>
      </c>
      <c r="K34" s="3" t="str">
        <f t="shared" si="1"/>
        <v/>
      </c>
      <c r="L34" s="9" t="str">
        <f t="shared" si="2"/>
        <v/>
      </c>
      <c r="M34" s="9" t="str">
        <f t="shared" si="3"/>
        <v/>
      </c>
      <c r="N34" s="9" t="str">
        <f t="shared" si="4"/>
        <v/>
      </c>
      <c r="O34" s="3" t="str">
        <f>IF(A34&lt;&gt;"",K34*inputs!$B$15,"")</f>
        <v/>
      </c>
      <c r="P34" s="3" t="str">
        <f>IF(A34&lt;&gt;"",K34*inputs!$B$16,"")</f>
        <v/>
      </c>
      <c r="Q34" s="3" t="str">
        <f>IF(A34&lt;&gt;"",K34*inputs!$B$17,"")</f>
        <v/>
      </c>
      <c r="R34" s="3" t="str">
        <f>IF(A34&lt;&gt;"",O34+R33*(1+inputs!$C$15),"")</f>
        <v/>
      </c>
      <c r="S34" s="3" t="str">
        <f>IF(A34&lt;&gt;"",P34+S33*(1+inputs!$C$16),"")</f>
        <v/>
      </c>
      <c r="T34" s="3" t="str">
        <f>IF(A34&lt;&gt;"",Q34+T33*(1+inputs!$C$17),"")</f>
        <v/>
      </c>
    </row>
    <row r="35" spans="1:20">
      <c r="A35" s="1" t="str">
        <f>IF(A34&gt;=inputs!$B$1,"",A34+1)</f>
        <v/>
      </c>
      <c r="B35" s="3" t="str">
        <f>IF(A35&lt;&gt;"",B34*(1+inputs!$C$4),"")</f>
        <v/>
      </c>
      <c r="C35" s="3" t="str">
        <f>IF(B35&lt;&gt;"",C34*(1+inputs!$C$5),"")</f>
        <v/>
      </c>
      <c r="D35" s="3" t="str">
        <f>IF(C35&lt;&gt;"",D34*(1+inputs!$C$6),"")</f>
        <v/>
      </c>
      <c r="E35" s="3" t="str">
        <f>IF(D35&lt;&gt;"",E34*(1+inputs!$C$7),"")</f>
        <v/>
      </c>
      <c r="F35" s="3" t="str">
        <f>IF(E35&lt;&gt;"",F34*(1+inputs!$C$8),"")</f>
        <v/>
      </c>
      <c r="G35" s="3" t="str">
        <f>IF(F35&lt;&gt;"",G34*(1+inputs!$C$9),"")</f>
        <v/>
      </c>
      <c r="H35" s="3" t="str">
        <f>IF(G35&lt;&gt;"",H34*(1+inputs!$C$10),"")</f>
        <v/>
      </c>
      <c r="I35" s="3" t="str">
        <f t="shared" si="0"/>
        <v/>
      </c>
      <c r="J35" s="3" t="str">
        <f>IF(A35&lt;&gt;"",inputs!$B$12*'Cash flow'!B35,"")</f>
        <v/>
      </c>
      <c r="K35" s="3" t="str">
        <f t="shared" si="1"/>
        <v/>
      </c>
      <c r="L35" s="9" t="str">
        <f t="shared" si="2"/>
        <v/>
      </c>
      <c r="M35" s="9" t="str">
        <f t="shared" si="3"/>
        <v/>
      </c>
      <c r="N35" s="9" t="str">
        <f t="shared" si="4"/>
        <v/>
      </c>
      <c r="O35" s="3" t="str">
        <f>IF(A35&lt;&gt;"",K35*inputs!$B$15,"")</f>
        <v/>
      </c>
      <c r="P35" s="3" t="str">
        <f>IF(A35&lt;&gt;"",K35*inputs!$B$16,"")</f>
        <v/>
      </c>
      <c r="Q35" s="3" t="str">
        <f>IF(A35&lt;&gt;"",K35*inputs!$B$17,"")</f>
        <v/>
      </c>
      <c r="R35" s="3" t="str">
        <f>IF(A35&lt;&gt;"",O35+R34*(1+inputs!$C$15),"")</f>
        <v/>
      </c>
      <c r="S35" s="3" t="str">
        <f>IF(A35&lt;&gt;"",P35+S34*(1+inputs!$C$16),"")</f>
        <v/>
      </c>
      <c r="T35" s="3" t="str">
        <f>IF(A35&lt;&gt;"",Q35+T34*(1+inputs!$C$17),"")</f>
        <v/>
      </c>
    </row>
    <row r="36" spans="1:20">
      <c r="A36" s="1" t="str">
        <f>IF(A35&gt;=inputs!$B$1,"",A35+1)</f>
        <v/>
      </c>
      <c r="B36" s="3" t="str">
        <f>IF(A36&lt;&gt;"",B35*(1+inputs!$C$4),"")</f>
        <v/>
      </c>
      <c r="C36" s="3" t="str">
        <f>IF(B36&lt;&gt;"",C35*(1+inputs!$C$5),"")</f>
        <v/>
      </c>
      <c r="D36" s="3" t="str">
        <f>IF(C36&lt;&gt;"",D35*(1+inputs!$C$6),"")</f>
        <v/>
      </c>
      <c r="E36" s="3" t="str">
        <f>IF(D36&lt;&gt;"",E35*(1+inputs!$C$7),"")</f>
        <v/>
      </c>
      <c r="F36" s="3" t="str">
        <f>IF(E36&lt;&gt;"",F35*(1+inputs!$C$8),"")</f>
        <v/>
      </c>
      <c r="G36" s="3" t="str">
        <f>IF(F36&lt;&gt;"",G35*(1+inputs!$C$9),"")</f>
        <v/>
      </c>
      <c r="H36" s="3" t="str">
        <f>IF(G36&lt;&gt;"",H35*(1+inputs!$C$10),"")</f>
        <v/>
      </c>
      <c r="I36" s="3" t="str">
        <f t="shared" si="0"/>
        <v/>
      </c>
      <c r="J36" s="3" t="str">
        <f>IF(A36&lt;&gt;"",inputs!$B$12*'Cash flow'!B36,"")</f>
        <v/>
      </c>
      <c r="K36" s="3" t="str">
        <f t="shared" si="1"/>
        <v/>
      </c>
      <c r="L36" s="9" t="str">
        <f t="shared" si="2"/>
        <v/>
      </c>
      <c r="M36" s="9" t="str">
        <f t="shared" si="3"/>
        <v/>
      </c>
      <c r="N36" s="9" t="str">
        <f t="shared" si="4"/>
        <v/>
      </c>
      <c r="O36" s="3" t="str">
        <f>IF(A36&lt;&gt;"",K36*inputs!$B$15,"")</f>
        <v/>
      </c>
      <c r="P36" s="3" t="str">
        <f>IF(A36&lt;&gt;"",K36*inputs!$B$16,"")</f>
        <v/>
      </c>
      <c r="Q36" s="3" t="str">
        <f>IF(A36&lt;&gt;"",K36*inputs!$B$17,"")</f>
        <v/>
      </c>
      <c r="R36" s="3" t="str">
        <f>IF(A36&lt;&gt;"",O36+R35*(1+inputs!$C$15),"")</f>
        <v/>
      </c>
      <c r="S36" s="3" t="str">
        <f>IF(A36&lt;&gt;"",P36+S35*(1+inputs!$C$16),"")</f>
        <v/>
      </c>
      <c r="T36" s="3" t="str">
        <f>IF(A36&lt;&gt;"",Q36+T35*(1+inputs!$C$17),"")</f>
        <v/>
      </c>
    </row>
    <row r="37" spans="1:20">
      <c r="A37" s="1" t="str">
        <f>IF(A36&gt;=inputs!$B$1,"",A36+1)</f>
        <v/>
      </c>
      <c r="B37" s="3" t="str">
        <f>IF(A37&lt;&gt;"",B36*(1+inputs!$C$4),"")</f>
        <v/>
      </c>
      <c r="C37" s="3" t="str">
        <f>IF(B37&lt;&gt;"",C36*(1+inputs!$C$5),"")</f>
        <v/>
      </c>
      <c r="D37" s="3" t="str">
        <f>IF(C37&lt;&gt;"",D36*(1+inputs!$C$6),"")</f>
        <v/>
      </c>
      <c r="E37" s="3" t="str">
        <f>IF(D37&lt;&gt;"",E36*(1+inputs!$C$7),"")</f>
        <v/>
      </c>
      <c r="F37" s="3" t="str">
        <f>IF(E37&lt;&gt;"",F36*(1+inputs!$C$8),"")</f>
        <v/>
      </c>
      <c r="G37" s="3" t="str">
        <f>IF(F37&lt;&gt;"",G36*(1+inputs!$C$9),"")</f>
        <v/>
      </c>
      <c r="H37" s="3" t="str">
        <f>IF(G37&lt;&gt;"",H36*(1+inputs!$C$10),"")</f>
        <v/>
      </c>
      <c r="I37" s="3" t="str">
        <f t="shared" si="0"/>
        <v/>
      </c>
      <c r="J37" s="3" t="str">
        <f>IF(A37&lt;&gt;"",inputs!$B$12*'Cash flow'!B37,"")</f>
        <v/>
      </c>
      <c r="K37" s="3" t="str">
        <f t="shared" si="1"/>
        <v/>
      </c>
      <c r="L37" s="9" t="str">
        <f t="shared" si="2"/>
        <v/>
      </c>
      <c r="M37" s="9" t="str">
        <f t="shared" si="3"/>
        <v/>
      </c>
      <c r="N37" s="9" t="str">
        <f t="shared" si="4"/>
        <v/>
      </c>
      <c r="O37" s="3" t="str">
        <f>IF(A37&lt;&gt;"",K37*inputs!$B$15,"")</f>
        <v/>
      </c>
      <c r="P37" s="3" t="str">
        <f>IF(A37&lt;&gt;"",K37*inputs!$B$16,"")</f>
        <v/>
      </c>
      <c r="Q37" s="3" t="str">
        <f>IF(A37&lt;&gt;"",K37*inputs!$B$17,"")</f>
        <v/>
      </c>
      <c r="R37" s="3" t="str">
        <f>IF(A37&lt;&gt;"",O37+R36*(1+inputs!$C$15),"")</f>
        <v/>
      </c>
      <c r="S37" s="3" t="str">
        <f>IF(A37&lt;&gt;"",P37+S36*(1+inputs!$C$16),"")</f>
        <v/>
      </c>
      <c r="T37" s="3" t="str">
        <f>IF(A37&lt;&gt;"",Q37+T36*(1+inputs!$C$17),"")</f>
        <v/>
      </c>
    </row>
    <row r="38" spans="1:20">
      <c r="A38" s="1" t="str">
        <f>IF(A37&gt;=inputs!$B$1,"",A37+1)</f>
        <v/>
      </c>
      <c r="B38" s="3" t="str">
        <f>IF(A38&lt;&gt;"",B37*(1+inputs!$C$4),"")</f>
        <v/>
      </c>
      <c r="C38" s="3" t="str">
        <f>IF(B38&lt;&gt;"",C37*(1+inputs!$C$5),"")</f>
        <v/>
      </c>
      <c r="D38" s="3" t="str">
        <f>IF(C38&lt;&gt;"",D37*(1+inputs!$C$6),"")</f>
        <v/>
      </c>
      <c r="E38" s="3" t="str">
        <f>IF(D38&lt;&gt;"",E37*(1+inputs!$C$7),"")</f>
        <v/>
      </c>
      <c r="F38" s="3" t="str">
        <f>IF(E38&lt;&gt;"",F37*(1+inputs!$C$8),"")</f>
        <v/>
      </c>
      <c r="G38" s="3" t="str">
        <f>IF(F38&lt;&gt;"",G37*(1+inputs!$C$9),"")</f>
        <v/>
      </c>
      <c r="H38" s="3" t="str">
        <f>IF(G38&lt;&gt;"",H37*(1+inputs!$C$10),"")</f>
        <v/>
      </c>
      <c r="I38" s="3" t="str">
        <f t="shared" si="0"/>
        <v/>
      </c>
      <c r="J38" s="3" t="str">
        <f>IF(A38&lt;&gt;"",inputs!$B$12*'Cash flow'!B38,"")</f>
        <v/>
      </c>
      <c r="K38" s="3" t="str">
        <f t="shared" si="1"/>
        <v/>
      </c>
      <c r="L38" s="9" t="str">
        <f t="shared" si="2"/>
        <v/>
      </c>
      <c r="M38" s="9" t="str">
        <f t="shared" si="3"/>
        <v/>
      </c>
      <c r="N38" s="9" t="str">
        <f t="shared" si="4"/>
        <v/>
      </c>
      <c r="O38" s="3" t="str">
        <f>IF(A38&lt;&gt;"",K38*inputs!$B$15,"")</f>
        <v/>
      </c>
      <c r="P38" s="3" t="str">
        <f>IF(A38&lt;&gt;"",K38*inputs!$B$16,"")</f>
        <v/>
      </c>
      <c r="Q38" s="3" t="str">
        <f>IF(A38&lt;&gt;"",K38*inputs!$B$17,"")</f>
        <v/>
      </c>
      <c r="R38" s="3" t="str">
        <f>IF(A38&lt;&gt;"",O38+R37*(1+inputs!$C$15),"")</f>
        <v/>
      </c>
      <c r="S38" s="3" t="str">
        <f>IF(A38&lt;&gt;"",P38+S37*(1+inputs!$C$16),"")</f>
        <v/>
      </c>
      <c r="T38" s="3" t="str">
        <f>IF(A38&lt;&gt;"",Q38+T37*(1+inputs!$C$17),"")</f>
        <v/>
      </c>
    </row>
    <row r="39" spans="1:20">
      <c r="A39" s="1" t="str">
        <f>IF(A38&gt;=inputs!$B$1,"",A38+1)</f>
        <v/>
      </c>
      <c r="B39" s="3" t="str">
        <f>IF(A39&lt;&gt;"",B38*(1+inputs!$C$4),"")</f>
        <v/>
      </c>
      <c r="C39" s="3" t="str">
        <f>IF(B39&lt;&gt;"",C38*(1+inputs!$C$5),"")</f>
        <v/>
      </c>
      <c r="D39" s="3" t="str">
        <f>IF(C39&lt;&gt;"",D38*(1+inputs!$C$6),"")</f>
        <v/>
      </c>
      <c r="E39" s="3" t="str">
        <f>IF(D39&lt;&gt;"",E38*(1+inputs!$C$7),"")</f>
        <v/>
      </c>
      <c r="F39" s="3" t="str">
        <f>IF(E39&lt;&gt;"",F38*(1+inputs!$C$8),"")</f>
        <v/>
      </c>
      <c r="G39" s="3" t="str">
        <f>IF(F39&lt;&gt;"",G38*(1+inputs!$C$9),"")</f>
        <v/>
      </c>
      <c r="H39" s="3" t="str">
        <f>IF(G39&lt;&gt;"",H38*(1+inputs!$C$10),"")</f>
        <v/>
      </c>
      <c r="I39" s="3" t="str">
        <f t="shared" si="0"/>
        <v/>
      </c>
      <c r="J39" s="3" t="str">
        <f>IF(A39&lt;&gt;"",inputs!$B$12*'Cash flow'!B39,"")</f>
        <v/>
      </c>
      <c r="K39" s="3" t="str">
        <f t="shared" si="1"/>
        <v/>
      </c>
      <c r="L39" s="9" t="str">
        <f t="shared" si="2"/>
        <v/>
      </c>
      <c r="M39" s="9" t="str">
        <f t="shared" si="3"/>
        <v/>
      </c>
      <c r="N39" s="9" t="str">
        <f t="shared" si="4"/>
        <v/>
      </c>
      <c r="O39" s="3" t="str">
        <f>IF(A39&lt;&gt;"",K39*inputs!$B$15,"")</f>
        <v/>
      </c>
      <c r="P39" s="3" t="str">
        <f>IF(A39&lt;&gt;"",K39*inputs!$B$16,"")</f>
        <v/>
      </c>
      <c r="Q39" s="3" t="str">
        <f>IF(A39&lt;&gt;"",K39*inputs!$B$17,"")</f>
        <v/>
      </c>
      <c r="R39" s="3" t="str">
        <f>IF(A39&lt;&gt;"",O39+R38*(1+inputs!$C$15),"")</f>
        <v/>
      </c>
      <c r="S39" s="3" t="str">
        <f>IF(A39&lt;&gt;"",P39+S38*(1+inputs!$C$16),"")</f>
        <v/>
      </c>
      <c r="T39" s="3" t="str">
        <f>IF(A39&lt;&gt;"",Q39+T38*(1+inputs!$C$17),"")</f>
        <v/>
      </c>
    </row>
    <row r="40" spans="1:20">
      <c r="A40" s="1" t="str">
        <f>IF(A39&gt;=inputs!$B$1,"",A39+1)</f>
        <v/>
      </c>
      <c r="B40" s="3" t="str">
        <f>IF(A40&lt;&gt;"",B39*(1+inputs!$C$4),"")</f>
        <v/>
      </c>
      <c r="C40" s="3" t="str">
        <f>IF(B40&lt;&gt;"",C39*(1+inputs!$C$5),"")</f>
        <v/>
      </c>
      <c r="D40" s="3" t="str">
        <f>IF(C40&lt;&gt;"",D39*(1+inputs!$C$6),"")</f>
        <v/>
      </c>
      <c r="E40" s="3" t="str">
        <f>IF(D40&lt;&gt;"",E39*(1+inputs!$C$7),"")</f>
        <v/>
      </c>
      <c r="F40" s="3" t="str">
        <f>IF(E40&lt;&gt;"",F39*(1+inputs!$C$8),"")</f>
        <v/>
      </c>
      <c r="G40" s="3" t="str">
        <f>IF(F40&lt;&gt;"",G39*(1+inputs!$C$9),"")</f>
        <v/>
      </c>
      <c r="H40" s="3" t="str">
        <f>IF(G40&lt;&gt;"",H39*(1+inputs!$C$10),"")</f>
        <v/>
      </c>
      <c r="I40" s="3" t="str">
        <f t="shared" si="0"/>
        <v/>
      </c>
      <c r="J40" s="3" t="str">
        <f>IF(A40&lt;&gt;"",inputs!$B$12*'Cash flow'!B40,"")</f>
        <v/>
      </c>
      <c r="K40" s="3" t="str">
        <f t="shared" si="1"/>
        <v/>
      </c>
      <c r="L40" s="9" t="str">
        <f t="shared" si="2"/>
        <v/>
      </c>
      <c r="M40" s="9" t="str">
        <f t="shared" si="3"/>
        <v/>
      </c>
      <c r="N40" s="9" t="str">
        <f t="shared" si="4"/>
        <v/>
      </c>
      <c r="O40" s="3" t="str">
        <f>IF(A40&lt;&gt;"",K40*inputs!$B$15,"")</f>
        <v/>
      </c>
      <c r="P40" s="3" t="str">
        <f>IF(A40&lt;&gt;"",K40*inputs!$B$16,"")</f>
        <v/>
      </c>
      <c r="Q40" s="3" t="str">
        <f>IF(A40&lt;&gt;"",K40*inputs!$B$17,"")</f>
        <v/>
      </c>
      <c r="R40" s="3" t="str">
        <f>IF(A40&lt;&gt;"",O40+R39*(1+inputs!$C$15),"")</f>
        <v/>
      </c>
      <c r="S40" s="3" t="str">
        <f>IF(A40&lt;&gt;"",P40+S39*(1+inputs!$C$16),"")</f>
        <v/>
      </c>
      <c r="T40" s="3" t="str">
        <f>IF(A40&lt;&gt;"",Q40+T39*(1+inputs!$C$17),"")</f>
        <v/>
      </c>
    </row>
    <row r="41" spans="1:20">
      <c r="A41" s="1" t="str">
        <f>IF(A40&gt;=inputs!$B$1,"",A40+1)</f>
        <v/>
      </c>
      <c r="B41" s="3" t="str">
        <f>IF(A41&lt;&gt;"",B40*(1+inputs!$C$4),"")</f>
        <v/>
      </c>
      <c r="C41" s="3" t="str">
        <f>IF(B41&lt;&gt;"",C40*(1+inputs!$C$5),"")</f>
        <v/>
      </c>
      <c r="D41" s="3" t="str">
        <f>IF(C41&lt;&gt;"",D40*(1+inputs!$C$6),"")</f>
        <v/>
      </c>
      <c r="E41" s="3" t="str">
        <f>IF(D41&lt;&gt;"",E40*(1+inputs!$C$7),"")</f>
        <v/>
      </c>
      <c r="F41" s="3" t="str">
        <f>IF(E41&lt;&gt;"",F40*(1+inputs!$C$8),"")</f>
        <v/>
      </c>
      <c r="G41" s="3" t="str">
        <f>IF(F41&lt;&gt;"",G40*(1+inputs!$C$9),"")</f>
        <v/>
      </c>
      <c r="H41" s="3" t="str">
        <f>IF(G41&lt;&gt;"",H40*(1+inputs!$C$10),"")</f>
        <v/>
      </c>
      <c r="I41" s="3" t="str">
        <f t="shared" si="0"/>
        <v/>
      </c>
      <c r="J41" s="3" t="str">
        <f>IF(A41&lt;&gt;"",inputs!$B$12*'Cash flow'!B41,"")</f>
        <v/>
      </c>
      <c r="K41" s="3" t="str">
        <f t="shared" si="1"/>
        <v/>
      </c>
      <c r="L41" s="9" t="str">
        <f t="shared" si="2"/>
        <v/>
      </c>
      <c r="M41" s="9" t="str">
        <f t="shared" si="3"/>
        <v/>
      </c>
      <c r="N41" s="9" t="str">
        <f t="shared" si="4"/>
        <v/>
      </c>
      <c r="O41" s="3" t="str">
        <f>IF(A41&lt;&gt;"",K41*inputs!$B$15,"")</f>
        <v/>
      </c>
      <c r="P41" s="3" t="str">
        <f>IF(A41&lt;&gt;"",K41*inputs!$B$16,"")</f>
        <v/>
      </c>
      <c r="Q41" s="3" t="str">
        <f>IF(A41&lt;&gt;"",K41*inputs!$B$17,"")</f>
        <v/>
      </c>
      <c r="R41" s="3" t="str">
        <f>IF(A41&lt;&gt;"",O41+R40*(1+inputs!$C$15),"")</f>
        <v/>
      </c>
      <c r="S41" s="3" t="str">
        <f>IF(A41&lt;&gt;"",P41+S40*(1+inputs!$C$16),"")</f>
        <v/>
      </c>
      <c r="T41" s="3" t="str">
        <f>IF(A41&lt;&gt;"",Q41+T40*(1+inputs!$C$17),"")</f>
        <v/>
      </c>
    </row>
    <row r="42" spans="1:20">
      <c r="A42" s="1" t="str">
        <f>IF(A41&gt;=inputs!$B$1,"",A41+1)</f>
        <v/>
      </c>
      <c r="B42" s="3" t="str">
        <f>IF(A42&lt;&gt;"",B41*(1+inputs!$C$4),"")</f>
        <v/>
      </c>
      <c r="C42" s="3" t="str">
        <f>IF(B42&lt;&gt;"",C41*(1+inputs!$C$5),"")</f>
        <v/>
      </c>
      <c r="D42" s="3" t="str">
        <f>IF(C42&lt;&gt;"",D41*(1+inputs!$C$6),"")</f>
        <v/>
      </c>
      <c r="E42" s="3" t="str">
        <f>IF(D42&lt;&gt;"",E41*(1+inputs!$C$7),"")</f>
        <v/>
      </c>
      <c r="F42" s="3" t="str">
        <f>IF(E42&lt;&gt;"",F41*(1+inputs!$C$8),"")</f>
        <v/>
      </c>
      <c r="G42" s="3" t="str">
        <f>IF(F42&lt;&gt;"",G41*(1+inputs!$C$9),"")</f>
        <v/>
      </c>
      <c r="H42" s="3" t="str">
        <f>IF(G42&lt;&gt;"",H41*(1+inputs!$C$10),"")</f>
        <v/>
      </c>
      <c r="I42" s="3" t="str">
        <f t="shared" si="0"/>
        <v/>
      </c>
      <c r="J42" s="3" t="str">
        <f>IF(A42&lt;&gt;"",inputs!$B$12*'Cash flow'!B42,"")</f>
        <v/>
      </c>
      <c r="K42" s="3" t="str">
        <f t="shared" si="1"/>
        <v/>
      </c>
      <c r="L42" s="9" t="str">
        <f t="shared" si="2"/>
        <v/>
      </c>
      <c r="M42" s="9" t="str">
        <f t="shared" si="3"/>
        <v/>
      </c>
      <c r="N42" s="9" t="str">
        <f t="shared" si="4"/>
        <v/>
      </c>
      <c r="O42" s="3" t="str">
        <f>IF(A42&lt;&gt;"",K42*inputs!$B$15,"")</f>
        <v/>
      </c>
      <c r="P42" s="3" t="str">
        <f>IF(A42&lt;&gt;"",K42*inputs!$B$16,"")</f>
        <v/>
      </c>
      <c r="Q42" s="3" t="str">
        <f>IF(A42&lt;&gt;"",K42*inputs!$B$17,"")</f>
        <v/>
      </c>
      <c r="R42" s="3" t="str">
        <f>IF(A42&lt;&gt;"",O42+R41*(1+inputs!$C$15),"")</f>
        <v/>
      </c>
      <c r="S42" s="3" t="str">
        <f>IF(A42&lt;&gt;"",P42+S41*(1+inputs!$C$16),"")</f>
        <v/>
      </c>
      <c r="T42" s="3" t="str">
        <f>IF(A42&lt;&gt;"",Q42+T41*(1+inputs!$C$17),"")</f>
        <v/>
      </c>
    </row>
    <row r="43" spans="1:20">
      <c r="A43" s="1" t="str">
        <f>IF(A42&gt;=inputs!$B$1,"",A42+1)</f>
        <v/>
      </c>
      <c r="B43" s="3" t="str">
        <f>IF(A43&lt;&gt;"",B42*(1+inputs!$C$4),"")</f>
        <v/>
      </c>
      <c r="C43" s="3" t="str">
        <f>IF(B43&lt;&gt;"",C42*(1+inputs!$C$5),"")</f>
        <v/>
      </c>
      <c r="D43" s="3" t="str">
        <f>IF(C43&lt;&gt;"",D42*(1+inputs!$C$6),"")</f>
        <v/>
      </c>
      <c r="E43" s="3" t="str">
        <f>IF(D43&lt;&gt;"",E42*(1+inputs!$C$7),"")</f>
        <v/>
      </c>
      <c r="F43" s="3" t="str">
        <f>IF(E43&lt;&gt;"",F42*(1+inputs!$C$8),"")</f>
        <v/>
      </c>
      <c r="G43" s="3" t="str">
        <f>IF(F43&lt;&gt;"",G42*(1+inputs!$C$9),"")</f>
        <v/>
      </c>
      <c r="H43" s="3" t="str">
        <f>IF(G43&lt;&gt;"",H42*(1+inputs!$C$10),"")</f>
        <v/>
      </c>
      <c r="I43" s="3" t="str">
        <f t="shared" si="0"/>
        <v/>
      </c>
      <c r="J43" s="3" t="str">
        <f>IF(A43&lt;&gt;"",inputs!$B$12*'Cash flow'!B43,"")</f>
        <v/>
      </c>
      <c r="K43" s="3" t="str">
        <f t="shared" si="1"/>
        <v/>
      </c>
      <c r="L43" s="9" t="str">
        <f t="shared" si="2"/>
        <v/>
      </c>
      <c r="M43" s="9" t="str">
        <f t="shared" si="3"/>
        <v/>
      </c>
      <c r="N43" s="9" t="str">
        <f t="shared" si="4"/>
        <v/>
      </c>
      <c r="O43" s="3" t="str">
        <f>IF(A43&lt;&gt;"",K43*inputs!$B$15,"")</f>
        <v/>
      </c>
      <c r="P43" s="3" t="str">
        <f>IF(A43&lt;&gt;"",K43*inputs!$B$16,"")</f>
        <v/>
      </c>
      <c r="Q43" s="3" t="str">
        <f>IF(A43&lt;&gt;"",K43*inputs!$B$17,"")</f>
        <v/>
      </c>
      <c r="R43" s="3" t="str">
        <f>IF(A43&lt;&gt;"",O43+R42*(1+inputs!$C$15),"")</f>
        <v/>
      </c>
      <c r="S43" s="3" t="str">
        <f>IF(A43&lt;&gt;"",P43+S42*(1+inputs!$C$16),"")</f>
        <v/>
      </c>
      <c r="T43" s="3" t="str">
        <f>IF(A43&lt;&gt;"",Q43+T42*(1+inputs!$C$17),"")</f>
        <v/>
      </c>
    </row>
    <row r="44" spans="1:20">
      <c r="A44" s="1" t="str">
        <f>IF(A43&gt;=inputs!$B$1,"",A43+1)</f>
        <v/>
      </c>
      <c r="B44" s="3" t="str">
        <f>IF(A44&lt;&gt;"",B43*(1+inputs!$C$4),"")</f>
        <v/>
      </c>
      <c r="C44" s="3" t="str">
        <f>IF(B44&lt;&gt;"",C43*(1+inputs!$C$5),"")</f>
        <v/>
      </c>
      <c r="D44" s="3" t="str">
        <f>IF(C44&lt;&gt;"",D43*(1+inputs!$C$6),"")</f>
        <v/>
      </c>
      <c r="E44" s="3" t="str">
        <f>IF(D44&lt;&gt;"",E43*(1+inputs!$C$7),"")</f>
        <v/>
      </c>
      <c r="F44" s="3" t="str">
        <f>IF(E44&lt;&gt;"",F43*(1+inputs!$C$8),"")</f>
        <v/>
      </c>
      <c r="G44" s="3" t="str">
        <f>IF(F44&lt;&gt;"",G43*(1+inputs!$C$9),"")</f>
        <v/>
      </c>
      <c r="H44" s="3" t="str">
        <f>IF(G44&lt;&gt;"",H43*(1+inputs!$C$10),"")</f>
        <v/>
      </c>
      <c r="I44" s="3" t="str">
        <f t="shared" si="0"/>
        <v/>
      </c>
      <c r="J44" s="3" t="str">
        <f>IF(A44&lt;&gt;"",inputs!$B$12*'Cash flow'!B44,"")</f>
        <v/>
      </c>
      <c r="K44" s="3" t="str">
        <f t="shared" si="1"/>
        <v/>
      </c>
      <c r="L44" s="9" t="str">
        <f t="shared" si="2"/>
        <v/>
      </c>
      <c r="M44" s="9" t="str">
        <f t="shared" si="3"/>
        <v/>
      </c>
      <c r="N44" s="9" t="str">
        <f t="shared" si="4"/>
        <v/>
      </c>
      <c r="O44" s="3" t="str">
        <f>IF(A44&lt;&gt;"",K44*inputs!$B$15,"")</f>
        <v/>
      </c>
      <c r="P44" s="3" t="str">
        <f>IF(A44&lt;&gt;"",K44*inputs!$B$16,"")</f>
        <v/>
      </c>
      <c r="Q44" s="3" t="str">
        <f>IF(A44&lt;&gt;"",K44*inputs!$B$17,"")</f>
        <v/>
      </c>
      <c r="R44" s="3" t="str">
        <f>IF(A44&lt;&gt;"",O44+R43*(1+inputs!$C$15),"")</f>
        <v/>
      </c>
      <c r="S44" s="3" t="str">
        <f>IF(A44&lt;&gt;"",P44+S43*(1+inputs!$C$16),"")</f>
        <v/>
      </c>
      <c r="T44" s="3" t="str">
        <f>IF(A44&lt;&gt;"",Q44+T43*(1+inputs!$C$17),"")</f>
        <v/>
      </c>
    </row>
    <row r="45" spans="1:20">
      <c r="A45" s="1" t="str">
        <f>IF(A44&gt;=inputs!$B$1,"",A44+1)</f>
        <v/>
      </c>
      <c r="B45" s="3" t="str">
        <f>IF(A45&lt;&gt;"",B44*(1+inputs!$C$4),"")</f>
        <v/>
      </c>
      <c r="C45" s="3" t="str">
        <f>IF(B45&lt;&gt;"",C44*(1+inputs!$C$5),"")</f>
        <v/>
      </c>
      <c r="D45" s="3" t="str">
        <f>IF(C45&lt;&gt;"",D44*(1+inputs!$C$6),"")</f>
        <v/>
      </c>
      <c r="E45" s="3" t="str">
        <f>IF(D45&lt;&gt;"",E44*(1+inputs!$C$7),"")</f>
        <v/>
      </c>
      <c r="F45" s="3" t="str">
        <f>IF(E45&lt;&gt;"",F44*(1+inputs!$C$8),"")</f>
        <v/>
      </c>
      <c r="G45" s="3" t="str">
        <f>IF(F45&lt;&gt;"",G44*(1+inputs!$C$9),"")</f>
        <v/>
      </c>
      <c r="H45" s="3" t="str">
        <f>IF(G45&lt;&gt;"",H44*(1+inputs!$C$10),"")</f>
        <v/>
      </c>
      <c r="I45" s="3" t="str">
        <f t="shared" si="0"/>
        <v/>
      </c>
      <c r="J45" s="3" t="str">
        <f>IF(A45&lt;&gt;"",inputs!$B$12*'Cash flow'!B45,"")</f>
        <v/>
      </c>
      <c r="K45" s="3" t="str">
        <f t="shared" si="1"/>
        <v/>
      </c>
      <c r="L45" s="9" t="str">
        <f t="shared" si="2"/>
        <v/>
      </c>
      <c r="M45" s="9" t="str">
        <f t="shared" si="3"/>
        <v/>
      </c>
      <c r="N45" s="9" t="str">
        <f t="shared" si="4"/>
        <v/>
      </c>
      <c r="O45" s="3" t="str">
        <f>IF(A45&lt;&gt;"",K45*inputs!$B$15,"")</f>
        <v/>
      </c>
      <c r="P45" s="3" t="str">
        <f>IF(A45&lt;&gt;"",K45*inputs!$B$16,"")</f>
        <v/>
      </c>
      <c r="Q45" s="3" t="str">
        <f>IF(A45&lt;&gt;"",K45*inputs!$B$17,"")</f>
        <v/>
      </c>
      <c r="R45" s="3" t="str">
        <f>IF(A45&lt;&gt;"",O45+R44*(1+inputs!$C$15),"")</f>
        <v/>
      </c>
      <c r="S45" s="3" t="str">
        <f>IF(A45&lt;&gt;"",P45+S44*(1+inputs!$C$16),"")</f>
        <v/>
      </c>
      <c r="T45" s="3" t="str">
        <f>IF(A45&lt;&gt;"",Q45+T44*(1+inputs!$C$17),"")</f>
        <v/>
      </c>
    </row>
    <row r="46" spans="1:20">
      <c r="A46" s="1" t="str">
        <f>IF(A45&gt;=inputs!$B$1,"",A45+1)</f>
        <v/>
      </c>
      <c r="B46" s="3" t="str">
        <f>IF(A46&lt;&gt;"",B45*(1+inputs!$C$4),"")</f>
        <v/>
      </c>
      <c r="C46" s="3" t="str">
        <f>IF(B46&lt;&gt;"",C45*(1+inputs!$C$5),"")</f>
        <v/>
      </c>
      <c r="D46" s="3" t="str">
        <f>IF(C46&lt;&gt;"",D45*(1+inputs!$C$6),"")</f>
        <v/>
      </c>
      <c r="E46" s="3" t="str">
        <f>IF(D46&lt;&gt;"",E45*(1+inputs!$C$7),"")</f>
        <v/>
      </c>
      <c r="F46" s="3" t="str">
        <f>IF(E46&lt;&gt;"",F45*(1+inputs!$C$8),"")</f>
        <v/>
      </c>
      <c r="G46" s="3" t="str">
        <f>IF(F46&lt;&gt;"",G45*(1+inputs!$C$9),"")</f>
        <v/>
      </c>
      <c r="H46" s="3" t="str">
        <f>IF(G46&lt;&gt;"",H45*(1+inputs!$C$10),"")</f>
        <v/>
      </c>
      <c r="I46" s="3" t="str">
        <f t="shared" si="0"/>
        <v/>
      </c>
      <c r="J46" s="3" t="str">
        <f>IF(A46&lt;&gt;"",inputs!$B$12*'Cash flow'!B46,"")</f>
        <v/>
      </c>
      <c r="K46" s="3" t="str">
        <f t="shared" si="1"/>
        <v/>
      </c>
      <c r="L46" s="9" t="str">
        <f t="shared" si="2"/>
        <v/>
      </c>
      <c r="M46" s="9" t="str">
        <f t="shared" si="3"/>
        <v/>
      </c>
      <c r="N46" s="9" t="str">
        <f t="shared" si="4"/>
        <v/>
      </c>
      <c r="O46" s="3" t="str">
        <f>IF(A46&lt;&gt;"",K46*inputs!$B$15,"")</f>
        <v/>
      </c>
      <c r="P46" s="3" t="str">
        <f>IF(A46&lt;&gt;"",K46*inputs!$B$16,"")</f>
        <v/>
      </c>
      <c r="Q46" s="3" t="str">
        <f>IF(A46&lt;&gt;"",K46*inputs!$B$17,"")</f>
        <v/>
      </c>
      <c r="R46" s="3" t="str">
        <f>IF(A46&lt;&gt;"",O46+R45*(1+inputs!$C$15),"")</f>
        <v/>
      </c>
      <c r="S46" s="3" t="str">
        <f>IF(A46&lt;&gt;"",P46+S45*(1+inputs!$C$16),"")</f>
        <v/>
      </c>
      <c r="T46" s="3" t="str">
        <f>IF(A46&lt;&gt;"",Q46+T45*(1+inputs!$C$17),"")</f>
        <v/>
      </c>
    </row>
    <row r="47" spans="1:20">
      <c r="A47" s="1" t="str">
        <f>IF(A46&gt;=inputs!$B$1,"",A46+1)</f>
        <v/>
      </c>
      <c r="B47" s="3" t="str">
        <f>IF(A47&lt;&gt;"",B46*(1+inputs!$C$4),"")</f>
        <v/>
      </c>
      <c r="C47" s="3" t="str">
        <f>IF(B47&lt;&gt;"",C46*(1+inputs!$C$5),"")</f>
        <v/>
      </c>
      <c r="D47" s="3" t="str">
        <f>IF(C47&lt;&gt;"",D46*(1+inputs!$C$6),"")</f>
        <v/>
      </c>
      <c r="E47" s="3" t="str">
        <f>IF(D47&lt;&gt;"",E46*(1+inputs!$C$7),"")</f>
        <v/>
      </c>
      <c r="F47" s="3" t="str">
        <f>IF(E47&lt;&gt;"",F46*(1+inputs!$C$8),"")</f>
        <v/>
      </c>
      <c r="G47" s="3" t="str">
        <f>IF(F47&lt;&gt;"",G46*(1+inputs!$C$9),"")</f>
        <v/>
      </c>
      <c r="H47" s="3" t="str">
        <f>IF(G47&lt;&gt;"",H46*(1+inputs!$C$10),"")</f>
        <v/>
      </c>
      <c r="I47" s="3" t="str">
        <f t="shared" si="0"/>
        <v/>
      </c>
      <c r="J47" s="3" t="str">
        <f>IF(A47&lt;&gt;"",inputs!$B$12*'Cash flow'!B47,"")</f>
        <v/>
      </c>
      <c r="K47" s="3" t="str">
        <f t="shared" si="1"/>
        <v/>
      </c>
      <c r="L47" s="9" t="str">
        <f t="shared" si="2"/>
        <v/>
      </c>
      <c r="M47" s="9" t="str">
        <f t="shared" si="3"/>
        <v/>
      </c>
      <c r="N47" s="9" t="str">
        <f t="shared" si="4"/>
        <v/>
      </c>
      <c r="O47" s="3" t="str">
        <f>IF(A47&lt;&gt;"",K47*inputs!$B$15,"")</f>
        <v/>
      </c>
      <c r="P47" s="3" t="str">
        <f>IF(A47&lt;&gt;"",K47*inputs!$B$16,"")</f>
        <v/>
      </c>
      <c r="Q47" s="3" t="str">
        <f>IF(A47&lt;&gt;"",K47*inputs!$B$17,"")</f>
        <v/>
      </c>
      <c r="R47" s="3" t="str">
        <f>IF(A47&lt;&gt;"",O47+R46*(1+inputs!$C$15),"")</f>
        <v/>
      </c>
      <c r="S47" s="3" t="str">
        <f>IF(A47&lt;&gt;"",P47+S46*(1+inputs!$C$16),"")</f>
        <v/>
      </c>
      <c r="T47" s="3" t="str">
        <f>IF(A47&lt;&gt;"",Q47+T46*(1+inputs!$C$17),"")</f>
        <v/>
      </c>
    </row>
    <row r="48" spans="1:20">
      <c r="A48" s="1" t="str">
        <f>IF(A47&gt;=inputs!$B$1,"",A47+1)</f>
        <v/>
      </c>
      <c r="B48" s="3" t="str">
        <f>IF(A48&lt;&gt;"",B47*(1+inputs!$C$4),"")</f>
        <v/>
      </c>
      <c r="C48" s="3" t="str">
        <f>IF(B48&lt;&gt;"",C47*(1+inputs!$C$5),"")</f>
        <v/>
      </c>
      <c r="D48" s="3" t="str">
        <f>IF(C48&lt;&gt;"",D47*(1+inputs!$C$6),"")</f>
        <v/>
      </c>
      <c r="E48" s="3" t="str">
        <f>IF(D48&lt;&gt;"",E47*(1+inputs!$C$7),"")</f>
        <v/>
      </c>
      <c r="F48" s="3" t="str">
        <f>IF(E48&lt;&gt;"",F47*(1+inputs!$C$8),"")</f>
        <v/>
      </c>
      <c r="G48" s="3" t="str">
        <f>IF(F48&lt;&gt;"",G47*(1+inputs!$C$9),"")</f>
        <v/>
      </c>
      <c r="H48" s="3" t="str">
        <f>IF(G48&lt;&gt;"",H47*(1+inputs!$C$10),"")</f>
        <v/>
      </c>
      <c r="I48" s="3" t="str">
        <f t="shared" si="0"/>
        <v/>
      </c>
      <c r="J48" s="3" t="str">
        <f>IF(A48&lt;&gt;"",inputs!$B$12*'Cash flow'!B48,"")</f>
        <v/>
      </c>
      <c r="K48" s="3" t="str">
        <f t="shared" si="1"/>
        <v/>
      </c>
      <c r="L48" s="9" t="str">
        <f t="shared" si="2"/>
        <v/>
      </c>
      <c r="M48" s="9" t="str">
        <f t="shared" si="3"/>
        <v/>
      </c>
      <c r="N48" s="9" t="str">
        <f t="shared" si="4"/>
        <v/>
      </c>
      <c r="O48" s="3" t="str">
        <f>IF(A48&lt;&gt;"",K48*inputs!$B$15,"")</f>
        <v/>
      </c>
      <c r="P48" s="3" t="str">
        <f>IF(A48&lt;&gt;"",K48*inputs!$B$16,"")</f>
        <v/>
      </c>
      <c r="Q48" s="3" t="str">
        <f>IF(A48&lt;&gt;"",K48*inputs!$B$17,"")</f>
        <v/>
      </c>
      <c r="R48" s="3" t="str">
        <f>IF(A48&lt;&gt;"",O48+R47*(1+inputs!$C$15),"")</f>
        <v/>
      </c>
      <c r="S48" s="3" t="str">
        <f>IF(A48&lt;&gt;"",P48+S47*(1+inputs!$C$16),"")</f>
        <v/>
      </c>
      <c r="T48" s="3" t="str">
        <f>IF(A48&lt;&gt;"",Q48+T47*(1+inputs!$C$17),"")</f>
        <v/>
      </c>
    </row>
    <row r="49" spans="1:20">
      <c r="A49" s="1" t="str">
        <f>IF(A48&gt;=inputs!$B$1,"",A48+1)</f>
        <v/>
      </c>
      <c r="B49" s="3" t="str">
        <f>IF(A49&lt;&gt;"",B48*(1+inputs!$C$4),"")</f>
        <v/>
      </c>
      <c r="C49" s="3" t="str">
        <f>IF(B49&lt;&gt;"",C48*(1+inputs!$C$5),"")</f>
        <v/>
      </c>
      <c r="D49" s="3" t="str">
        <f>IF(C49&lt;&gt;"",D48*(1+inputs!$C$6),"")</f>
        <v/>
      </c>
      <c r="E49" s="3" t="str">
        <f>IF(D49&lt;&gt;"",E48*(1+inputs!$C$7),"")</f>
        <v/>
      </c>
      <c r="F49" s="3" t="str">
        <f>IF(E49&lt;&gt;"",F48*(1+inputs!$C$8),"")</f>
        <v/>
      </c>
      <c r="G49" s="3" t="str">
        <f>IF(F49&lt;&gt;"",G48*(1+inputs!$C$9),"")</f>
        <v/>
      </c>
      <c r="H49" s="3" t="str">
        <f>IF(G49&lt;&gt;"",H48*(1+inputs!$C$10),"")</f>
        <v/>
      </c>
      <c r="I49" s="3" t="str">
        <f t="shared" si="0"/>
        <v/>
      </c>
      <c r="J49" s="3" t="str">
        <f>IF(A49&lt;&gt;"",inputs!$B$12*'Cash flow'!B49,"")</f>
        <v/>
      </c>
      <c r="K49" s="3" t="str">
        <f t="shared" si="1"/>
        <v/>
      </c>
      <c r="L49" s="9" t="str">
        <f t="shared" si="2"/>
        <v/>
      </c>
      <c r="M49" s="9" t="str">
        <f t="shared" si="3"/>
        <v/>
      </c>
      <c r="N49" s="9" t="str">
        <f t="shared" si="4"/>
        <v/>
      </c>
      <c r="O49" s="3" t="str">
        <f>IF(A49&lt;&gt;"",K49*inputs!$B$15,"")</f>
        <v/>
      </c>
      <c r="P49" s="3" t="str">
        <f>IF(A49&lt;&gt;"",K49*inputs!$B$16,"")</f>
        <v/>
      </c>
      <c r="Q49" s="3" t="str">
        <f>IF(A49&lt;&gt;"",K49*inputs!$B$17,"")</f>
        <v/>
      </c>
      <c r="R49" s="3" t="str">
        <f>IF(A49&lt;&gt;"",O49+R48*(1+inputs!$C$15),"")</f>
        <v/>
      </c>
      <c r="S49" s="3" t="str">
        <f>IF(A49&lt;&gt;"",P49+S48*(1+inputs!$C$16),"")</f>
        <v/>
      </c>
      <c r="T49" s="3" t="str">
        <f>IF(A49&lt;&gt;"",Q49+T48*(1+inputs!$C$17),"")</f>
        <v/>
      </c>
    </row>
    <row r="50" spans="1:20">
      <c r="A50" s="1" t="str">
        <f>IF(A49&gt;=inputs!$B$1,"",A49+1)</f>
        <v/>
      </c>
      <c r="B50" s="3" t="str">
        <f>IF(A50&lt;&gt;"",B49*(1+inputs!$C$4),"")</f>
        <v/>
      </c>
      <c r="C50" s="3" t="str">
        <f>IF(B50&lt;&gt;"",C49*(1+inputs!$C$5),"")</f>
        <v/>
      </c>
      <c r="D50" s="3" t="str">
        <f>IF(C50&lt;&gt;"",D49*(1+inputs!$C$6),"")</f>
        <v/>
      </c>
      <c r="E50" s="3" t="str">
        <f>IF(D50&lt;&gt;"",E49*(1+inputs!$C$7),"")</f>
        <v/>
      </c>
      <c r="F50" s="3" t="str">
        <f>IF(E50&lt;&gt;"",F49*(1+inputs!$C$8),"")</f>
        <v/>
      </c>
      <c r="G50" s="3" t="str">
        <f>IF(F50&lt;&gt;"",G49*(1+inputs!$C$9),"")</f>
        <v/>
      </c>
      <c r="H50" s="3" t="str">
        <f>IF(G50&lt;&gt;"",H49*(1+inputs!$C$10),"")</f>
        <v/>
      </c>
      <c r="I50" s="3" t="str">
        <f t="shared" si="0"/>
        <v/>
      </c>
      <c r="J50" s="3" t="str">
        <f>IF(A50&lt;&gt;"",inputs!$B$12*'Cash flow'!B50,"")</f>
        <v/>
      </c>
      <c r="K50" s="3" t="str">
        <f t="shared" si="1"/>
        <v/>
      </c>
      <c r="L50" s="9" t="str">
        <f t="shared" si="2"/>
        <v/>
      </c>
      <c r="M50" s="9" t="str">
        <f t="shared" si="3"/>
        <v/>
      </c>
      <c r="N50" s="9" t="str">
        <f t="shared" si="4"/>
        <v/>
      </c>
      <c r="O50" s="3" t="str">
        <f>IF(A50&lt;&gt;"",K50*inputs!$B$15,"")</f>
        <v/>
      </c>
      <c r="P50" s="3" t="str">
        <f>IF(A50&lt;&gt;"",K50*inputs!$B$16,"")</f>
        <v/>
      </c>
      <c r="Q50" s="3" t="str">
        <f>IF(A50&lt;&gt;"",K50*inputs!$B$17,"")</f>
        <v/>
      </c>
      <c r="R50" s="3" t="str">
        <f>IF(A50&lt;&gt;"",O50+R49*(1+inputs!$C$15),"")</f>
        <v/>
      </c>
      <c r="S50" s="3" t="str">
        <f>IF(A50&lt;&gt;"",P50+S49*(1+inputs!$C$16),"")</f>
        <v/>
      </c>
      <c r="T50" s="3" t="str">
        <f>IF(A50&lt;&gt;"",Q50+T49*(1+inputs!$C$17),"")</f>
        <v/>
      </c>
    </row>
    <row r="51" spans="1:20">
      <c r="A51" s="1" t="str">
        <f>IF(A50&gt;=inputs!$B$1,"",A50+1)</f>
        <v/>
      </c>
      <c r="B51" s="3" t="str">
        <f>IF(A51&lt;&gt;"",B50*(1+inputs!$C$4),"")</f>
        <v/>
      </c>
      <c r="C51" s="3" t="str">
        <f>IF(B51&lt;&gt;"",C50*(1+inputs!$C$5),"")</f>
        <v/>
      </c>
      <c r="D51" s="3" t="str">
        <f>IF(C51&lt;&gt;"",D50*(1+inputs!$C$6),"")</f>
        <v/>
      </c>
      <c r="E51" s="3" t="str">
        <f>IF(D51&lt;&gt;"",E50*(1+inputs!$C$7),"")</f>
        <v/>
      </c>
      <c r="F51" s="3" t="str">
        <f>IF(E51&lt;&gt;"",F50*(1+inputs!$C$8),"")</f>
        <v/>
      </c>
      <c r="G51" s="3" t="str">
        <f>IF(F51&lt;&gt;"",G50*(1+inputs!$C$9),"")</f>
        <v/>
      </c>
      <c r="H51" s="3" t="str">
        <f>IF(G51&lt;&gt;"",H50*(1+inputs!$C$10),"")</f>
        <v/>
      </c>
      <c r="I51" s="3" t="str">
        <f t="shared" si="0"/>
        <v/>
      </c>
      <c r="J51" s="3" t="str">
        <f>IF(A51&lt;&gt;"",inputs!$B$12*'Cash flow'!B51,"")</f>
        <v/>
      </c>
      <c r="K51" s="3" t="str">
        <f t="shared" si="1"/>
        <v/>
      </c>
      <c r="L51" s="9" t="str">
        <f t="shared" si="2"/>
        <v/>
      </c>
      <c r="M51" s="9" t="str">
        <f t="shared" si="3"/>
        <v/>
      </c>
      <c r="N51" s="9" t="str">
        <f t="shared" si="4"/>
        <v/>
      </c>
      <c r="O51" s="3" t="str">
        <f>IF(A51&lt;&gt;"",K51*inputs!$B$15,"")</f>
        <v/>
      </c>
      <c r="P51" s="3" t="str">
        <f>IF(A51&lt;&gt;"",K51*inputs!$B$16,"")</f>
        <v/>
      </c>
      <c r="Q51" s="3" t="str">
        <f>IF(A51&lt;&gt;"",K51*inputs!$B$17,"")</f>
        <v/>
      </c>
      <c r="R51" s="3" t="str">
        <f>IF(A51&lt;&gt;"",O51+R50*(1+inputs!$C$15),"")</f>
        <v/>
      </c>
      <c r="S51" s="3" t="str">
        <f>IF(A51&lt;&gt;"",P51+S50*(1+inputs!$C$16),"")</f>
        <v/>
      </c>
      <c r="T51" s="3" t="str">
        <f>IF(A51&lt;&gt;"",Q51+T50*(1+inputs!$C$17),"")</f>
        <v/>
      </c>
    </row>
    <row r="52" spans="1:20">
      <c r="A52" s="1" t="str">
        <f>IF(A51&gt;=inputs!$B$1,"",A51+1)</f>
        <v/>
      </c>
      <c r="B52" s="3" t="str">
        <f>IF(A52&lt;&gt;"",B51*(1+inputs!$C$4),"")</f>
        <v/>
      </c>
      <c r="C52" s="3" t="str">
        <f>IF(B52&lt;&gt;"",C51*(1+inputs!$C$5),"")</f>
        <v/>
      </c>
      <c r="D52" s="3" t="str">
        <f>IF(C52&lt;&gt;"",D51*(1+inputs!$C$6),"")</f>
        <v/>
      </c>
      <c r="E52" s="3" t="str">
        <f>IF(D52&lt;&gt;"",E51*(1+inputs!$C$7),"")</f>
        <v/>
      </c>
      <c r="F52" s="3" t="str">
        <f>IF(E52&lt;&gt;"",F51*(1+inputs!$C$8),"")</f>
        <v/>
      </c>
      <c r="G52" s="3" t="str">
        <f>IF(F52&lt;&gt;"",G51*(1+inputs!$C$9),"")</f>
        <v/>
      </c>
      <c r="H52" s="3" t="str">
        <f>IF(G52&lt;&gt;"",H51*(1+inputs!$C$10),"")</f>
        <v/>
      </c>
      <c r="I52" s="3" t="str">
        <f t="shared" si="0"/>
        <v/>
      </c>
      <c r="J52" s="3" t="str">
        <f>IF(A52&lt;&gt;"",inputs!$B$12*'Cash flow'!B52,"")</f>
        <v/>
      </c>
      <c r="K52" s="3" t="str">
        <f t="shared" si="1"/>
        <v/>
      </c>
      <c r="L52" s="9" t="str">
        <f t="shared" si="2"/>
        <v/>
      </c>
      <c r="M52" s="9" t="str">
        <f t="shared" si="3"/>
        <v/>
      </c>
      <c r="N52" s="9" t="str">
        <f t="shared" si="4"/>
        <v/>
      </c>
      <c r="O52" s="3" t="str">
        <f>IF(A52&lt;&gt;"",K52*inputs!$B$15,"")</f>
        <v/>
      </c>
      <c r="P52" s="3" t="str">
        <f>IF(A52&lt;&gt;"",K52*inputs!$B$16,"")</f>
        <v/>
      </c>
      <c r="Q52" s="3" t="str">
        <f>IF(A52&lt;&gt;"",K52*inputs!$B$17,"")</f>
        <v/>
      </c>
      <c r="R52" s="3" t="str">
        <f>IF(A52&lt;&gt;"",O52+R51*(1+inputs!$C$15),"")</f>
        <v/>
      </c>
      <c r="S52" s="3" t="str">
        <f>IF(A52&lt;&gt;"",P52+S51*(1+inputs!$C$16),"")</f>
        <v/>
      </c>
      <c r="T52" s="3" t="str">
        <f>IF(A52&lt;&gt;"",Q52+T51*(1+inputs!$C$17),"")</f>
        <v/>
      </c>
    </row>
    <row r="53" spans="1:20">
      <c r="A53" s="1" t="str">
        <f>IF(A52&gt;=inputs!$B$1,"",A52+1)</f>
        <v/>
      </c>
      <c r="B53" s="3" t="str">
        <f>IF(A53&lt;&gt;"",B52*(1+inputs!$C$4),"")</f>
        <v/>
      </c>
      <c r="C53" s="3" t="str">
        <f>IF(B53&lt;&gt;"",C52*(1+inputs!$C$5),"")</f>
        <v/>
      </c>
      <c r="D53" s="3" t="str">
        <f>IF(C53&lt;&gt;"",D52*(1+inputs!$C$6),"")</f>
        <v/>
      </c>
      <c r="E53" s="3" t="str">
        <f>IF(D53&lt;&gt;"",E52*(1+inputs!$C$7),"")</f>
        <v/>
      </c>
      <c r="F53" s="3" t="str">
        <f>IF(E53&lt;&gt;"",F52*(1+inputs!$C$8),"")</f>
        <v/>
      </c>
      <c r="G53" s="3" t="str">
        <f>IF(F53&lt;&gt;"",G52*(1+inputs!$C$9),"")</f>
        <v/>
      </c>
      <c r="H53" s="3" t="str">
        <f>IF(G53&lt;&gt;"",H52*(1+inputs!$C$10),"")</f>
        <v/>
      </c>
      <c r="I53" s="3" t="str">
        <f t="shared" si="0"/>
        <v/>
      </c>
      <c r="J53" s="3" t="str">
        <f>IF(A53&lt;&gt;"",inputs!$B$12*'Cash flow'!B53,"")</f>
        <v/>
      </c>
      <c r="K53" s="3" t="str">
        <f t="shared" si="1"/>
        <v/>
      </c>
      <c r="L53" s="9" t="str">
        <f t="shared" si="2"/>
        <v/>
      </c>
      <c r="M53" s="9" t="str">
        <f t="shared" si="3"/>
        <v/>
      </c>
      <c r="N53" s="9" t="str">
        <f t="shared" si="4"/>
        <v/>
      </c>
      <c r="O53" s="3" t="str">
        <f>IF(A53&lt;&gt;"",K53*inputs!$B$15,"")</f>
        <v/>
      </c>
      <c r="P53" s="3" t="str">
        <f>IF(A53&lt;&gt;"",K53*inputs!$B$16,"")</f>
        <v/>
      </c>
      <c r="Q53" s="3" t="str">
        <f>IF(A53&lt;&gt;"",K53*inputs!$B$17,"")</f>
        <v/>
      </c>
      <c r="R53" s="3" t="str">
        <f>IF(A53&lt;&gt;"",O53+R52*(1+inputs!$C$15),"")</f>
        <v/>
      </c>
      <c r="S53" s="3" t="str">
        <f>IF(A53&lt;&gt;"",P53+S52*(1+inputs!$C$16),"")</f>
        <v/>
      </c>
      <c r="T53" s="3" t="str">
        <f>IF(A53&lt;&gt;"",Q53+T52*(1+inputs!$C$17),"")</f>
        <v/>
      </c>
    </row>
    <row r="54" spans="1:20">
      <c r="A54" s="1" t="str">
        <f>IF(A53&gt;=inputs!$B$1,"",A53+1)</f>
        <v/>
      </c>
      <c r="B54" s="3" t="str">
        <f>IF(A54&lt;&gt;"",B53*(1+inputs!$C$4),"")</f>
        <v/>
      </c>
      <c r="C54" s="3" t="str">
        <f>IF(B54&lt;&gt;"",C53*(1+inputs!$C$5),"")</f>
        <v/>
      </c>
      <c r="D54" s="3" t="str">
        <f>IF(C54&lt;&gt;"",D53*(1+inputs!$C$6),"")</f>
        <v/>
      </c>
      <c r="E54" s="3" t="str">
        <f>IF(D54&lt;&gt;"",E53*(1+inputs!$C$7),"")</f>
        <v/>
      </c>
      <c r="F54" s="3" t="str">
        <f>IF(E54&lt;&gt;"",F53*(1+inputs!$C$8),"")</f>
        <v/>
      </c>
      <c r="G54" s="3" t="str">
        <f>IF(F54&lt;&gt;"",G53*(1+inputs!$C$9),"")</f>
        <v/>
      </c>
      <c r="H54" s="3" t="str">
        <f>IF(G54&lt;&gt;"",H53*(1+inputs!$C$10),"")</f>
        <v/>
      </c>
      <c r="I54" s="3" t="str">
        <f t="shared" si="0"/>
        <v/>
      </c>
      <c r="J54" s="3" t="str">
        <f>IF(A54&lt;&gt;"",inputs!$B$12*'Cash flow'!B54,"")</f>
        <v/>
      </c>
      <c r="K54" s="3" t="str">
        <f t="shared" si="1"/>
        <v/>
      </c>
      <c r="L54" s="9" t="str">
        <f t="shared" si="2"/>
        <v/>
      </c>
      <c r="M54" s="9" t="str">
        <f t="shared" si="3"/>
        <v/>
      </c>
      <c r="N54" s="9" t="str">
        <f t="shared" si="4"/>
        <v/>
      </c>
      <c r="O54" s="3" t="str">
        <f>IF(A54&lt;&gt;"",K54*inputs!$B$15,"")</f>
        <v/>
      </c>
      <c r="P54" s="3" t="str">
        <f>IF(A54&lt;&gt;"",K54*inputs!$B$16,"")</f>
        <v/>
      </c>
      <c r="Q54" s="3" t="str">
        <f>IF(A54&lt;&gt;"",K54*inputs!$B$17,"")</f>
        <v/>
      </c>
      <c r="R54" s="3" t="str">
        <f>IF(A54&lt;&gt;"",O54+R53*(1+inputs!$C$15),"")</f>
        <v/>
      </c>
      <c r="S54" s="3" t="str">
        <f>IF(A54&lt;&gt;"",P54+S53*(1+inputs!$C$16),"")</f>
        <v/>
      </c>
      <c r="T54" s="3" t="str">
        <f>IF(A54&lt;&gt;"",Q54+T53*(1+inputs!$C$17),"")</f>
        <v/>
      </c>
    </row>
    <row r="55" spans="1:20">
      <c r="A55" s="1" t="str">
        <f>IF(A54&gt;=inputs!$B$1,"",A54+1)</f>
        <v/>
      </c>
      <c r="B55" s="3" t="str">
        <f>IF(A55&lt;&gt;"",B54*(1+inputs!$C$4),"")</f>
        <v/>
      </c>
      <c r="C55" s="3" t="str">
        <f>IF(B55&lt;&gt;"",C54*(1+inputs!$C$5),"")</f>
        <v/>
      </c>
      <c r="D55" s="3" t="str">
        <f>IF(C55&lt;&gt;"",D54*(1+inputs!$C$6),"")</f>
        <v/>
      </c>
      <c r="E55" s="3" t="str">
        <f>IF(D55&lt;&gt;"",E54*(1+inputs!$C$7),"")</f>
        <v/>
      </c>
      <c r="F55" s="3" t="str">
        <f>IF(E55&lt;&gt;"",F54*(1+inputs!$C$8),"")</f>
        <v/>
      </c>
      <c r="G55" s="3" t="str">
        <f>IF(F55&lt;&gt;"",G54*(1+inputs!$C$9),"")</f>
        <v/>
      </c>
      <c r="H55" s="3" t="str">
        <f>IF(G55&lt;&gt;"",H54*(1+inputs!$C$10),"")</f>
        <v/>
      </c>
      <c r="I55" s="3" t="str">
        <f t="shared" si="0"/>
        <v/>
      </c>
      <c r="J55" s="3" t="str">
        <f>IF(A55&lt;&gt;"",inputs!$B$12*'Cash flow'!B55,"")</f>
        <v/>
      </c>
      <c r="K55" s="3" t="str">
        <f t="shared" si="1"/>
        <v/>
      </c>
      <c r="L55" s="9" t="str">
        <f t="shared" si="2"/>
        <v/>
      </c>
      <c r="M55" s="9" t="str">
        <f t="shared" si="3"/>
        <v/>
      </c>
      <c r="N55" s="9" t="str">
        <f t="shared" si="4"/>
        <v/>
      </c>
      <c r="O55" s="3" t="str">
        <f>IF(A55&lt;&gt;"",K55*inputs!$B$15,"")</f>
        <v/>
      </c>
      <c r="P55" s="3" t="str">
        <f>IF(A55&lt;&gt;"",K55*inputs!$B$16,"")</f>
        <v/>
      </c>
      <c r="Q55" s="3" t="str">
        <f>IF(A55&lt;&gt;"",K55*inputs!$B$17,"")</f>
        <v/>
      </c>
      <c r="R55" s="3" t="str">
        <f>IF(A55&lt;&gt;"",O55+R54*(1+inputs!$C$15),"")</f>
        <v/>
      </c>
      <c r="S55" s="3" t="str">
        <f>IF(A55&lt;&gt;"",P55+S54*(1+inputs!$C$16),"")</f>
        <v/>
      </c>
      <c r="T55" s="3" t="str">
        <f>IF(A55&lt;&gt;"",Q55+T54*(1+inputs!$C$17),"")</f>
        <v/>
      </c>
    </row>
    <row r="56" spans="1:20">
      <c r="A56" s="1" t="str">
        <f>IF(A55&gt;=inputs!$B$1,"",A55+1)</f>
        <v/>
      </c>
      <c r="B56" s="3" t="str">
        <f>IF(A56&lt;&gt;"",B55*(1+inputs!$C$4),"")</f>
        <v/>
      </c>
      <c r="C56" s="3" t="str">
        <f>IF(B56&lt;&gt;"",C55*(1+inputs!$C$5),"")</f>
        <v/>
      </c>
      <c r="D56" s="3" t="str">
        <f>IF(C56&lt;&gt;"",D55*(1+inputs!$C$6),"")</f>
        <v/>
      </c>
      <c r="E56" s="3" t="str">
        <f>IF(D56&lt;&gt;"",E55*(1+inputs!$C$7),"")</f>
        <v/>
      </c>
      <c r="F56" s="3" t="str">
        <f>IF(E56&lt;&gt;"",F55*(1+inputs!$C$8),"")</f>
        <v/>
      </c>
      <c r="G56" s="3" t="str">
        <f>IF(F56&lt;&gt;"",G55*(1+inputs!$C$9),"")</f>
        <v/>
      </c>
      <c r="H56" s="3" t="str">
        <f>IF(G56&lt;&gt;"",H55*(1+inputs!$C$10),"")</f>
        <v/>
      </c>
      <c r="I56" s="3" t="str">
        <f t="shared" si="0"/>
        <v/>
      </c>
      <c r="J56" s="3" t="str">
        <f>IF(A56&lt;&gt;"",inputs!$B$12*'Cash flow'!B56,"")</f>
        <v/>
      </c>
      <c r="K56" s="3" t="str">
        <f t="shared" si="1"/>
        <v/>
      </c>
      <c r="L56" s="9" t="str">
        <f t="shared" si="2"/>
        <v/>
      </c>
      <c r="M56" s="9" t="str">
        <f t="shared" si="3"/>
        <v/>
      </c>
      <c r="N56" s="9" t="str">
        <f t="shared" si="4"/>
        <v/>
      </c>
      <c r="O56" s="3" t="str">
        <f>IF(A56&lt;&gt;"",K56*inputs!$B$15,"")</f>
        <v/>
      </c>
      <c r="P56" s="3" t="str">
        <f>IF(A56&lt;&gt;"",K56*inputs!$B$16,"")</f>
        <v/>
      </c>
      <c r="Q56" s="3" t="str">
        <f>IF(A56&lt;&gt;"",K56*inputs!$B$17,"")</f>
        <v/>
      </c>
      <c r="R56" s="3" t="str">
        <f>IF(A56&lt;&gt;"",O56+R55*(1+inputs!$C$15),"")</f>
        <v/>
      </c>
      <c r="S56" s="3" t="str">
        <f>IF(A56&lt;&gt;"",P56+S55*(1+inputs!$C$16),"")</f>
        <v/>
      </c>
      <c r="T56" s="3" t="str">
        <f>IF(A56&lt;&gt;"",Q56+T55*(1+inputs!$C$17),"")</f>
        <v/>
      </c>
    </row>
    <row r="57" spans="1:20">
      <c r="A57" s="1" t="str">
        <f>IF(A56&gt;=inputs!$B$1,"",A56+1)</f>
        <v/>
      </c>
      <c r="B57" s="3" t="str">
        <f>IF(A57&lt;&gt;"",B56*(1+inputs!$C$4),"")</f>
        <v/>
      </c>
      <c r="C57" s="3" t="str">
        <f>IF(B57&lt;&gt;"",C56*(1+inputs!$C$5),"")</f>
        <v/>
      </c>
      <c r="D57" s="3" t="str">
        <f>IF(C57&lt;&gt;"",D56*(1+inputs!$C$6),"")</f>
        <v/>
      </c>
      <c r="E57" s="3" t="str">
        <f>IF(D57&lt;&gt;"",E56*(1+inputs!$C$7),"")</f>
        <v/>
      </c>
      <c r="F57" s="3" t="str">
        <f>IF(E57&lt;&gt;"",F56*(1+inputs!$C$8),"")</f>
        <v/>
      </c>
      <c r="G57" s="3" t="str">
        <f>IF(F57&lt;&gt;"",G56*(1+inputs!$C$9),"")</f>
        <v/>
      </c>
      <c r="H57" s="3" t="str">
        <f>IF(G57&lt;&gt;"",H56*(1+inputs!$C$10),"")</f>
        <v/>
      </c>
      <c r="I57" s="3" t="str">
        <f t="shared" si="0"/>
        <v/>
      </c>
      <c r="J57" s="3" t="str">
        <f>IF(A57&lt;&gt;"",inputs!$B$12*'Cash flow'!B57,"")</f>
        <v/>
      </c>
      <c r="K57" s="3" t="str">
        <f t="shared" si="1"/>
        <v/>
      </c>
      <c r="L57" s="9" t="str">
        <f t="shared" si="2"/>
        <v/>
      </c>
      <c r="M57" s="9" t="str">
        <f t="shared" si="3"/>
        <v/>
      </c>
      <c r="N57" s="9" t="str">
        <f t="shared" si="4"/>
        <v/>
      </c>
      <c r="O57" s="3" t="str">
        <f>IF(A57&lt;&gt;"",K57*inputs!$B$15,"")</f>
        <v/>
      </c>
      <c r="P57" s="3" t="str">
        <f>IF(A57&lt;&gt;"",K57*inputs!$B$16,"")</f>
        <v/>
      </c>
      <c r="Q57" s="3" t="str">
        <f>IF(A57&lt;&gt;"",K57*inputs!$B$17,"")</f>
        <v/>
      </c>
      <c r="R57" s="3" t="str">
        <f>IF(A57&lt;&gt;"",O57+R56*(1+inputs!$C$15),"")</f>
        <v/>
      </c>
      <c r="S57" s="3" t="str">
        <f>IF(A57&lt;&gt;"",P57+S56*(1+inputs!$C$16),"")</f>
        <v/>
      </c>
      <c r="T57" s="3" t="str">
        <f>IF(A57&lt;&gt;"",Q57+T56*(1+inputs!$C$17),"")</f>
        <v/>
      </c>
    </row>
    <row r="58" spans="1:20">
      <c r="A58" s="1" t="str">
        <f>IF(A57&gt;=inputs!$B$1,"",A57+1)</f>
        <v/>
      </c>
      <c r="B58" s="3" t="str">
        <f>IF(A58&lt;&gt;"",B57*(1+inputs!$C$4),"")</f>
        <v/>
      </c>
      <c r="C58" s="3" t="str">
        <f>IF(B58&lt;&gt;"",C57*(1+inputs!$C$5),"")</f>
        <v/>
      </c>
      <c r="D58" s="3" t="str">
        <f>IF(C58&lt;&gt;"",D57*(1+inputs!$C$6),"")</f>
        <v/>
      </c>
      <c r="E58" s="3" t="str">
        <f>IF(D58&lt;&gt;"",E57*(1+inputs!$C$7),"")</f>
        <v/>
      </c>
      <c r="F58" s="3" t="str">
        <f>IF(E58&lt;&gt;"",F57*(1+inputs!$C$8),"")</f>
        <v/>
      </c>
      <c r="G58" s="3" t="str">
        <f>IF(F58&lt;&gt;"",G57*(1+inputs!$C$9),"")</f>
        <v/>
      </c>
      <c r="H58" s="3" t="str">
        <f>IF(G58&lt;&gt;"",H57*(1+inputs!$C$10),"")</f>
        <v/>
      </c>
      <c r="I58" s="3" t="str">
        <f t="shared" si="0"/>
        <v/>
      </c>
      <c r="J58" s="3" t="str">
        <f>IF(A58&lt;&gt;"",inputs!$B$12*'Cash flow'!B58,"")</f>
        <v/>
      </c>
      <c r="K58" s="3" t="str">
        <f t="shared" si="1"/>
        <v/>
      </c>
      <c r="L58" s="9" t="str">
        <f t="shared" si="2"/>
        <v/>
      </c>
      <c r="M58" s="9" t="str">
        <f t="shared" si="3"/>
        <v/>
      </c>
      <c r="N58" s="9" t="str">
        <f t="shared" si="4"/>
        <v/>
      </c>
      <c r="O58" s="3" t="str">
        <f>IF(A58&lt;&gt;"",K58*inputs!$B$15,"")</f>
        <v/>
      </c>
      <c r="P58" s="3" t="str">
        <f>IF(A58&lt;&gt;"",K58*inputs!$B$16,"")</f>
        <v/>
      </c>
      <c r="Q58" s="3" t="str">
        <f>IF(A58&lt;&gt;"",K58*inputs!$B$17,"")</f>
        <v/>
      </c>
      <c r="R58" s="3" t="str">
        <f>IF(A58&lt;&gt;"",O58+R57*(1+inputs!$C$15),"")</f>
        <v/>
      </c>
      <c r="S58" s="3" t="str">
        <f>IF(A58&lt;&gt;"",P58+S57*(1+inputs!$C$16),"")</f>
        <v/>
      </c>
      <c r="T58" s="3" t="str">
        <f>IF(A58&lt;&gt;"",Q58+T57*(1+inputs!$C$17),"")</f>
        <v/>
      </c>
    </row>
    <row r="59" spans="1:20">
      <c r="A59" s="1" t="str">
        <f>IF(A58&gt;=inputs!$B$1,"",A58+1)</f>
        <v/>
      </c>
      <c r="B59" s="3" t="str">
        <f>IF(A59&lt;&gt;"",B58*(1+inputs!$C$4),"")</f>
        <v/>
      </c>
      <c r="C59" s="3" t="str">
        <f>IF(B59&lt;&gt;"",C58*(1+inputs!$C$5),"")</f>
        <v/>
      </c>
      <c r="D59" s="3" t="str">
        <f>IF(C59&lt;&gt;"",D58*(1+inputs!$C$6),"")</f>
        <v/>
      </c>
      <c r="E59" s="3" t="str">
        <f>IF(D59&lt;&gt;"",E58*(1+inputs!$C$7),"")</f>
        <v/>
      </c>
      <c r="F59" s="3" t="str">
        <f>IF(E59&lt;&gt;"",F58*(1+inputs!$C$8),"")</f>
        <v/>
      </c>
      <c r="G59" s="3" t="str">
        <f>IF(F59&lt;&gt;"",G58*(1+inputs!$C$9),"")</f>
        <v/>
      </c>
      <c r="H59" s="3" t="str">
        <f>IF(G59&lt;&gt;"",H58*(1+inputs!$C$10),"")</f>
        <v/>
      </c>
      <c r="I59" s="3" t="str">
        <f t="shared" si="0"/>
        <v/>
      </c>
      <c r="J59" s="3" t="str">
        <f>IF(A59&lt;&gt;"",inputs!$B$12*'Cash flow'!B59,"")</f>
        <v/>
      </c>
      <c r="K59" s="3" t="str">
        <f t="shared" si="1"/>
        <v/>
      </c>
      <c r="L59" s="9" t="str">
        <f t="shared" si="2"/>
        <v/>
      </c>
      <c r="M59" s="9" t="str">
        <f t="shared" si="3"/>
        <v/>
      </c>
      <c r="N59" s="9" t="str">
        <f t="shared" si="4"/>
        <v/>
      </c>
      <c r="O59" s="3" t="str">
        <f>IF(A59&lt;&gt;"",K59*inputs!$B$15,"")</f>
        <v/>
      </c>
      <c r="P59" s="3" t="str">
        <f>IF(A59&lt;&gt;"",K59*inputs!$B$16,"")</f>
        <v/>
      </c>
      <c r="Q59" s="3" t="str">
        <f>IF(A59&lt;&gt;"",K59*inputs!$B$17,"")</f>
        <v/>
      </c>
      <c r="R59" s="3" t="str">
        <f>IF(A59&lt;&gt;"",O59+R58*(1+inputs!$C$15),"")</f>
        <v/>
      </c>
      <c r="S59" s="3" t="str">
        <f>IF(A59&lt;&gt;"",P59+S58*(1+inputs!$C$16),"")</f>
        <v/>
      </c>
      <c r="T59" s="3" t="str">
        <f>IF(A59&lt;&gt;"",Q59+T58*(1+inputs!$C$17),"")</f>
        <v/>
      </c>
    </row>
    <row r="60" spans="1:20">
      <c r="A60" s="1" t="str">
        <f>IF(A59&gt;=inputs!$B$1,"",A59+1)</f>
        <v/>
      </c>
      <c r="B60" s="3" t="str">
        <f>IF(A60&lt;&gt;"",B59*(1+inputs!$C$4),"")</f>
        <v/>
      </c>
      <c r="C60" s="3" t="str">
        <f>IF(B60&lt;&gt;"",C59*(1+inputs!$C$5),"")</f>
        <v/>
      </c>
      <c r="D60" s="3" t="str">
        <f>IF(C60&lt;&gt;"",D59*(1+inputs!$C$6),"")</f>
        <v/>
      </c>
      <c r="E60" s="3" t="str">
        <f>IF(D60&lt;&gt;"",E59*(1+inputs!$C$7),"")</f>
        <v/>
      </c>
      <c r="F60" s="3" t="str">
        <f>IF(E60&lt;&gt;"",F59*(1+inputs!$C$8),"")</f>
        <v/>
      </c>
      <c r="G60" s="3" t="str">
        <f>IF(F60&lt;&gt;"",G59*(1+inputs!$C$9),"")</f>
        <v/>
      </c>
      <c r="H60" s="3" t="str">
        <f>IF(G60&lt;&gt;"",H59*(1+inputs!$C$10),"")</f>
        <v/>
      </c>
      <c r="I60" s="3" t="str">
        <f t="shared" si="0"/>
        <v/>
      </c>
      <c r="J60" s="3" t="str">
        <f>IF(A60&lt;&gt;"",inputs!$B$12*'Cash flow'!B60,"")</f>
        <v/>
      </c>
      <c r="K60" s="3" t="str">
        <f t="shared" si="1"/>
        <v/>
      </c>
      <c r="L60" s="9" t="str">
        <f t="shared" si="2"/>
        <v/>
      </c>
      <c r="M60" s="9" t="str">
        <f t="shared" si="3"/>
        <v/>
      </c>
      <c r="N60" s="9" t="str">
        <f t="shared" si="4"/>
        <v/>
      </c>
      <c r="O60" s="3" t="str">
        <f>IF(A60&lt;&gt;"",K60*inputs!$B$15,"")</f>
        <v/>
      </c>
      <c r="P60" s="3" t="str">
        <f>IF(A60&lt;&gt;"",K60*inputs!$B$16,"")</f>
        <v/>
      </c>
      <c r="Q60" s="3" t="str">
        <f>IF(A60&lt;&gt;"",K60*inputs!$B$17,"")</f>
        <v/>
      </c>
      <c r="R60" s="3" t="str">
        <f>IF(A60&lt;&gt;"",O60+R59*(1+inputs!$C$15),"")</f>
        <v/>
      </c>
      <c r="S60" s="3" t="str">
        <f>IF(A60&lt;&gt;"",P60+S59*(1+inputs!$C$16),"")</f>
        <v/>
      </c>
      <c r="T60" s="3" t="str">
        <f>IF(A60&lt;&gt;"",Q60+T59*(1+inputs!$C$17),"")</f>
        <v/>
      </c>
    </row>
    <row r="61" spans="1:20">
      <c r="A61" s="1" t="str">
        <f>IF(A60&gt;=inputs!$B$1,"",A60+1)</f>
        <v/>
      </c>
      <c r="B61" s="3" t="str">
        <f>IF(A61&lt;&gt;"",B60*(1+inputs!$C$4),"")</f>
        <v/>
      </c>
      <c r="C61" s="3" t="str">
        <f>IF(B61&lt;&gt;"",C60*(1+inputs!$C$5),"")</f>
        <v/>
      </c>
      <c r="D61" s="3" t="str">
        <f>IF(C61&lt;&gt;"",D60*(1+inputs!$C$6),"")</f>
        <v/>
      </c>
      <c r="E61" s="3" t="str">
        <f>IF(D61&lt;&gt;"",E60*(1+inputs!$C$7),"")</f>
        <v/>
      </c>
      <c r="F61" s="3" t="str">
        <f>IF(E61&lt;&gt;"",F60*(1+inputs!$C$8),"")</f>
        <v/>
      </c>
      <c r="G61" s="3" t="str">
        <f>IF(F61&lt;&gt;"",G60*(1+inputs!$C$9),"")</f>
        <v/>
      </c>
      <c r="H61" s="3" t="str">
        <f>IF(G61&lt;&gt;"",H60*(1+inputs!$C$10),"")</f>
        <v/>
      </c>
      <c r="I61" s="3" t="str">
        <f t="shared" si="0"/>
        <v/>
      </c>
      <c r="J61" s="3" t="str">
        <f>IF(A61&lt;&gt;"",inputs!$B$12*'Cash flow'!B61,"")</f>
        <v/>
      </c>
      <c r="K61" s="3" t="str">
        <f t="shared" si="1"/>
        <v/>
      </c>
      <c r="L61" s="9" t="str">
        <f t="shared" si="2"/>
        <v/>
      </c>
      <c r="M61" s="9" t="str">
        <f t="shared" si="3"/>
        <v/>
      </c>
      <c r="N61" s="9" t="str">
        <f t="shared" si="4"/>
        <v/>
      </c>
      <c r="O61" s="3" t="str">
        <f>IF(A61&lt;&gt;"",K61*inputs!$B$15,"")</f>
        <v/>
      </c>
      <c r="P61" s="3" t="str">
        <f>IF(A61&lt;&gt;"",K61*inputs!$B$16,"")</f>
        <v/>
      </c>
      <c r="Q61" s="3" t="str">
        <f>IF(A61&lt;&gt;"",K61*inputs!$B$17,"")</f>
        <v/>
      </c>
      <c r="R61" s="3" t="str">
        <f>IF(A61&lt;&gt;"",O61+R60*(1+inputs!$C$15),"")</f>
        <v/>
      </c>
      <c r="S61" s="3" t="str">
        <f>IF(A61&lt;&gt;"",P61+S60*(1+inputs!$C$16),"")</f>
        <v/>
      </c>
      <c r="T61" s="3" t="str">
        <f>IF(A61&lt;&gt;"",Q61+T60*(1+inputs!$C$17),"")</f>
        <v/>
      </c>
    </row>
    <row r="62" spans="1:20">
      <c r="A62" s="1" t="str">
        <f>IF(A61&gt;=inputs!$B$1,"",A61+1)</f>
        <v/>
      </c>
      <c r="B62" s="3" t="str">
        <f>IF(A62&lt;&gt;"",B61*(1+inputs!$C$4),"")</f>
        <v/>
      </c>
      <c r="C62" s="3" t="str">
        <f>IF(B62&lt;&gt;"",C61*(1+inputs!$C$5),"")</f>
        <v/>
      </c>
      <c r="D62" s="3" t="str">
        <f>IF(C62&lt;&gt;"",D61*(1+inputs!$C$6),"")</f>
        <v/>
      </c>
      <c r="E62" s="3" t="str">
        <f>IF(D62&lt;&gt;"",E61*(1+inputs!$C$7),"")</f>
        <v/>
      </c>
      <c r="F62" s="3" t="str">
        <f>IF(E62&lt;&gt;"",F61*(1+inputs!$C$8),"")</f>
        <v/>
      </c>
      <c r="G62" s="3" t="str">
        <f>IF(F62&lt;&gt;"",G61*(1+inputs!$C$9),"")</f>
        <v/>
      </c>
      <c r="H62" s="3" t="str">
        <f>IF(G62&lt;&gt;"",H61*(1+inputs!$C$10),"")</f>
        <v/>
      </c>
      <c r="I62" s="3" t="str">
        <f t="shared" si="0"/>
        <v/>
      </c>
      <c r="J62" s="3" t="str">
        <f>IF(A62&lt;&gt;"",inputs!$B$12*'Cash flow'!B62,"")</f>
        <v/>
      </c>
      <c r="K62" s="3" t="str">
        <f t="shared" si="1"/>
        <v/>
      </c>
      <c r="L62" s="9" t="str">
        <f t="shared" si="2"/>
        <v/>
      </c>
      <c r="M62" s="9" t="str">
        <f t="shared" si="3"/>
        <v/>
      </c>
      <c r="N62" s="9" t="str">
        <f t="shared" si="4"/>
        <v/>
      </c>
      <c r="O62" s="3" t="str">
        <f>IF(A62&lt;&gt;"",K62*inputs!$B$15,"")</f>
        <v/>
      </c>
      <c r="P62" s="3" t="str">
        <f>IF(A62&lt;&gt;"",K62*inputs!$B$16,"")</f>
        <v/>
      </c>
      <c r="Q62" s="3" t="str">
        <f>IF(A62&lt;&gt;"",K62*inputs!$B$17,"")</f>
        <v/>
      </c>
      <c r="R62" s="3" t="str">
        <f>IF(A62&lt;&gt;"",O62+R61*(1+inputs!$C$15),"")</f>
        <v/>
      </c>
      <c r="S62" s="3" t="str">
        <f>IF(A62&lt;&gt;"",P62+S61*(1+inputs!$C$16),"")</f>
        <v/>
      </c>
      <c r="T62" s="3" t="str">
        <f>IF(A62&lt;&gt;"",Q62+T61*(1+inputs!$C$17),"")</f>
        <v/>
      </c>
    </row>
    <row r="63" spans="1:20">
      <c r="A63" s="1" t="str">
        <f>IF(A62&gt;=inputs!$B$1,"",A62+1)</f>
        <v/>
      </c>
      <c r="B63" s="3" t="str">
        <f>IF(A63&lt;&gt;"",B62*(1+inputs!$C$4),"")</f>
        <v/>
      </c>
      <c r="C63" s="3" t="str">
        <f>IF(B63&lt;&gt;"",C62*(1+inputs!$C$5),"")</f>
        <v/>
      </c>
      <c r="D63" s="3" t="str">
        <f>IF(C63&lt;&gt;"",D62*(1+inputs!$C$6),"")</f>
        <v/>
      </c>
      <c r="E63" s="3" t="str">
        <f>IF(D63&lt;&gt;"",E62*(1+inputs!$C$7),"")</f>
        <v/>
      </c>
      <c r="F63" s="3" t="str">
        <f>IF(E63&lt;&gt;"",F62*(1+inputs!$C$8),"")</f>
        <v/>
      </c>
      <c r="G63" s="3" t="str">
        <f>IF(F63&lt;&gt;"",G62*(1+inputs!$C$9),"")</f>
        <v/>
      </c>
      <c r="H63" s="3" t="str">
        <f>IF(G63&lt;&gt;"",H62*(1+inputs!$C$10),"")</f>
        <v/>
      </c>
      <c r="I63" s="3" t="str">
        <f t="shared" si="0"/>
        <v/>
      </c>
      <c r="J63" s="3" t="str">
        <f>IF(A63&lt;&gt;"",inputs!$B$12*'Cash flow'!B63,"")</f>
        <v/>
      </c>
      <c r="K63" s="3" t="str">
        <f t="shared" si="1"/>
        <v/>
      </c>
      <c r="L63" s="9" t="str">
        <f t="shared" si="2"/>
        <v/>
      </c>
      <c r="M63" s="9" t="str">
        <f t="shared" si="3"/>
        <v/>
      </c>
      <c r="N63" s="9" t="str">
        <f t="shared" si="4"/>
        <v/>
      </c>
      <c r="O63" s="3" t="str">
        <f>IF(A63&lt;&gt;"",K63*inputs!$B$15,"")</f>
        <v/>
      </c>
      <c r="P63" s="3" t="str">
        <f>IF(A63&lt;&gt;"",K63*inputs!$B$16,"")</f>
        <v/>
      </c>
      <c r="Q63" s="3" t="str">
        <f>IF(A63&lt;&gt;"",K63*inputs!$B$17,"")</f>
        <v/>
      </c>
      <c r="R63" s="3" t="str">
        <f>IF(A63&lt;&gt;"",O63+R62*(1+inputs!$C$15),"")</f>
        <v/>
      </c>
      <c r="S63" s="3" t="str">
        <f>IF(A63&lt;&gt;"",P63+S62*(1+inputs!$C$16),"")</f>
        <v/>
      </c>
      <c r="T63" s="3" t="str">
        <f>IF(A63&lt;&gt;"",Q63+T62*(1+inputs!$C$17),"")</f>
        <v/>
      </c>
    </row>
    <row r="64" spans="1:20">
      <c r="A64" s="1" t="str">
        <f>IF(A63&gt;=inputs!$B$1,"",A63+1)</f>
        <v/>
      </c>
      <c r="B64" s="3" t="str">
        <f>IF(A64&lt;&gt;"",B63*(1+inputs!$C$4),"")</f>
        <v/>
      </c>
      <c r="C64" s="3" t="str">
        <f>IF(B64&lt;&gt;"",C63*(1+inputs!$C$5),"")</f>
        <v/>
      </c>
      <c r="D64" s="3" t="str">
        <f>IF(C64&lt;&gt;"",D63*(1+inputs!$C$6),"")</f>
        <v/>
      </c>
      <c r="E64" s="3" t="str">
        <f>IF(D64&lt;&gt;"",E63*(1+inputs!$C$7),"")</f>
        <v/>
      </c>
      <c r="F64" s="3" t="str">
        <f>IF(E64&lt;&gt;"",F63*(1+inputs!$C$8),"")</f>
        <v/>
      </c>
      <c r="G64" s="3" t="str">
        <f>IF(F64&lt;&gt;"",G63*(1+inputs!$C$9),"")</f>
        <v/>
      </c>
      <c r="H64" s="3" t="str">
        <f>IF(G64&lt;&gt;"",H63*(1+inputs!$C$10),"")</f>
        <v/>
      </c>
      <c r="I64" s="3" t="str">
        <f t="shared" si="0"/>
        <v/>
      </c>
      <c r="J64" s="3" t="str">
        <f>IF(A64&lt;&gt;"",inputs!$B$12*'Cash flow'!B64,"")</f>
        <v/>
      </c>
      <c r="K64" s="3" t="str">
        <f t="shared" si="1"/>
        <v/>
      </c>
      <c r="L64" s="9" t="str">
        <f t="shared" si="2"/>
        <v/>
      </c>
      <c r="M64" s="9" t="str">
        <f t="shared" si="3"/>
        <v/>
      </c>
      <c r="N64" s="9" t="str">
        <f t="shared" si="4"/>
        <v/>
      </c>
      <c r="O64" s="3" t="str">
        <f>IF(A64&lt;&gt;"",K64*inputs!$B$15,"")</f>
        <v/>
      </c>
      <c r="P64" s="3" t="str">
        <f>IF(A64&lt;&gt;"",K64*inputs!$B$16,"")</f>
        <v/>
      </c>
      <c r="Q64" s="3" t="str">
        <f>IF(A64&lt;&gt;"",K64*inputs!$B$17,"")</f>
        <v/>
      </c>
      <c r="R64" s="3" t="str">
        <f>IF(A64&lt;&gt;"",O64+R63*(1+inputs!$C$15),"")</f>
        <v/>
      </c>
      <c r="S64" s="3" t="str">
        <f>IF(A64&lt;&gt;"",P64+S63*(1+inputs!$C$16),"")</f>
        <v/>
      </c>
      <c r="T64" s="3" t="str">
        <f>IF(A64&lt;&gt;"",Q64+T63*(1+inputs!$C$17),"")</f>
        <v/>
      </c>
    </row>
    <row r="65" spans="1:20">
      <c r="A65" s="1" t="str">
        <f>IF(A64&gt;=inputs!$B$1,"",A64+1)</f>
        <v/>
      </c>
      <c r="B65" s="3" t="str">
        <f>IF(A65&lt;&gt;"",B64*(1+inputs!$C$4),"")</f>
        <v/>
      </c>
      <c r="C65" s="3" t="str">
        <f>IF(B65&lt;&gt;"",C64*(1+inputs!$C$5),"")</f>
        <v/>
      </c>
      <c r="D65" s="3" t="str">
        <f>IF(C65&lt;&gt;"",D64*(1+inputs!$C$6),"")</f>
        <v/>
      </c>
      <c r="E65" s="3" t="str">
        <f>IF(D65&lt;&gt;"",E64*(1+inputs!$C$7),"")</f>
        <v/>
      </c>
      <c r="F65" s="3" t="str">
        <f>IF(E65&lt;&gt;"",F64*(1+inputs!$C$8),"")</f>
        <v/>
      </c>
      <c r="G65" s="3" t="str">
        <f>IF(F65&lt;&gt;"",G64*(1+inputs!$C$9),"")</f>
        <v/>
      </c>
      <c r="H65" s="3" t="str">
        <f>IF(G65&lt;&gt;"",H64*(1+inputs!$C$10),"")</f>
        <v/>
      </c>
      <c r="I65" s="3" t="str">
        <f t="shared" si="0"/>
        <v/>
      </c>
      <c r="J65" s="3" t="str">
        <f>IF(A65&lt;&gt;"",inputs!$B$12*'Cash flow'!B65,"")</f>
        <v/>
      </c>
      <c r="K65" s="3" t="str">
        <f t="shared" si="1"/>
        <v/>
      </c>
      <c r="L65" s="9" t="str">
        <f t="shared" si="2"/>
        <v/>
      </c>
      <c r="M65" s="9" t="str">
        <f t="shared" si="3"/>
        <v/>
      </c>
      <c r="N65" s="9" t="str">
        <f t="shared" si="4"/>
        <v/>
      </c>
      <c r="O65" s="3" t="str">
        <f>IF(A65&lt;&gt;"",K65*inputs!$B$15,"")</f>
        <v/>
      </c>
      <c r="P65" s="3" t="str">
        <f>IF(A65&lt;&gt;"",K65*inputs!$B$16,"")</f>
        <v/>
      </c>
      <c r="Q65" s="3" t="str">
        <f>IF(A65&lt;&gt;"",K65*inputs!$B$17,"")</f>
        <v/>
      </c>
      <c r="R65" s="3" t="str">
        <f>IF(A65&lt;&gt;"",O65+R64*(1+inputs!$C$15),"")</f>
        <v/>
      </c>
      <c r="S65" s="3" t="str">
        <f>IF(A65&lt;&gt;"",P65+S64*(1+inputs!$C$16),"")</f>
        <v/>
      </c>
      <c r="T65" s="3" t="str">
        <f>IF(A65&lt;&gt;"",Q65+T64*(1+inputs!$C$17),"")</f>
        <v/>
      </c>
    </row>
    <row r="66" spans="1:20">
      <c r="A66" s="1" t="str">
        <f>IF(A65&gt;=inputs!$B$1,"",A65+1)</f>
        <v/>
      </c>
      <c r="B66" s="3" t="str">
        <f>IF(A66&lt;&gt;"",B65*(1+inputs!$C$4),"")</f>
        <v/>
      </c>
      <c r="C66" s="3" t="str">
        <f>IF(B66&lt;&gt;"",C65*(1+inputs!$C$5),"")</f>
        <v/>
      </c>
      <c r="D66" s="3" t="str">
        <f>IF(C66&lt;&gt;"",D65*(1+inputs!$C$6),"")</f>
        <v/>
      </c>
      <c r="E66" s="3" t="str">
        <f>IF(D66&lt;&gt;"",E65*(1+inputs!$C$7),"")</f>
        <v/>
      </c>
      <c r="F66" s="3" t="str">
        <f>IF(E66&lt;&gt;"",F65*(1+inputs!$C$8),"")</f>
        <v/>
      </c>
      <c r="G66" s="3" t="str">
        <f>IF(F66&lt;&gt;"",G65*(1+inputs!$C$9),"")</f>
        <v/>
      </c>
      <c r="H66" s="3" t="str">
        <f>IF(G66&lt;&gt;"",H65*(1+inputs!$C$10),"")</f>
        <v/>
      </c>
      <c r="I66" s="3" t="str">
        <f t="shared" si="0"/>
        <v/>
      </c>
      <c r="J66" s="3" t="str">
        <f>IF(A66&lt;&gt;"",inputs!$B$12*'Cash flow'!B66,"")</f>
        <v/>
      </c>
      <c r="K66" s="3" t="str">
        <f t="shared" si="1"/>
        <v/>
      </c>
      <c r="L66" s="9" t="str">
        <f t="shared" si="2"/>
        <v/>
      </c>
      <c r="M66" s="9" t="str">
        <f t="shared" si="3"/>
        <v/>
      </c>
      <c r="N66" s="9" t="str">
        <f t="shared" si="4"/>
        <v/>
      </c>
      <c r="O66" s="3" t="str">
        <f>IF(A66&lt;&gt;"",K66*inputs!$B$15,"")</f>
        <v/>
      </c>
      <c r="P66" s="3" t="str">
        <f>IF(A66&lt;&gt;"",K66*inputs!$B$16,"")</f>
        <v/>
      </c>
      <c r="Q66" s="3" t="str">
        <f>IF(A66&lt;&gt;"",K66*inputs!$B$17,"")</f>
        <v/>
      </c>
      <c r="R66" s="3" t="str">
        <f>IF(A66&lt;&gt;"",O66+R65*(1+inputs!$C$15),"")</f>
        <v/>
      </c>
      <c r="S66" s="3" t="str">
        <f>IF(A66&lt;&gt;"",P66+S65*(1+inputs!$C$16),"")</f>
        <v/>
      </c>
      <c r="T66" s="3" t="str">
        <f>IF(A66&lt;&gt;"",Q66+T65*(1+inputs!$C$17),"")</f>
        <v/>
      </c>
    </row>
    <row r="67" spans="1:20">
      <c r="A67" s="1" t="str">
        <f>IF(A66&gt;=inputs!$B$1,"",A66+1)</f>
        <v/>
      </c>
      <c r="B67" s="3" t="str">
        <f>IF(A67&lt;&gt;"",B66*(1+inputs!$C$4),"")</f>
        <v/>
      </c>
      <c r="C67" s="3" t="str">
        <f>IF(B67&lt;&gt;"",C66*(1+inputs!$C$5),"")</f>
        <v/>
      </c>
      <c r="D67" s="3" t="str">
        <f>IF(C67&lt;&gt;"",D66*(1+inputs!$C$6),"")</f>
        <v/>
      </c>
      <c r="E67" s="3" t="str">
        <f>IF(D67&lt;&gt;"",E66*(1+inputs!$C$7),"")</f>
        <v/>
      </c>
      <c r="F67" s="3" t="str">
        <f>IF(E67&lt;&gt;"",F66*(1+inputs!$C$8),"")</f>
        <v/>
      </c>
      <c r="G67" s="3" t="str">
        <f>IF(F67&lt;&gt;"",G66*(1+inputs!$C$9),"")</f>
        <v/>
      </c>
      <c r="H67" s="3" t="str">
        <f>IF(G67&lt;&gt;"",H66*(1+inputs!$C$10),"")</f>
        <v/>
      </c>
      <c r="I67" s="3" t="str">
        <f t="shared" ref="I67:I79" si="5">IF(A67&lt;&gt;"",SUM(C67:H67)*12,"")</f>
        <v/>
      </c>
      <c r="J67" s="3" t="str">
        <f>IF(A67&lt;&gt;"",inputs!$B$12*'Cash flow'!B67,"")</f>
        <v/>
      </c>
      <c r="K67" s="3" t="str">
        <f t="shared" ref="K67:K79" si="6">IF(A67&lt;&gt;"",B67-I67-J67,"")</f>
        <v/>
      </c>
      <c r="L67" s="9" t="str">
        <f t="shared" ref="L67:L79" si="7">IF(A67&lt;&gt;"",I67/B67,"")</f>
        <v/>
      </c>
      <c r="M67" s="9" t="str">
        <f t="shared" ref="M67:M79" si="8">IF(A67&lt;&gt;"",J67/B67,"")</f>
        <v/>
      </c>
      <c r="N67" s="9" t="str">
        <f t="shared" ref="N67:N79" si="9">IF(A67&lt;&gt;"",K67/B67,"")</f>
        <v/>
      </c>
      <c r="O67" s="3" t="str">
        <f>IF(A67&lt;&gt;"",K67*inputs!$B$15,"")</f>
        <v/>
      </c>
      <c r="P67" s="3" t="str">
        <f>IF(A67&lt;&gt;"",K67*inputs!$B$16,"")</f>
        <v/>
      </c>
      <c r="Q67" s="3" t="str">
        <f>IF(A67&lt;&gt;"",K67*inputs!$B$17,"")</f>
        <v/>
      </c>
      <c r="R67" s="3" t="str">
        <f>IF(A67&lt;&gt;"",O67+R66*(1+inputs!$C$15),"")</f>
        <v/>
      </c>
      <c r="S67" s="3" t="str">
        <f>IF(A67&lt;&gt;"",P67+S66*(1+inputs!$C$16),"")</f>
        <v/>
      </c>
      <c r="T67" s="3" t="str">
        <f>IF(A67&lt;&gt;"",Q67+T66*(1+inputs!$C$17),"")</f>
        <v/>
      </c>
    </row>
    <row r="68" spans="1:20">
      <c r="A68" s="1" t="str">
        <f>IF(A67&gt;=inputs!$B$1,"",A67+1)</f>
        <v/>
      </c>
      <c r="B68" s="3" t="str">
        <f>IF(A68&lt;&gt;"",B67*(1+inputs!$C$4),"")</f>
        <v/>
      </c>
      <c r="C68" s="3" t="str">
        <f>IF(B68&lt;&gt;"",C67*(1+inputs!$C$5),"")</f>
        <v/>
      </c>
      <c r="D68" s="3" t="str">
        <f>IF(C68&lt;&gt;"",D67*(1+inputs!$C$6),"")</f>
        <v/>
      </c>
      <c r="E68" s="3" t="str">
        <f>IF(D68&lt;&gt;"",E67*(1+inputs!$C$7),"")</f>
        <v/>
      </c>
      <c r="F68" s="3" t="str">
        <f>IF(E68&lt;&gt;"",F67*(1+inputs!$C$8),"")</f>
        <v/>
      </c>
      <c r="G68" s="3" t="str">
        <f>IF(F68&lt;&gt;"",G67*(1+inputs!$C$9),"")</f>
        <v/>
      </c>
      <c r="H68" s="3" t="str">
        <f>IF(G68&lt;&gt;"",H67*(1+inputs!$C$10),"")</f>
        <v/>
      </c>
      <c r="I68" s="3" t="str">
        <f t="shared" si="5"/>
        <v/>
      </c>
      <c r="J68" s="3" t="str">
        <f>IF(A68&lt;&gt;"",inputs!$B$12*'Cash flow'!B68,"")</f>
        <v/>
      </c>
      <c r="K68" s="3" t="str">
        <f t="shared" si="6"/>
        <v/>
      </c>
      <c r="L68" s="9" t="str">
        <f t="shared" si="7"/>
        <v/>
      </c>
      <c r="M68" s="9" t="str">
        <f t="shared" si="8"/>
        <v/>
      </c>
      <c r="N68" s="9" t="str">
        <f t="shared" si="9"/>
        <v/>
      </c>
      <c r="O68" s="3" t="str">
        <f>IF(A68&lt;&gt;"",K68*inputs!$B$15,"")</f>
        <v/>
      </c>
      <c r="P68" s="3" t="str">
        <f>IF(A68&lt;&gt;"",K68*inputs!$B$16,"")</f>
        <v/>
      </c>
      <c r="Q68" s="3" t="str">
        <f>IF(A68&lt;&gt;"",K68*inputs!$B$17,"")</f>
        <v/>
      </c>
      <c r="R68" s="3" t="str">
        <f>IF(A68&lt;&gt;"",O68+R67*(1+inputs!$C$15),"")</f>
        <v/>
      </c>
      <c r="S68" s="3" t="str">
        <f>IF(A68&lt;&gt;"",P68+S67*(1+inputs!$C$16),"")</f>
        <v/>
      </c>
      <c r="T68" s="3" t="str">
        <f>IF(A68&lt;&gt;"",Q68+T67*(1+inputs!$C$17),"")</f>
        <v/>
      </c>
    </row>
    <row r="69" spans="1:20">
      <c r="A69" s="1" t="str">
        <f>IF(A68&gt;=inputs!$B$1,"",A68+1)</f>
        <v/>
      </c>
      <c r="B69" s="3" t="str">
        <f>IF(A69&lt;&gt;"",B68*(1+inputs!$C$4),"")</f>
        <v/>
      </c>
      <c r="C69" s="3" t="str">
        <f>IF(B69&lt;&gt;"",C68*(1+inputs!$C$5),"")</f>
        <v/>
      </c>
      <c r="D69" s="3" t="str">
        <f>IF(C69&lt;&gt;"",D68*(1+inputs!$C$6),"")</f>
        <v/>
      </c>
      <c r="E69" s="3" t="str">
        <f>IF(D69&lt;&gt;"",E68*(1+inputs!$C$7),"")</f>
        <v/>
      </c>
      <c r="F69" s="3" t="str">
        <f>IF(E69&lt;&gt;"",F68*(1+inputs!$C$8),"")</f>
        <v/>
      </c>
      <c r="G69" s="3" t="str">
        <f>IF(F69&lt;&gt;"",G68*(1+inputs!$C$9),"")</f>
        <v/>
      </c>
      <c r="H69" s="3" t="str">
        <f>IF(G69&lt;&gt;"",H68*(1+inputs!$C$10),"")</f>
        <v/>
      </c>
      <c r="I69" s="3" t="str">
        <f t="shared" si="5"/>
        <v/>
      </c>
      <c r="J69" s="3" t="str">
        <f>IF(A69&lt;&gt;"",inputs!$B$12*'Cash flow'!B69,"")</f>
        <v/>
      </c>
      <c r="K69" s="3" t="str">
        <f t="shared" si="6"/>
        <v/>
      </c>
      <c r="L69" s="9" t="str">
        <f t="shared" si="7"/>
        <v/>
      </c>
      <c r="M69" s="9" t="str">
        <f t="shared" si="8"/>
        <v/>
      </c>
      <c r="N69" s="9" t="str">
        <f t="shared" si="9"/>
        <v/>
      </c>
      <c r="O69" s="3" t="str">
        <f>IF(A69&lt;&gt;"",K69*inputs!$B$15,"")</f>
        <v/>
      </c>
      <c r="P69" s="3" t="str">
        <f>IF(A69&lt;&gt;"",K69*inputs!$B$16,"")</f>
        <v/>
      </c>
      <c r="Q69" s="3" t="str">
        <f>IF(A69&lt;&gt;"",K69*inputs!$B$17,"")</f>
        <v/>
      </c>
      <c r="R69" s="3" t="str">
        <f>IF(A69&lt;&gt;"",O69+R68*(1+inputs!$C$15),"")</f>
        <v/>
      </c>
      <c r="S69" s="3" t="str">
        <f>IF(A69&lt;&gt;"",P69+S68*(1+inputs!$C$16),"")</f>
        <v/>
      </c>
      <c r="T69" s="3" t="str">
        <f>IF(A69&lt;&gt;"",Q69+T68*(1+inputs!$C$17),"")</f>
        <v/>
      </c>
    </row>
    <row r="70" spans="1:20">
      <c r="A70" s="1" t="str">
        <f>IF(A69&gt;=inputs!$B$1,"",A69+1)</f>
        <v/>
      </c>
      <c r="B70" s="3" t="str">
        <f>IF(A70&lt;&gt;"",B69*(1+inputs!$C$4),"")</f>
        <v/>
      </c>
      <c r="C70" s="3" t="str">
        <f>IF(B70&lt;&gt;"",C69*(1+inputs!$C$5),"")</f>
        <v/>
      </c>
      <c r="D70" s="3" t="str">
        <f>IF(C70&lt;&gt;"",D69*(1+inputs!$C$6),"")</f>
        <v/>
      </c>
      <c r="E70" s="3" t="str">
        <f>IF(D70&lt;&gt;"",E69*(1+inputs!$C$7),"")</f>
        <v/>
      </c>
      <c r="F70" s="3" t="str">
        <f>IF(E70&lt;&gt;"",F69*(1+inputs!$C$8),"")</f>
        <v/>
      </c>
      <c r="G70" s="3" t="str">
        <f>IF(F70&lt;&gt;"",G69*(1+inputs!$C$9),"")</f>
        <v/>
      </c>
      <c r="H70" s="3" t="str">
        <f>IF(G70&lt;&gt;"",H69*(1+inputs!$C$10),"")</f>
        <v/>
      </c>
      <c r="I70" s="3" t="str">
        <f t="shared" si="5"/>
        <v/>
      </c>
      <c r="J70" s="3" t="str">
        <f>IF(A70&lt;&gt;"",inputs!$B$12*'Cash flow'!B70,"")</f>
        <v/>
      </c>
      <c r="K70" s="3" t="str">
        <f t="shared" si="6"/>
        <v/>
      </c>
      <c r="L70" s="9" t="str">
        <f t="shared" si="7"/>
        <v/>
      </c>
      <c r="M70" s="9" t="str">
        <f t="shared" si="8"/>
        <v/>
      </c>
      <c r="N70" s="9" t="str">
        <f t="shared" si="9"/>
        <v/>
      </c>
      <c r="O70" s="3" t="str">
        <f>IF(A70&lt;&gt;"",K70*inputs!$B$15,"")</f>
        <v/>
      </c>
      <c r="P70" s="3" t="str">
        <f>IF(A70&lt;&gt;"",K70*inputs!$B$16,"")</f>
        <v/>
      </c>
      <c r="Q70" s="3" t="str">
        <f>IF(A70&lt;&gt;"",K70*inputs!$B$17,"")</f>
        <v/>
      </c>
      <c r="R70" s="3" t="str">
        <f>IF(A70&lt;&gt;"",O70+R69*(1+inputs!$C$15),"")</f>
        <v/>
      </c>
      <c r="S70" s="3" t="str">
        <f>IF(A70&lt;&gt;"",P70+S69*(1+inputs!$C$16),"")</f>
        <v/>
      </c>
      <c r="T70" s="3" t="str">
        <f>IF(A70&lt;&gt;"",Q70+T69*(1+inputs!$C$17),"")</f>
        <v/>
      </c>
    </row>
    <row r="71" spans="1:20">
      <c r="A71" s="1" t="str">
        <f>IF(A70&gt;=inputs!$B$1,"",A70+1)</f>
        <v/>
      </c>
      <c r="B71" s="3" t="str">
        <f>IF(A71&lt;&gt;"",B70*(1+inputs!$C$4),"")</f>
        <v/>
      </c>
      <c r="C71" s="3" t="str">
        <f>IF(B71&lt;&gt;"",C70*(1+inputs!$C$5),"")</f>
        <v/>
      </c>
      <c r="D71" s="3" t="str">
        <f>IF(C71&lt;&gt;"",D70*(1+inputs!$C$6),"")</f>
        <v/>
      </c>
      <c r="E71" s="3" t="str">
        <f>IF(D71&lt;&gt;"",E70*(1+inputs!$C$7),"")</f>
        <v/>
      </c>
      <c r="F71" s="3" t="str">
        <f>IF(E71&lt;&gt;"",F70*(1+inputs!$C$8),"")</f>
        <v/>
      </c>
      <c r="G71" s="3" t="str">
        <f>IF(F71&lt;&gt;"",G70*(1+inputs!$C$9),"")</f>
        <v/>
      </c>
      <c r="H71" s="3" t="str">
        <f>IF(G71&lt;&gt;"",H70*(1+inputs!$C$10),"")</f>
        <v/>
      </c>
      <c r="I71" s="3" t="str">
        <f t="shared" si="5"/>
        <v/>
      </c>
      <c r="J71" s="3" t="str">
        <f>IF(A71&lt;&gt;"",inputs!$B$12*'Cash flow'!B71,"")</f>
        <v/>
      </c>
      <c r="K71" s="3" t="str">
        <f t="shared" si="6"/>
        <v/>
      </c>
      <c r="L71" s="9" t="str">
        <f t="shared" si="7"/>
        <v/>
      </c>
      <c r="M71" s="9" t="str">
        <f t="shared" si="8"/>
        <v/>
      </c>
      <c r="N71" s="9" t="str">
        <f t="shared" si="9"/>
        <v/>
      </c>
      <c r="O71" s="3" t="str">
        <f>IF(A71&lt;&gt;"",K71*inputs!$B$15,"")</f>
        <v/>
      </c>
      <c r="P71" s="3" t="str">
        <f>IF(A71&lt;&gt;"",K71*inputs!$B$16,"")</f>
        <v/>
      </c>
      <c r="Q71" s="3" t="str">
        <f>IF(A71&lt;&gt;"",K71*inputs!$B$17,"")</f>
        <v/>
      </c>
      <c r="R71" s="3" t="str">
        <f>IF(A71&lt;&gt;"",O71+R70*(1+inputs!$C$15),"")</f>
        <v/>
      </c>
      <c r="S71" s="3" t="str">
        <f>IF(A71&lt;&gt;"",P71+S70*(1+inputs!$C$16),"")</f>
        <v/>
      </c>
      <c r="T71" s="3" t="str">
        <f>IF(A71&lt;&gt;"",Q71+T70*(1+inputs!$C$17),"")</f>
        <v/>
      </c>
    </row>
    <row r="72" spans="1:20">
      <c r="A72" s="1" t="str">
        <f>IF(A71&gt;=inputs!$B$1,"",A71+1)</f>
        <v/>
      </c>
      <c r="B72" s="3" t="str">
        <f>IF(A72&lt;&gt;"",B71*(1+inputs!$C$4),"")</f>
        <v/>
      </c>
      <c r="C72" s="3" t="str">
        <f>IF(B72&lt;&gt;"",C71*(1+inputs!$C$5),"")</f>
        <v/>
      </c>
      <c r="D72" s="3" t="str">
        <f>IF(C72&lt;&gt;"",D71*(1+inputs!$C$6),"")</f>
        <v/>
      </c>
      <c r="E72" s="3" t="str">
        <f>IF(D72&lt;&gt;"",E71*(1+inputs!$C$7),"")</f>
        <v/>
      </c>
      <c r="F72" s="3" t="str">
        <f>IF(E72&lt;&gt;"",F71*(1+inputs!$C$8),"")</f>
        <v/>
      </c>
      <c r="G72" s="3" t="str">
        <f>IF(F72&lt;&gt;"",G71*(1+inputs!$C$9),"")</f>
        <v/>
      </c>
      <c r="H72" s="3" t="str">
        <f>IF(G72&lt;&gt;"",H71*(1+inputs!$C$10),"")</f>
        <v/>
      </c>
      <c r="I72" s="3" t="str">
        <f t="shared" si="5"/>
        <v/>
      </c>
      <c r="J72" s="3" t="str">
        <f>IF(A72&lt;&gt;"",inputs!$B$12*'Cash flow'!B72,"")</f>
        <v/>
      </c>
      <c r="K72" s="3" t="str">
        <f t="shared" si="6"/>
        <v/>
      </c>
      <c r="L72" s="9" t="str">
        <f t="shared" si="7"/>
        <v/>
      </c>
      <c r="M72" s="9" t="str">
        <f t="shared" si="8"/>
        <v/>
      </c>
      <c r="N72" s="9" t="str">
        <f t="shared" si="9"/>
        <v/>
      </c>
      <c r="O72" s="3" t="str">
        <f>IF(A72&lt;&gt;"",K72*inputs!$B$15,"")</f>
        <v/>
      </c>
      <c r="P72" s="3" t="str">
        <f>IF(A72&lt;&gt;"",K72*inputs!$B$16,"")</f>
        <v/>
      </c>
      <c r="Q72" s="3" t="str">
        <f>IF(A72&lt;&gt;"",K72*inputs!$B$17,"")</f>
        <v/>
      </c>
      <c r="R72" s="3" t="str">
        <f>IF(A72&lt;&gt;"",O72+R71*(1+inputs!$C$15),"")</f>
        <v/>
      </c>
      <c r="S72" s="3" t="str">
        <f>IF(A72&lt;&gt;"",P72+S71*(1+inputs!$C$16),"")</f>
        <v/>
      </c>
      <c r="T72" s="3" t="str">
        <f>IF(A72&lt;&gt;"",Q72+T71*(1+inputs!$C$17),"")</f>
        <v/>
      </c>
    </row>
    <row r="73" spans="1:20">
      <c r="A73" s="1" t="str">
        <f>IF(A72&gt;=inputs!$B$1,"",A72+1)</f>
        <v/>
      </c>
      <c r="B73" s="3" t="str">
        <f>IF(A73&lt;&gt;"",B72*(1+inputs!$C$4),"")</f>
        <v/>
      </c>
      <c r="C73" s="3" t="str">
        <f>IF(B73&lt;&gt;"",C72*(1+inputs!$C$5),"")</f>
        <v/>
      </c>
      <c r="D73" s="3" t="str">
        <f>IF(C73&lt;&gt;"",D72*(1+inputs!$C$6),"")</f>
        <v/>
      </c>
      <c r="E73" s="3" t="str">
        <f>IF(D73&lt;&gt;"",E72*(1+inputs!$C$7),"")</f>
        <v/>
      </c>
      <c r="F73" s="3" t="str">
        <f>IF(E73&lt;&gt;"",F72*(1+inputs!$C$8),"")</f>
        <v/>
      </c>
      <c r="G73" s="3" t="str">
        <f>IF(F73&lt;&gt;"",G72*(1+inputs!$C$9),"")</f>
        <v/>
      </c>
      <c r="H73" s="3" t="str">
        <f>IF(G73&lt;&gt;"",H72*(1+inputs!$C$10),"")</f>
        <v/>
      </c>
      <c r="I73" s="3" t="str">
        <f t="shared" si="5"/>
        <v/>
      </c>
      <c r="J73" s="3" t="str">
        <f>IF(A73&lt;&gt;"",inputs!$B$12*'Cash flow'!B73,"")</f>
        <v/>
      </c>
      <c r="K73" s="3" t="str">
        <f t="shared" si="6"/>
        <v/>
      </c>
      <c r="L73" s="9" t="str">
        <f t="shared" si="7"/>
        <v/>
      </c>
      <c r="M73" s="9" t="str">
        <f t="shared" si="8"/>
        <v/>
      </c>
      <c r="N73" s="9" t="str">
        <f t="shared" si="9"/>
        <v/>
      </c>
      <c r="O73" s="3" t="str">
        <f>IF(A73&lt;&gt;"",K73*inputs!$B$15,"")</f>
        <v/>
      </c>
      <c r="P73" s="3" t="str">
        <f>IF(A73&lt;&gt;"",K73*inputs!$B$16,"")</f>
        <v/>
      </c>
      <c r="Q73" s="3" t="str">
        <f>IF(A73&lt;&gt;"",K73*inputs!$B$17,"")</f>
        <v/>
      </c>
      <c r="R73" s="3" t="str">
        <f>IF(A73&lt;&gt;"",O73+R72*(1+inputs!$C$15),"")</f>
        <v/>
      </c>
      <c r="S73" s="3" t="str">
        <f>IF(A73&lt;&gt;"",P73+S72*(1+inputs!$C$16),"")</f>
        <v/>
      </c>
      <c r="T73" s="3" t="str">
        <f>IF(A73&lt;&gt;"",Q73+T72*(1+inputs!$C$17),"")</f>
        <v/>
      </c>
    </row>
    <row r="74" spans="1:20">
      <c r="A74" s="1" t="str">
        <f>IF(A73&gt;=inputs!$B$1,"",A73+1)</f>
        <v/>
      </c>
      <c r="B74" s="3" t="str">
        <f>IF(A74&lt;&gt;"",B73*(1+inputs!$C$4),"")</f>
        <v/>
      </c>
      <c r="C74" s="3" t="str">
        <f>IF(B74&lt;&gt;"",C73*(1+inputs!$C$5),"")</f>
        <v/>
      </c>
      <c r="D74" s="3" t="str">
        <f>IF(C74&lt;&gt;"",D73*(1+inputs!$C$6),"")</f>
        <v/>
      </c>
      <c r="E74" s="3" t="str">
        <f>IF(D74&lt;&gt;"",E73*(1+inputs!$C$7),"")</f>
        <v/>
      </c>
      <c r="F74" s="3" t="str">
        <f>IF(E74&lt;&gt;"",F73*(1+inputs!$C$8),"")</f>
        <v/>
      </c>
      <c r="G74" s="3" t="str">
        <f>IF(F74&lt;&gt;"",G73*(1+inputs!$C$9),"")</f>
        <v/>
      </c>
      <c r="H74" s="3" t="str">
        <f>IF(G74&lt;&gt;"",H73*(1+inputs!$C$10),"")</f>
        <v/>
      </c>
      <c r="I74" s="3" t="str">
        <f t="shared" si="5"/>
        <v/>
      </c>
      <c r="J74" s="3" t="str">
        <f>IF(A74&lt;&gt;"",inputs!$B$12*'Cash flow'!B74,"")</f>
        <v/>
      </c>
      <c r="K74" s="3" t="str">
        <f t="shared" si="6"/>
        <v/>
      </c>
      <c r="L74" s="9" t="str">
        <f t="shared" si="7"/>
        <v/>
      </c>
      <c r="M74" s="9" t="str">
        <f t="shared" si="8"/>
        <v/>
      </c>
      <c r="N74" s="9" t="str">
        <f t="shared" si="9"/>
        <v/>
      </c>
      <c r="O74" s="3" t="str">
        <f>IF(A74&lt;&gt;"",K74*inputs!$B$15,"")</f>
        <v/>
      </c>
      <c r="P74" s="3" t="str">
        <f>IF(A74&lt;&gt;"",K74*inputs!$B$16,"")</f>
        <v/>
      </c>
      <c r="Q74" s="3" t="str">
        <f>IF(A74&lt;&gt;"",K74*inputs!$B$17,"")</f>
        <v/>
      </c>
      <c r="R74" s="3" t="str">
        <f>IF(A74&lt;&gt;"",O74+R73*(1+inputs!$C$15),"")</f>
        <v/>
      </c>
      <c r="S74" s="3" t="str">
        <f>IF(A74&lt;&gt;"",P74+S73*(1+inputs!$C$16),"")</f>
        <v/>
      </c>
      <c r="T74" s="3" t="str">
        <f>IF(A74&lt;&gt;"",Q74+T73*(1+inputs!$C$17),"")</f>
        <v/>
      </c>
    </row>
    <row r="75" spans="1:20">
      <c r="A75" s="1" t="str">
        <f>IF(A74&gt;=inputs!$B$1,"",A74+1)</f>
        <v/>
      </c>
      <c r="B75" s="3" t="str">
        <f>IF(A75&lt;&gt;"",B74*(1+inputs!$C$4),"")</f>
        <v/>
      </c>
      <c r="C75" s="3" t="str">
        <f>IF(B75&lt;&gt;"",C74*(1+inputs!$C$5),"")</f>
        <v/>
      </c>
      <c r="D75" s="3" t="str">
        <f>IF(C75&lt;&gt;"",D74*(1+inputs!$C$6),"")</f>
        <v/>
      </c>
      <c r="E75" s="3" t="str">
        <f>IF(D75&lt;&gt;"",E74*(1+inputs!$C$7),"")</f>
        <v/>
      </c>
      <c r="F75" s="3" t="str">
        <f>IF(E75&lt;&gt;"",F74*(1+inputs!$C$8),"")</f>
        <v/>
      </c>
      <c r="G75" s="3" t="str">
        <f>IF(F75&lt;&gt;"",G74*(1+inputs!$C$9),"")</f>
        <v/>
      </c>
      <c r="H75" s="3" t="str">
        <f>IF(G75&lt;&gt;"",H74*(1+inputs!$C$10),"")</f>
        <v/>
      </c>
      <c r="I75" s="3" t="str">
        <f t="shared" si="5"/>
        <v/>
      </c>
      <c r="J75" s="3" t="str">
        <f>IF(A75&lt;&gt;"",inputs!$B$12*'Cash flow'!B75,"")</f>
        <v/>
      </c>
      <c r="K75" s="3" t="str">
        <f t="shared" si="6"/>
        <v/>
      </c>
      <c r="L75" s="9" t="str">
        <f t="shared" si="7"/>
        <v/>
      </c>
      <c r="M75" s="9" t="str">
        <f t="shared" si="8"/>
        <v/>
      </c>
      <c r="N75" s="9" t="str">
        <f t="shared" si="9"/>
        <v/>
      </c>
      <c r="O75" s="3" t="str">
        <f>IF(A75&lt;&gt;"",K75*inputs!$B$15,"")</f>
        <v/>
      </c>
      <c r="P75" s="3" t="str">
        <f>IF(A75&lt;&gt;"",K75*inputs!$B$16,"")</f>
        <v/>
      </c>
      <c r="Q75" s="3" t="str">
        <f>IF(A75&lt;&gt;"",K75*inputs!$B$17,"")</f>
        <v/>
      </c>
      <c r="R75" s="3" t="str">
        <f>IF(A75&lt;&gt;"",O75+R74*(1+inputs!$C$15),"")</f>
        <v/>
      </c>
      <c r="S75" s="3" t="str">
        <f>IF(A75&lt;&gt;"",P75+S74*(1+inputs!$C$16),"")</f>
        <v/>
      </c>
      <c r="T75" s="3" t="str">
        <f>IF(A75&lt;&gt;"",Q75+T74*(1+inputs!$C$17),"")</f>
        <v/>
      </c>
    </row>
    <row r="76" spans="1:20">
      <c r="A76" s="1" t="str">
        <f>IF(A75&gt;=inputs!$B$1,"",A75+1)</f>
        <v/>
      </c>
      <c r="B76" s="3" t="str">
        <f>IF(A76&lt;&gt;"",B75*(1+inputs!$C$4),"")</f>
        <v/>
      </c>
      <c r="C76" s="3" t="str">
        <f>IF(B76&lt;&gt;"",C75*(1+inputs!$C$5),"")</f>
        <v/>
      </c>
      <c r="D76" s="3" t="str">
        <f>IF(C76&lt;&gt;"",D75*(1+inputs!$C$6),"")</f>
        <v/>
      </c>
      <c r="E76" s="3" t="str">
        <f>IF(D76&lt;&gt;"",E75*(1+inputs!$C$7),"")</f>
        <v/>
      </c>
      <c r="F76" s="3" t="str">
        <f>IF(E76&lt;&gt;"",F75*(1+inputs!$C$8),"")</f>
        <v/>
      </c>
      <c r="G76" s="3" t="str">
        <f>IF(F76&lt;&gt;"",G75*(1+inputs!$C$9),"")</f>
        <v/>
      </c>
      <c r="H76" s="3" t="str">
        <f>IF(G76&lt;&gt;"",H75*(1+inputs!$C$10),"")</f>
        <v/>
      </c>
      <c r="I76" s="3" t="str">
        <f t="shared" si="5"/>
        <v/>
      </c>
      <c r="J76" s="3" t="str">
        <f>IF(A76&lt;&gt;"",inputs!$B$12*'Cash flow'!B76,"")</f>
        <v/>
      </c>
      <c r="K76" s="3" t="str">
        <f t="shared" si="6"/>
        <v/>
      </c>
      <c r="L76" s="9" t="str">
        <f t="shared" si="7"/>
        <v/>
      </c>
      <c r="M76" s="9" t="str">
        <f t="shared" si="8"/>
        <v/>
      </c>
      <c r="N76" s="9" t="str">
        <f t="shared" si="9"/>
        <v/>
      </c>
      <c r="O76" s="3" t="str">
        <f>IF(A76&lt;&gt;"",K76*inputs!$B$15,"")</f>
        <v/>
      </c>
      <c r="P76" s="3" t="str">
        <f>IF(A76&lt;&gt;"",K76*inputs!$B$16,"")</f>
        <v/>
      </c>
      <c r="Q76" s="3" t="str">
        <f>IF(A76&lt;&gt;"",K76*inputs!$B$17,"")</f>
        <v/>
      </c>
      <c r="R76" s="3" t="str">
        <f>IF(A76&lt;&gt;"",O76+R75*(1+inputs!$C$15),"")</f>
        <v/>
      </c>
      <c r="S76" s="3" t="str">
        <f>IF(A76&lt;&gt;"",P76+S75*(1+inputs!$C$16),"")</f>
        <v/>
      </c>
      <c r="T76" s="3" t="str">
        <f>IF(A76&lt;&gt;"",Q76+T75*(1+inputs!$C$17),"")</f>
        <v/>
      </c>
    </row>
    <row r="77" spans="1:20">
      <c r="A77" s="1" t="str">
        <f>IF(A76&gt;=inputs!$B$1,"",A76+1)</f>
        <v/>
      </c>
      <c r="B77" s="3" t="str">
        <f>IF(A77&lt;&gt;"",B76*(1+inputs!$C$4),"")</f>
        <v/>
      </c>
      <c r="C77" s="3" t="str">
        <f>IF(B77&lt;&gt;"",C76*(1+inputs!$C$5),"")</f>
        <v/>
      </c>
      <c r="D77" s="3" t="str">
        <f>IF(C77&lt;&gt;"",D76*(1+inputs!$C$6),"")</f>
        <v/>
      </c>
      <c r="E77" s="3" t="str">
        <f>IF(D77&lt;&gt;"",E76*(1+inputs!$C$7),"")</f>
        <v/>
      </c>
      <c r="F77" s="3" t="str">
        <f>IF(E77&lt;&gt;"",F76*(1+inputs!$C$8),"")</f>
        <v/>
      </c>
      <c r="G77" s="3" t="str">
        <f>IF(F77&lt;&gt;"",G76*(1+inputs!$C$9),"")</f>
        <v/>
      </c>
      <c r="H77" s="3" t="str">
        <f>IF(G77&lt;&gt;"",H76*(1+inputs!$C$10),"")</f>
        <v/>
      </c>
      <c r="I77" s="3" t="str">
        <f t="shared" si="5"/>
        <v/>
      </c>
      <c r="J77" s="3" t="str">
        <f>IF(A77&lt;&gt;"",inputs!$B$12*'Cash flow'!B77,"")</f>
        <v/>
      </c>
      <c r="K77" s="3" t="str">
        <f t="shared" si="6"/>
        <v/>
      </c>
      <c r="L77" s="9" t="str">
        <f t="shared" si="7"/>
        <v/>
      </c>
      <c r="M77" s="9" t="str">
        <f t="shared" si="8"/>
        <v/>
      </c>
      <c r="N77" s="9" t="str">
        <f t="shared" si="9"/>
        <v/>
      </c>
      <c r="O77" s="3" t="str">
        <f>IF(A77&lt;&gt;"",K77*inputs!$B$15,"")</f>
        <v/>
      </c>
      <c r="P77" s="3" t="str">
        <f>IF(A77&lt;&gt;"",K77*inputs!$B$16,"")</f>
        <v/>
      </c>
      <c r="Q77" s="3" t="str">
        <f>IF(A77&lt;&gt;"",K77*inputs!$B$17,"")</f>
        <v/>
      </c>
      <c r="R77" s="3" t="str">
        <f>IF(A77&lt;&gt;"",O77+R76*(1+inputs!$C$15),"")</f>
        <v/>
      </c>
      <c r="S77" s="3" t="str">
        <f>IF(A77&lt;&gt;"",P77+S76*(1+inputs!$C$16),"")</f>
        <v/>
      </c>
      <c r="T77" s="3" t="str">
        <f>IF(A77&lt;&gt;"",Q77+T76*(1+inputs!$C$17),"")</f>
        <v/>
      </c>
    </row>
    <row r="78" spans="1:20">
      <c r="A78" s="1" t="str">
        <f>IF(A77&gt;=inputs!$B$1,"",A77+1)</f>
        <v/>
      </c>
      <c r="B78" s="3" t="str">
        <f>IF(A78&lt;&gt;"",B77*(1+inputs!$C$4),"")</f>
        <v/>
      </c>
      <c r="C78" s="3" t="str">
        <f>IF(B78&lt;&gt;"",C77*(1+inputs!$C$5),"")</f>
        <v/>
      </c>
      <c r="D78" s="3" t="str">
        <f>IF(C78&lt;&gt;"",D77*(1+inputs!$C$6),"")</f>
        <v/>
      </c>
      <c r="E78" s="3" t="str">
        <f>IF(D78&lt;&gt;"",E77*(1+inputs!$C$7),"")</f>
        <v/>
      </c>
      <c r="F78" s="3" t="str">
        <f>IF(E78&lt;&gt;"",F77*(1+inputs!$C$8),"")</f>
        <v/>
      </c>
      <c r="G78" s="3" t="str">
        <f>IF(F78&lt;&gt;"",G77*(1+inputs!$C$9),"")</f>
        <v/>
      </c>
      <c r="H78" s="3" t="str">
        <f>IF(G78&lt;&gt;"",H77*(1+inputs!$C$10),"")</f>
        <v/>
      </c>
      <c r="I78" s="3" t="str">
        <f t="shared" si="5"/>
        <v/>
      </c>
      <c r="J78" s="3" t="str">
        <f>IF(A78&lt;&gt;"",inputs!$B$12*'Cash flow'!B78,"")</f>
        <v/>
      </c>
      <c r="K78" s="3" t="str">
        <f t="shared" si="6"/>
        <v/>
      </c>
      <c r="L78" s="9" t="str">
        <f t="shared" si="7"/>
        <v/>
      </c>
      <c r="M78" s="9" t="str">
        <f t="shared" si="8"/>
        <v/>
      </c>
      <c r="N78" s="9" t="str">
        <f t="shared" si="9"/>
        <v/>
      </c>
      <c r="O78" s="3" t="str">
        <f>IF(A78&lt;&gt;"",K78*inputs!$B$15,"")</f>
        <v/>
      </c>
      <c r="P78" s="3" t="str">
        <f>IF(A78&lt;&gt;"",K78*inputs!$B$16,"")</f>
        <v/>
      </c>
      <c r="Q78" s="3" t="str">
        <f>IF(A78&lt;&gt;"",K78*inputs!$B$17,"")</f>
        <v/>
      </c>
      <c r="R78" s="3" t="str">
        <f>IF(A78&lt;&gt;"",O78+R77*(1+inputs!$C$15),"")</f>
        <v/>
      </c>
      <c r="S78" s="3" t="str">
        <f>IF(A78&lt;&gt;"",P78+S77*(1+inputs!$C$16),"")</f>
        <v/>
      </c>
      <c r="T78" s="3" t="str">
        <f>IF(A78&lt;&gt;"",Q78+T77*(1+inputs!$C$17),"")</f>
        <v/>
      </c>
    </row>
    <row r="79" spans="1:20">
      <c r="A79" s="1" t="str">
        <f>IF(A78&gt;=inputs!$B$1,"",A78+1)</f>
        <v/>
      </c>
      <c r="B79" s="3" t="str">
        <f>IF(A79&lt;&gt;"",B78*(1+inputs!$C$4),"")</f>
        <v/>
      </c>
      <c r="C79" s="3" t="str">
        <f>IF(B79&lt;&gt;"",C78*(1+inputs!$C$5),"")</f>
        <v/>
      </c>
      <c r="D79" s="3" t="str">
        <f>IF(C79&lt;&gt;"",D78*(1+inputs!$C$6),"")</f>
        <v/>
      </c>
      <c r="E79" s="3" t="str">
        <f>IF(D79&lt;&gt;"",E78*(1+inputs!$C$7),"")</f>
        <v/>
      </c>
      <c r="F79" s="3" t="str">
        <f>IF(E79&lt;&gt;"",F78*(1+inputs!$C$8),"")</f>
        <v/>
      </c>
      <c r="G79" s="3" t="str">
        <f>IF(F79&lt;&gt;"",G78*(1+inputs!$C$9),"")</f>
        <v/>
      </c>
      <c r="H79" s="3" t="str">
        <f>IF(G79&lt;&gt;"",H78*(1+inputs!$C$10),"")</f>
        <v/>
      </c>
      <c r="I79" s="3" t="str">
        <f t="shared" si="5"/>
        <v/>
      </c>
      <c r="J79" s="3" t="str">
        <f>IF(A79&lt;&gt;"",inputs!$B$12*'Cash flow'!B79,"")</f>
        <v/>
      </c>
      <c r="K79" s="3" t="str">
        <f t="shared" si="6"/>
        <v/>
      </c>
      <c r="L79" s="9" t="str">
        <f t="shared" si="7"/>
        <v/>
      </c>
      <c r="M79" s="9" t="str">
        <f t="shared" si="8"/>
        <v/>
      </c>
      <c r="N79" s="9" t="str">
        <f t="shared" si="9"/>
        <v/>
      </c>
      <c r="O79" s="3" t="str">
        <f>IF(A79&lt;&gt;"",K79*inputs!$B$15,"")</f>
        <v/>
      </c>
      <c r="P79" s="3" t="str">
        <f>IF(A79&lt;&gt;"",K79*inputs!$B$16,"")</f>
        <v/>
      </c>
      <c r="Q79" s="3" t="str">
        <f>IF(A79&lt;&gt;"",K79*inputs!$B$17,"")</f>
        <v/>
      </c>
      <c r="R79" s="3" t="str">
        <f>IF(A79&lt;&gt;"",O79+R78*(1+inputs!$C$15),"")</f>
        <v/>
      </c>
      <c r="S79" s="3" t="str">
        <f>IF(A79&lt;&gt;"",P79+S78*(1+inputs!$C$16),"")</f>
        <v/>
      </c>
      <c r="T79" s="3" t="str">
        <f>IF(A79&lt;&gt;"",Q79+T78*(1+inputs!$C$17),"")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Cash flow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2015-08-04T16:48:51Z</dcterms:created>
  <dcterms:modified xsi:type="dcterms:W3CDTF">2015-08-05T04:53:47Z</dcterms:modified>
</cp:coreProperties>
</file>