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212" windowHeight="5808" tabRatio="652" activeTab="3"/>
  </bookViews>
  <sheets>
    <sheet name="Versatile SIP Calculator" sheetId="1" r:id="rId1"/>
    <sheet name="Goal Planner" sheetId="2" r:id="rId2"/>
    <sheet name="CAGR Lumpsum" sheetId="3" r:id="rId3"/>
    <sheet name="CAGR SIP (simple)" sheetId="4" r:id="rId4"/>
  </sheets>
  <definedNames>
    <definedName name="curr">'Goal Planner'!$B$7</definedName>
    <definedName name="first" localSheetId="3">'CAGR SIP (simple)'!#REF!</definedName>
    <definedName name="first">#REF!</definedName>
    <definedName name="first1">#REF!</definedName>
    <definedName name="fvcurr">'Goal Planner'!$B$9</definedName>
    <definedName name="gcorpus">'Goal Planner'!$B$6</definedName>
    <definedName name="inc">'Versatile SIP Calculator'!$B$6</definedName>
    <definedName name="incg">'Goal Planner'!$B$10</definedName>
    <definedName name="incm">'Versatile SIP Calculator'!$B$13</definedName>
    <definedName name="inf">'Goal Planner'!$B$4</definedName>
    <definedName name="last" localSheetId="3">'CAGR SIP (simple)'!#REF!</definedName>
    <definedName name="last">#REF!</definedName>
    <definedName name="last1">#REF!</definedName>
    <definedName name="MINPER" localSheetId="3">'CAGR SIP (simple)'!#REF!</definedName>
    <definedName name="MINPER">#REF!</definedName>
    <definedName name="months" localSheetId="3">'CAGR SIP (simple)'!$B$7</definedName>
    <definedName name="months">#REF!</definedName>
    <definedName name="monthsv">'Versatile SIP Calculator'!$B$10</definedName>
    <definedName name="mretmc">'Versatile SIP Calculator'!$B$15</definedName>
    <definedName name="mretminc">'Versatile SIP Calculator'!$B$16</definedName>
    <definedName name="presval" localSheetId="3">'CAGR SIP (simple)'!$B$8</definedName>
    <definedName name="presval">#REF!</definedName>
    <definedName name="ratecurr">'Goal Planner'!$B$8</definedName>
    <definedName name="ret">'Versatile SIP Calculator'!$B$5</definedName>
    <definedName name="retg">'Goal Planner'!$B$5</definedName>
    <definedName name="retm">'Versatile SIP Calculator'!$B$12</definedName>
    <definedName name="SIP" localSheetId="3">'CAGR SIP (simple)'!$B$6</definedName>
    <definedName name="SIP">#REF!</definedName>
    <definedName name="type">'CAGR SIP (simple)'!$B$9</definedName>
    <definedName name="type1">#REF!</definedName>
    <definedName name="typeg">'Goal Planner'!$B$11</definedName>
    <definedName name="typev">'Versatile SIP Calculator'!$B$7</definedName>
    <definedName name="typevm">'Versatile SIP Calculator'!$B$14</definedName>
    <definedName name="vsip">'Versatile SIP Calculator'!$B$4</definedName>
    <definedName name="vsipm">'Versatile SIP Calculator'!$B$11</definedName>
    <definedName name="years" localSheetId="3">'CAGR SIP (simple)'!$B$7</definedName>
    <definedName name="years">'Versatile SIP Calculator'!$B$3</definedName>
    <definedName name="yearsg">'Goal Planner'!$B$2</definedName>
    <definedName name="yearsp">'Goal Planner'!$B$13</definedName>
  </definedNames>
  <calcPr fullCalcOnLoad="1"/>
</workbook>
</file>

<file path=xl/sharedStrings.xml><?xml version="1.0" encoding="utf-8"?>
<sst xmlns="http://schemas.openxmlformats.org/spreadsheetml/2006/main" count="91" uniqueCount="64">
  <si>
    <t>Years to goal</t>
  </si>
  <si>
    <t>Present cost</t>
  </si>
  <si>
    <t>inflation</t>
  </si>
  <si>
    <t>Futire Cost</t>
  </si>
  <si>
    <t>Amt invested so far</t>
  </si>
  <si>
    <t>RoI of current invest.</t>
  </si>
  <si>
    <t>Future value of curr. Inv.</t>
  </si>
  <si>
    <t>Annual inc. in monthly invest. %</t>
  </si>
  <si>
    <t>initial mon. invest. reqd.</t>
  </si>
  <si>
    <t>postpone invest. (years)</t>
  </si>
  <si>
    <t xml:space="preserve"> if postponed, pm invest.</t>
  </si>
  <si>
    <t>Monthly SIP amount</t>
  </si>
  <si>
    <t>Present value</t>
  </si>
  <si>
    <t>Compound Annualised Growth Rate</t>
  </si>
  <si>
    <t>Duration in months</t>
  </si>
  <si>
    <t>Enter data only in green cells</t>
  </si>
  <si>
    <t>Use this calculator to find out the performance of your mutual fund SIP for any number of months</t>
  </si>
  <si>
    <t>Use the entire duration of your SIP for a start*</t>
  </si>
  <si>
    <t>* If you choose a set of months in the middle of your SIP tenure then you can must know</t>
  </si>
  <si>
    <t>the value of those investments at the end of the period you seek</t>
  </si>
  <si>
    <t>at the end of the 11th investment or 20th SIP</t>
  </si>
  <si>
    <t>or value at end of above duration*</t>
  </si>
  <si>
    <t>Make sure data entered is accurate as CAGR can vary a lot. If you get +/- 100 % and you are sure</t>
  </si>
  <si>
    <t>For example in a 36 month SIP if you need to know the CAGR between the 10th SIP and 20th SIP</t>
  </si>
  <si>
    <t xml:space="preserve">The durartion will be 11 months. The 'present value' has to be the value of these 11 investments </t>
  </si>
  <si>
    <t>The calculation assumes the SIP is made the end of each month</t>
  </si>
  <si>
    <t>Net rate of return</t>
  </si>
  <si>
    <t>Amount you can save each month</t>
  </si>
  <si>
    <t>Corpus you will accumulate</t>
  </si>
  <si>
    <t>Annual increase in monthly invest. %</t>
  </si>
  <si>
    <t>Fill only green cells</t>
  </si>
  <si>
    <t>about the data entered then the CAGR is either &gt; +100% or &lt; -100%!!</t>
  </si>
  <si>
    <t>This amount is assumed to invested at the end of the month</t>
  </si>
  <si>
    <t>If you have made lumpsum investments in the same fund then you can use this calculator</t>
  </si>
  <si>
    <t>only if you can deduct the present value of those lumpsum investments</t>
  </si>
  <si>
    <t>Lumpsum investment</t>
  </si>
  <si>
    <t>Current value</t>
  </si>
  <si>
    <t>Duration (Years)</t>
  </si>
  <si>
    <t>CAGR</t>
  </si>
  <si>
    <t>This is a simple coumpound interest calculator where the interest is calculated !</t>
  </si>
  <si>
    <t>Compound monthly growth rate</t>
  </si>
  <si>
    <t>When investment are made</t>
  </si>
  <si>
    <t>beginning of month</t>
  </si>
  <si>
    <t>end of the month</t>
  </si>
  <si>
    <t>Choose '0' if SIP occurs at month beginning and '1' if SIP occurs at month end**</t>
  </si>
  <si>
    <t>If the SIP occurs in the middle 10 days then it does not matter which option you choose!</t>
  </si>
  <si>
    <t>months you want to invest</t>
  </si>
  <si>
    <t>Net rate of return (annual)</t>
  </si>
  <si>
    <t>Correct value</t>
  </si>
  <si>
    <t>Incorrect value usually assumed</t>
  </si>
  <si>
    <t>Fill only Green cells</t>
  </si>
  <si>
    <t>Annual increase in monthly invest.  is not incl. in this case as compounding is monthly. Will need to figure how to include this</t>
  </si>
  <si>
    <t>Please observe inputs and understand the results of both SIP calculators before proceeding</t>
  </si>
  <si>
    <t>** 1st 10 days can be taken as 'month beginning' and last 10 days as 'month end' approximately.</t>
  </si>
  <si>
    <r>
      <t xml:space="preserve">Best used for ongoing SIPs with no withdrawals made </t>
    </r>
    <r>
      <rPr>
        <sz val="12"/>
        <color indexed="8"/>
        <rFont val="Calibri"/>
        <family val="2"/>
      </rPr>
      <t>(see notes below)</t>
    </r>
  </si>
  <si>
    <t>Use this for calculating CAGR of lumpsum mutual fund investments</t>
  </si>
  <si>
    <t>Date of investment</t>
  </si>
  <si>
    <t>Date of maturity</t>
  </si>
  <si>
    <t>Maturity value</t>
  </si>
  <si>
    <t>This is the value you will get if you had used Excels 'IRR' function</t>
  </si>
  <si>
    <t>SIP calculator in terms of years (annual compounding)</t>
  </si>
  <si>
    <t>SIP calculator in terms of months (monthly compounding)</t>
  </si>
  <si>
    <t>Goal Planner (annual compounding)</t>
  </si>
  <si>
    <t>Choose '1' if SIP occurs at month beginning and '0' if SIP occurs at month end**</t>
  </si>
</sst>
</file>

<file path=xl/styles.xml><?xml version="1.0" encoding="utf-8"?>
<styleSheet xmlns="http://schemas.openxmlformats.org/spreadsheetml/2006/main">
  <numFmts count="3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%"/>
    <numFmt numFmtId="173" formatCode="0.0000%"/>
    <numFmt numFmtId="174" formatCode="0.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%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_ * #,##0.0_ ;_ * \-#,##0.0_ ;_ * &quot;-&quot;??_ ;_ @_ "/>
    <numFmt numFmtId="190" formatCode="_ * #,##0_ ;_ * \-#,##0_ ;_ * &quot;-&quot;??_ ;_ @_ "/>
    <numFmt numFmtId="191" formatCode="[$-409]d/mmm/yy;@"/>
    <numFmt numFmtId="192" formatCode="[$-409]mmmm\ d\,\ 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10" borderId="13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7" fillId="10" borderId="15" xfId="0" applyNumberFormat="1" applyFont="1" applyFill="1" applyBorder="1" applyAlignment="1" applyProtection="1">
      <alignment horizontal="center"/>
      <protection/>
    </xf>
    <xf numFmtId="10" fontId="7" fillId="10" borderId="15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Fill="1" applyBorder="1" applyAlignment="1">
      <alignment/>
    </xf>
    <xf numFmtId="0" fontId="7" fillId="0" borderId="20" xfId="0" applyNumberFormat="1" applyFont="1" applyFill="1" applyBorder="1" applyAlignment="1" applyProtection="1">
      <alignment horizontal="left"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2" fillId="24" borderId="22" xfId="0" applyFont="1" applyFill="1" applyBorder="1" applyAlignment="1">
      <alignment/>
    </xf>
    <xf numFmtId="0" fontId="9" fillId="24" borderId="17" xfId="0" applyFont="1" applyFill="1" applyBorder="1" applyAlignment="1">
      <alignment horizontal="center"/>
    </xf>
    <xf numFmtId="0" fontId="9" fillId="24" borderId="17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/>
      <protection/>
    </xf>
    <xf numFmtId="10" fontId="7" fillId="10" borderId="24" xfId="0" applyNumberFormat="1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 horizontal="left"/>
      <protection/>
    </xf>
    <xf numFmtId="0" fontId="2" fillId="10" borderId="26" xfId="0" applyFont="1" applyFill="1" applyBorder="1" applyAlignment="1">
      <alignment horizontal="center"/>
    </xf>
    <xf numFmtId="0" fontId="7" fillId="0" borderId="27" xfId="0" applyNumberFormat="1" applyFont="1" applyFill="1" applyBorder="1" applyAlignment="1" applyProtection="1">
      <alignment horizontal="left"/>
      <protection/>
    </xf>
    <xf numFmtId="0" fontId="9" fillId="0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31" xfId="0" applyNumberFormat="1" applyFont="1" applyFill="1" applyBorder="1" applyAlignment="1" applyProtection="1">
      <alignment horizontal="left"/>
      <protection/>
    </xf>
    <xf numFmtId="3" fontId="8" fillId="0" borderId="31" xfId="0" applyNumberFormat="1" applyFont="1" applyFill="1" applyBorder="1" applyAlignment="1" applyProtection="1">
      <alignment horizontal="center"/>
      <protection/>
    </xf>
    <xf numFmtId="177" fontId="7" fillId="8" borderId="3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7" fillId="10" borderId="32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" fillId="25" borderId="34" xfId="0" applyFont="1" applyFill="1" applyBorder="1" applyAlignment="1">
      <alignment/>
    </xf>
    <xf numFmtId="0" fontId="9" fillId="25" borderId="28" xfId="0" applyFont="1" applyFill="1" applyBorder="1" applyAlignment="1">
      <alignment horizontal="center"/>
    </xf>
    <xf numFmtId="0" fontId="9" fillId="25" borderId="28" xfId="0" applyFont="1" applyFill="1" applyBorder="1" applyAlignment="1">
      <alignment/>
    </xf>
    <xf numFmtId="0" fontId="9" fillId="25" borderId="29" xfId="0" applyFont="1" applyFill="1" applyBorder="1" applyAlignment="1">
      <alignment/>
    </xf>
    <xf numFmtId="3" fontId="7" fillId="10" borderId="15" xfId="0" applyNumberFormat="1" applyFont="1" applyFill="1" applyBorder="1" applyAlignment="1" applyProtection="1">
      <alignment horizontal="center"/>
      <protection/>
    </xf>
    <xf numFmtId="172" fontId="7" fillId="10" borderId="15" xfId="0" applyNumberFormat="1" applyFont="1" applyFill="1" applyBorder="1" applyAlignment="1" applyProtection="1">
      <alignment horizontal="center"/>
      <protection/>
    </xf>
    <xf numFmtId="3" fontId="7" fillId="8" borderId="15" xfId="0" applyNumberFormat="1" applyFont="1" applyFill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2" fillId="0" borderId="30" xfId="0" applyFont="1" applyBorder="1" applyAlignment="1">
      <alignment/>
    </xf>
    <xf numFmtId="10" fontId="2" fillId="8" borderId="15" xfId="0" applyNumberFormat="1" applyFont="1" applyFill="1" applyBorder="1" applyAlignment="1">
      <alignment horizontal="center"/>
    </xf>
    <xf numFmtId="10" fontId="2" fillId="8" borderId="15" xfId="60" applyNumberFormat="1" applyFont="1" applyFill="1" applyBorder="1" applyAlignment="1">
      <alignment horizontal="center"/>
    </xf>
    <xf numFmtId="0" fontId="9" fillId="0" borderId="30" xfId="0" applyFont="1" applyBorder="1" applyAlignment="1" quotePrefix="1">
      <alignment/>
    </xf>
    <xf numFmtId="0" fontId="9" fillId="0" borderId="30" xfId="0" applyFont="1" applyFill="1" applyBorder="1" applyAlignment="1">
      <alignment/>
    </xf>
    <xf numFmtId="40" fontId="7" fillId="10" borderId="15" xfId="57" applyNumberFormat="1" applyFont="1" applyFill="1" applyBorder="1" applyAlignment="1">
      <alignment horizontal="center"/>
      <protection/>
    </xf>
    <xf numFmtId="0" fontId="9" fillId="0" borderId="28" xfId="0" applyFont="1" applyFill="1" applyBorder="1" applyAlignment="1">
      <alignment horizontal="center"/>
    </xf>
    <xf numFmtId="190" fontId="2" fillId="8" borderId="31" xfId="42" applyNumberFormat="1" applyFont="1" applyFill="1" applyBorder="1" applyAlignment="1">
      <alignment horizontal="center"/>
    </xf>
    <xf numFmtId="192" fontId="0" fillId="10" borderId="14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0" fontId="0" fillId="12" borderId="35" xfId="6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7" fillId="26" borderId="11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7" fillId="26" borderId="25" xfId="0" applyNumberFormat="1" applyFont="1" applyFill="1" applyBorder="1" applyAlignment="1" applyProtection="1">
      <alignment horizontal="left"/>
      <protection/>
    </xf>
    <xf numFmtId="0" fontId="7" fillId="10" borderId="26" xfId="0" applyNumberFormat="1" applyFont="1" applyFill="1" applyBorder="1" applyAlignment="1" applyProtection="1">
      <alignment horizontal="center"/>
      <protection/>
    </xf>
    <xf numFmtId="0" fontId="7" fillId="26" borderId="23" xfId="0" applyNumberFormat="1" applyFont="1" applyFill="1" applyBorder="1" applyAlignment="1" applyProtection="1">
      <alignment horizontal="left"/>
      <protection/>
    </xf>
    <xf numFmtId="3" fontId="7" fillId="8" borderId="24" xfId="0" applyNumberFormat="1" applyFont="1" applyFill="1" applyBorder="1" applyAlignment="1" applyProtection="1">
      <alignment horizontal="center"/>
      <protection/>
    </xf>
    <xf numFmtId="0" fontId="9" fillId="0" borderId="22" xfId="0" applyFont="1" applyBorder="1" applyAlignment="1">
      <alignment/>
    </xf>
    <xf numFmtId="10" fontId="9" fillId="0" borderId="17" xfId="60" applyNumberFormat="1" applyFont="1" applyFill="1" applyBorder="1" applyAlignment="1">
      <alignment/>
    </xf>
    <xf numFmtId="0" fontId="9" fillId="0" borderId="36" xfId="0" applyFont="1" applyBorder="1" applyAlignment="1">
      <alignment/>
    </xf>
    <xf numFmtId="0" fontId="7" fillId="0" borderId="37" xfId="0" applyNumberFormat="1" applyFont="1" applyFill="1" applyBorder="1" applyAlignment="1" applyProtection="1">
      <alignment horizontal="left"/>
      <protection/>
    </xf>
    <xf numFmtId="3" fontId="8" fillId="0" borderId="37" xfId="0" applyNumberFormat="1" applyFont="1" applyFill="1" applyBorder="1" applyAlignment="1" applyProtection="1">
      <alignment horizontal="center"/>
      <protection/>
    </xf>
    <xf numFmtId="0" fontId="2" fillId="24" borderId="34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GR SI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6.140625" style="12" bestFit="1" customWidth="1"/>
    <col min="2" max="2" width="11.57421875" style="16" bestFit="1" customWidth="1"/>
    <col min="3" max="3" width="10.8515625" style="12" bestFit="1" customWidth="1"/>
    <col min="4" max="4" width="8.8515625" style="12" customWidth="1"/>
    <col min="5" max="5" width="10.57421875" style="12" customWidth="1"/>
    <col min="6" max="9" width="8.8515625" style="12" customWidth="1"/>
    <col min="10" max="10" width="9.57421875" style="12" customWidth="1"/>
    <col min="11" max="16384" width="8.8515625" style="12" customWidth="1"/>
  </cols>
  <sheetData>
    <row r="1" spans="1:10" ht="15.75" thickBot="1">
      <c r="A1" s="57" t="s">
        <v>52</v>
      </c>
      <c r="B1" s="58"/>
      <c r="C1" s="59"/>
      <c r="D1" s="59"/>
      <c r="E1" s="59"/>
      <c r="F1" s="59"/>
      <c r="G1" s="59"/>
      <c r="H1" s="59"/>
      <c r="I1" s="59"/>
      <c r="J1" s="60"/>
    </row>
    <row r="2" spans="1:14" ht="15">
      <c r="A2" s="31" t="s">
        <v>60</v>
      </c>
      <c r="B2" s="32"/>
      <c r="C2" s="33"/>
      <c r="D2" s="33"/>
      <c r="E2" s="33"/>
      <c r="F2" s="33"/>
      <c r="G2" s="33"/>
      <c r="H2" s="33"/>
      <c r="I2" s="33"/>
      <c r="J2" s="34"/>
      <c r="M2">
        <v>1</v>
      </c>
      <c r="N2" t="s">
        <v>42</v>
      </c>
    </row>
    <row r="3" spans="1:14" ht="15">
      <c r="A3" s="29" t="s">
        <v>0</v>
      </c>
      <c r="B3" s="18">
        <v>3</v>
      </c>
      <c r="C3" s="48" t="s">
        <v>50</v>
      </c>
      <c r="D3" s="13"/>
      <c r="E3" s="13"/>
      <c r="F3" s="15"/>
      <c r="G3" s="15"/>
      <c r="H3" s="15"/>
      <c r="I3" s="15"/>
      <c r="J3" s="22"/>
      <c r="M3">
        <v>0</v>
      </c>
      <c r="N3" t="s">
        <v>43</v>
      </c>
    </row>
    <row r="4" spans="1:10" ht="15">
      <c r="A4" s="29" t="s">
        <v>27</v>
      </c>
      <c r="B4" s="8">
        <v>1000</v>
      </c>
      <c r="C4" s="35" t="s">
        <v>32</v>
      </c>
      <c r="D4" s="9"/>
      <c r="E4" s="10"/>
      <c r="F4" s="15"/>
      <c r="G4" s="15"/>
      <c r="H4" s="15"/>
      <c r="I4" s="15"/>
      <c r="J4" s="22"/>
    </row>
    <row r="5" spans="1:10" ht="15">
      <c r="A5" s="29" t="s">
        <v>47</v>
      </c>
      <c r="B5" s="19">
        <v>0.1</v>
      </c>
      <c r="C5" s="13"/>
      <c r="D5" s="9"/>
      <c r="E5" s="11"/>
      <c r="F5" s="15"/>
      <c r="G5" s="15"/>
      <c r="H5" s="15"/>
      <c r="I5" s="15"/>
      <c r="J5" s="22"/>
    </row>
    <row r="6" spans="1:10" ht="15">
      <c r="A6" s="29" t="s">
        <v>29</v>
      </c>
      <c r="B6" s="19">
        <v>0</v>
      </c>
      <c r="C6" s="13"/>
      <c r="D6" s="13"/>
      <c r="E6" s="13"/>
      <c r="F6" s="15"/>
      <c r="G6" s="15"/>
      <c r="H6" s="15"/>
      <c r="I6" s="15"/>
      <c r="J6" s="22"/>
    </row>
    <row r="7" spans="1:10" ht="15.75" thickBot="1">
      <c r="A7" s="29" t="s">
        <v>41</v>
      </c>
      <c r="B7" s="8">
        <v>1</v>
      </c>
      <c r="C7" s="15" t="s">
        <v>44</v>
      </c>
      <c r="D7" s="9"/>
      <c r="E7" s="10"/>
      <c r="F7" s="15"/>
      <c r="G7" s="15"/>
      <c r="H7" s="15"/>
      <c r="I7" s="15"/>
      <c r="J7" s="22"/>
    </row>
    <row r="8" spans="1:10" ht="15.75" thickBot="1">
      <c r="A8" s="30" t="s">
        <v>28</v>
      </c>
      <c r="B8" s="72">
        <f>IF(typev=1,(1+ret)*vsip*(12*((1+ret)^(years)-(1+inc+0.00001%)^(years)))/(ret-inc+0.00001%),vsip*(12*((1+ret)^(years)-(1+inc+0.00001%)^(years)))/(ret-inc+0.00001%))</f>
        <v>43691.916708079356</v>
      </c>
      <c r="C8" s="23"/>
      <c r="D8" s="24"/>
      <c r="E8" s="25"/>
      <c r="F8" s="26"/>
      <c r="G8" s="26"/>
      <c r="H8" s="26"/>
      <c r="I8" s="26"/>
      <c r="J8" s="27"/>
    </row>
    <row r="9" spans="1:10" ht="15.75" thickBot="1">
      <c r="A9" s="31" t="s">
        <v>61</v>
      </c>
      <c r="B9" s="32"/>
      <c r="C9" s="33"/>
      <c r="D9" s="33"/>
      <c r="E9" s="33"/>
      <c r="F9" s="33"/>
      <c r="G9" s="33"/>
      <c r="H9" s="33"/>
      <c r="I9" s="33"/>
      <c r="J9" s="34"/>
    </row>
    <row r="10" spans="1:10" ht="15">
      <c r="A10" s="28" t="s">
        <v>46</v>
      </c>
      <c r="B10" s="50">
        <v>36</v>
      </c>
      <c r="C10" s="51" t="s">
        <v>50</v>
      </c>
      <c r="D10" s="52"/>
      <c r="E10" s="52"/>
      <c r="F10" s="20"/>
      <c r="G10" s="20"/>
      <c r="H10" s="20"/>
      <c r="I10" s="20"/>
      <c r="J10" s="21"/>
    </row>
    <row r="11" spans="1:10" ht="15">
      <c r="A11" s="29" t="s">
        <v>27</v>
      </c>
      <c r="B11" s="8">
        <v>1000</v>
      </c>
      <c r="C11" s="17" t="s">
        <v>32</v>
      </c>
      <c r="D11" s="9"/>
      <c r="E11" s="10"/>
      <c r="F11" s="15"/>
      <c r="G11" s="15"/>
      <c r="H11" s="15"/>
      <c r="I11" s="15"/>
      <c r="J11" s="22"/>
    </row>
    <row r="12" spans="1:10" ht="15.75" thickBot="1">
      <c r="A12" s="36" t="s">
        <v>47</v>
      </c>
      <c r="B12" s="37">
        <v>0.1</v>
      </c>
      <c r="C12" s="13"/>
      <c r="D12" s="9"/>
      <c r="E12" s="11"/>
      <c r="F12" s="15"/>
      <c r="G12" s="15"/>
      <c r="H12" s="15"/>
      <c r="I12" s="15"/>
      <c r="J12" s="22"/>
    </row>
    <row r="13" spans="1:10" ht="15.75" thickBot="1">
      <c r="A13" s="40" t="s">
        <v>51</v>
      </c>
      <c r="B13" s="71"/>
      <c r="C13" s="41"/>
      <c r="D13" s="41"/>
      <c r="E13" s="41"/>
      <c r="F13" s="42"/>
      <c r="G13" s="42"/>
      <c r="H13" s="42"/>
      <c r="I13" s="42"/>
      <c r="J13" s="43"/>
    </row>
    <row r="14" spans="1:10" ht="15.75" thickBot="1">
      <c r="A14" s="38" t="s">
        <v>41</v>
      </c>
      <c r="B14" s="39">
        <v>1</v>
      </c>
      <c r="C14" s="15" t="s">
        <v>44</v>
      </c>
      <c r="D14" s="9"/>
      <c r="E14" s="10"/>
      <c r="F14" s="15"/>
      <c r="G14" s="15"/>
      <c r="H14" s="15"/>
      <c r="I14" s="15"/>
      <c r="J14" s="22"/>
    </row>
    <row r="15" spans="1:10" ht="15.75" thickBot="1">
      <c r="A15" s="53" t="s">
        <v>13</v>
      </c>
      <c r="B15" s="47">
        <f>(1+retm)^(1/12)-1</f>
        <v>0.007974140428903764</v>
      </c>
      <c r="C15" s="54" t="s">
        <v>48</v>
      </c>
      <c r="D15" s="45"/>
      <c r="E15" s="46"/>
      <c r="F15" s="45" t="s">
        <v>28</v>
      </c>
      <c r="G15" s="55"/>
      <c r="H15" s="55"/>
      <c r="I15" s="72">
        <f>IF(typevm=1,(1+mretmc)*vsipm*((1+mretmc)^monthsv-1)/mretmc,vsipm*((1+mretmc)^monthsv-1)/mretmc)</f>
        <v>41840.17618659308</v>
      </c>
      <c r="J15" s="56"/>
    </row>
    <row r="16" spans="1:10" ht="15.75" thickBot="1">
      <c r="A16" s="94" t="s">
        <v>13</v>
      </c>
      <c r="B16" s="47">
        <f>retm/12</f>
        <v>0.008333333333333333</v>
      </c>
      <c r="C16" s="54" t="s">
        <v>49</v>
      </c>
      <c r="D16" s="45"/>
      <c r="E16" s="46"/>
      <c r="F16" s="45" t="s">
        <v>28</v>
      </c>
      <c r="G16" s="55"/>
      <c r="H16" s="55"/>
      <c r="I16" s="72">
        <f>IF(typevm=1,(1+mretminc)*vsipm*((1+mretminc)^monthsv-1)/mretminc,vsipm*((1+mretminc)^monthsv-1)/mretminc)</f>
        <v>42130.002932678035</v>
      </c>
      <c r="J16" s="56"/>
    </row>
    <row r="17" spans="1:10" ht="15">
      <c r="A17" s="44" t="s">
        <v>53</v>
      </c>
      <c r="B17" s="49"/>
      <c r="C17" s="13"/>
      <c r="D17" s="9"/>
      <c r="E17" s="10"/>
      <c r="F17" s="15"/>
      <c r="G17" s="15"/>
      <c r="H17" s="15"/>
      <c r="I17" s="15"/>
      <c r="J17" s="15"/>
    </row>
    <row r="18" spans="1:10" ht="15">
      <c r="A18" s="44" t="s">
        <v>45</v>
      </c>
      <c r="B18" s="49"/>
      <c r="C18" s="15"/>
      <c r="D18" s="15"/>
      <c r="E18" s="15"/>
      <c r="F18" s="15"/>
      <c r="G18" s="15"/>
      <c r="H18" s="15"/>
      <c r="I18" s="15"/>
      <c r="J18" s="15"/>
    </row>
  </sheetData>
  <sheetProtection/>
  <dataValidations count="2">
    <dataValidation type="list" allowBlank="1" showInputMessage="1" showErrorMessage="1" sqref="B14">
      <formula1>$M$2:$M$3</formula1>
    </dataValidation>
    <dataValidation type="list" allowBlank="1" showInputMessage="1" showErrorMessage="1" sqref="B7">
      <formula1>$M$2:$M$3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31.57421875" style="12" bestFit="1" customWidth="1"/>
    <col min="2" max="2" width="12.421875" style="12" customWidth="1"/>
    <col min="3" max="3" width="11.57421875" style="12" bestFit="1" customWidth="1"/>
    <col min="4" max="4" width="8.8515625" style="12" customWidth="1"/>
    <col min="5" max="5" width="9.7109375" style="12" bestFit="1" customWidth="1"/>
    <col min="6" max="11" width="8.8515625" style="12" customWidth="1"/>
    <col min="12" max="13" width="0" style="12" hidden="1" customWidth="1"/>
    <col min="14" max="16384" width="8.8515625" style="12" customWidth="1"/>
  </cols>
  <sheetData>
    <row r="1" spans="1:10" ht="15.75" thickBot="1">
      <c r="A1" s="91" t="s">
        <v>62</v>
      </c>
      <c r="B1" s="92"/>
      <c r="C1" s="33"/>
      <c r="D1" s="33"/>
      <c r="E1" s="33"/>
      <c r="F1" s="33"/>
      <c r="G1" s="33"/>
      <c r="H1" s="33"/>
      <c r="I1" s="33"/>
      <c r="J1" s="34"/>
    </row>
    <row r="2" spans="1:10" ht="15">
      <c r="A2" s="82" t="s">
        <v>0</v>
      </c>
      <c r="B2" s="83">
        <v>3</v>
      </c>
      <c r="C2" s="76" t="s">
        <v>30</v>
      </c>
      <c r="D2" s="77"/>
      <c r="E2" s="77"/>
      <c r="F2" s="77"/>
      <c r="G2" s="77"/>
      <c r="H2" s="77"/>
      <c r="I2" s="77"/>
      <c r="J2" s="78"/>
    </row>
    <row r="3" spans="1:13" ht="15">
      <c r="A3" s="79" t="s">
        <v>1</v>
      </c>
      <c r="B3" s="61">
        <v>43691.697</v>
      </c>
      <c r="C3" s="15"/>
      <c r="D3" s="15"/>
      <c r="E3" s="15"/>
      <c r="F3" s="15"/>
      <c r="G3" s="15"/>
      <c r="H3" s="15"/>
      <c r="I3" s="15"/>
      <c r="J3" s="22"/>
      <c r="L3" s="12">
        <v>1</v>
      </c>
      <c r="M3" s="12" t="s">
        <v>42</v>
      </c>
    </row>
    <row r="4" spans="1:13" ht="15">
      <c r="A4" s="79" t="s">
        <v>2</v>
      </c>
      <c r="B4" s="62">
        <v>0</v>
      </c>
      <c r="C4" s="15"/>
      <c r="D4" s="15"/>
      <c r="E4" s="15"/>
      <c r="F4" s="15"/>
      <c r="G4" s="15"/>
      <c r="H4" s="15"/>
      <c r="I4" s="15"/>
      <c r="J4" s="22"/>
      <c r="L4" s="12">
        <v>0</v>
      </c>
      <c r="M4" s="12" t="s">
        <v>43</v>
      </c>
    </row>
    <row r="5" spans="1:10" ht="15">
      <c r="A5" s="79" t="s">
        <v>26</v>
      </c>
      <c r="B5" s="19">
        <v>0.1</v>
      </c>
      <c r="C5" s="15"/>
      <c r="D5" s="15"/>
      <c r="E5" s="15"/>
      <c r="F5" s="15"/>
      <c r="G5" s="15"/>
      <c r="H5" s="15"/>
      <c r="I5" s="15"/>
      <c r="J5" s="22"/>
    </row>
    <row r="6" spans="1:10" ht="15">
      <c r="A6" s="79" t="s">
        <v>3</v>
      </c>
      <c r="B6" s="63">
        <f>B3*(1+B4)^B2</f>
        <v>43691.697</v>
      </c>
      <c r="C6" s="15"/>
      <c r="D6" s="15"/>
      <c r="E6" s="15"/>
      <c r="F6" s="15"/>
      <c r="G6" s="15"/>
      <c r="H6" s="15"/>
      <c r="I6" s="15"/>
      <c r="J6" s="22"/>
    </row>
    <row r="7" spans="1:10" ht="15">
      <c r="A7" s="79" t="s">
        <v>4</v>
      </c>
      <c r="B7" s="61">
        <v>0</v>
      </c>
      <c r="C7" s="15"/>
      <c r="D7" s="15"/>
      <c r="E7" s="15"/>
      <c r="F7" s="15"/>
      <c r="G7" s="15"/>
      <c r="H7" s="15"/>
      <c r="I7" s="15"/>
      <c r="J7" s="22"/>
    </row>
    <row r="8" spans="1:10" ht="15">
      <c r="A8" s="79" t="s">
        <v>5</v>
      </c>
      <c r="B8" s="19">
        <v>0</v>
      </c>
      <c r="C8" s="15"/>
      <c r="D8" s="15"/>
      <c r="E8" s="15"/>
      <c r="F8" s="15"/>
      <c r="G8" s="15"/>
      <c r="H8" s="15"/>
      <c r="I8" s="15"/>
      <c r="J8" s="22"/>
    </row>
    <row r="9" spans="1:10" ht="15">
      <c r="A9" s="79" t="s">
        <v>6</v>
      </c>
      <c r="B9" s="63">
        <f>B7*(1+B8)^B2</f>
        <v>0</v>
      </c>
      <c r="C9" s="15"/>
      <c r="D9" s="15"/>
      <c r="E9" s="15"/>
      <c r="F9" s="15"/>
      <c r="G9" s="15"/>
      <c r="H9" s="15"/>
      <c r="I9" s="15"/>
      <c r="J9" s="22"/>
    </row>
    <row r="10" spans="1:10" ht="15">
      <c r="A10" s="79" t="s">
        <v>7</v>
      </c>
      <c r="B10" s="19">
        <v>0</v>
      </c>
      <c r="C10" s="15"/>
      <c r="D10" s="15"/>
      <c r="E10" s="15"/>
      <c r="F10" s="15"/>
      <c r="G10" s="15"/>
      <c r="H10" s="15"/>
      <c r="I10" s="15"/>
      <c r="J10" s="22"/>
    </row>
    <row r="11" spans="1:10" ht="15">
      <c r="A11" s="29" t="s">
        <v>41</v>
      </c>
      <c r="B11" s="8">
        <v>1</v>
      </c>
      <c r="C11" s="88" t="s">
        <v>63</v>
      </c>
      <c r="D11" s="89"/>
      <c r="E11" s="90"/>
      <c r="F11" s="77"/>
      <c r="G11" s="77"/>
      <c r="H11" s="77"/>
      <c r="I11" s="77"/>
      <c r="J11" s="78"/>
    </row>
    <row r="12" spans="1:10" ht="15">
      <c r="A12" s="79" t="s">
        <v>8</v>
      </c>
      <c r="B12" s="63">
        <f>IF(typeg=1,(gcorpus-fvcurr)*(retg-incg+0.00001%)/((12*((1+retg)^(yearsg)-(1+incg+0.00001%)^(yearsg)))*(1+retg)),(gcorpus-fvcurr)*(retg-incg+0.00001%)/((12*((1+retg)^(yearsg)-(1+incg+0.00001%)^(yearsg)))))</f>
        <v>999.9949714250159</v>
      </c>
      <c r="C12" s="80"/>
      <c r="D12" s="15"/>
      <c r="E12" s="15"/>
      <c r="F12" s="15"/>
      <c r="G12" s="15"/>
      <c r="H12" s="15"/>
      <c r="I12" s="15"/>
      <c r="J12" s="22"/>
    </row>
    <row r="13" spans="1:10" ht="15">
      <c r="A13" s="79" t="s">
        <v>9</v>
      </c>
      <c r="B13" s="61">
        <v>0</v>
      </c>
      <c r="C13" s="15"/>
      <c r="D13" s="15"/>
      <c r="E13" s="15"/>
      <c r="F13" s="15"/>
      <c r="G13" s="15"/>
      <c r="H13" s="15"/>
      <c r="I13" s="15"/>
      <c r="J13" s="22"/>
    </row>
    <row r="14" spans="1:10" ht="15.75" thickBot="1">
      <c r="A14" s="84" t="s">
        <v>10</v>
      </c>
      <c r="B14" s="85">
        <f>IF(typeg=1,(gcorpus-fvcurr)*(retg-incg+0.00001%)/((12*((1+retg)^(yearsg-yearsp)-(1+incg+0.00001%)^(yearsg-yearsp)))*(1+retg)),(gcorpus-fvcurr)*(retg-incg+0.00001%)/((12*((1+retg)^(yearsg-yearsp)-(1+incg+0.00001%)^(yearsg-yearsp)))))</f>
        <v>999.9949714250159</v>
      </c>
      <c r="C14" s="80"/>
      <c r="D14" s="15"/>
      <c r="E14" s="15"/>
      <c r="F14" s="15"/>
      <c r="G14" s="15"/>
      <c r="H14" s="15"/>
      <c r="I14" s="15"/>
      <c r="J14" s="22"/>
    </row>
    <row r="15" spans="1:10" ht="15">
      <c r="A15" s="86" t="s">
        <v>53</v>
      </c>
      <c r="B15" s="52"/>
      <c r="C15" s="87"/>
      <c r="D15" s="20"/>
      <c r="E15" s="20"/>
      <c r="F15" s="20"/>
      <c r="G15" s="20"/>
      <c r="H15" s="20"/>
      <c r="I15" s="20"/>
      <c r="J15" s="21"/>
    </row>
    <row r="16" spans="1:10" ht="15.75" thickBot="1">
      <c r="A16" s="81" t="s">
        <v>45</v>
      </c>
      <c r="B16" s="26"/>
      <c r="C16" s="26"/>
      <c r="D16" s="26"/>
      <c r="E16" s="26"/>
      <c r="F16" s="26"/>
      <c r="G16" s="26"/>
      <c r="H16" s="26"/>
      <c r="I16" s="26"/>
      <c r="J16" s="27"/>
    </row>
  </sheetData>
  <sheetProtection/>
  <dataValidations count="1">
    <dataValidation type="list" allowBlank="1" showInputMessage="1" showErrorMessage="1" sqref="B11">
      <formula1>$L$3:$L$4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9.421875" style="0" customWidth="1"/>
    <col min="2" max="2" width="16.7109375" style="0" bestFit="1" customWidth="1"/>
  </cols>
  <sheetData>
    <row r="1" ht="15" thickBot="1">
      <c r="A1" s="1" t="s">
        <v>55</v>
      </c>
    </row>
    <row r="2" spans="1:2" ht="14.25">
      <c r="A2" s="3" t="s">
        <v>35</v>
      </c>
      <c r="B2" s="6">
        <v>5000</v>
      </c>
    </row>
    <row r="3" spans="1:3" ht="14.25">
      <c r="A3" s="4" t="s">
        <v>36</v>
      </c>
      <c r="B3" s="7">
        <v>5410</v>
      </c>
      <c r="C3" s="1" t="s">
        <v>39</v>
      </c>
    </row>
    <row r="4" spans="1:2" ht="14.25">
      <c r="A4" s="4" t="s">
        <v>37</v>
      </c>
      <c r="B4" s="7">
        <v>1</v>
      </c>
    </row>
    <row r="5" spans="1:2" ht="14.25">
      <c r="A5" s="4"/>
      <c r="B5" s="74"/>
    </row>
    <row r="6" spans="1:2" ht="15" thickBot="1">
      <c r="A6" s="5" t="s">
        <v>38</v>
      </c>
      <c r="B6" s="75">
        <f>((B3/B2)^(1/B4)-1)</f>
        <v>0.08200000000000007</v>
      </c>
    </row>
    <row r="7" ht="15" thickBot="1">
      <c r="B7" s="2"/>
    </row>
    <row r="8" spans="1:2" ht="14.25">
      <c r="A8" s="3" t="s">
        <v>35</v>
      </c>
      <c r="B8" s="6">
        <v>5000</v>
      </c>
    </row>
    <row r="9" spans="1:2" ht="14.25">
      <c r="A9" s="4" t="s">
        <v>56</v>
      </c>
      <c r="B9" s="73">
        <v>36526</v>
      </c>
    </row>
    <row r="10" spans="1:2" ht="14.25">
      <c r="A10" s="4" t="s">
        <v>57</v>
      </c>
      <c r="B10" s="73">
        <v>36891</v>
      </c>
    </row>
    <row r="11" spans="1:2" ht="14.25">
      <c r="A11" s="4" t="s">
        <v>58</v>
      </c>
      <c r="B11" s="7">
        <v>5410</v>
      </c>
    </row>
    <row r="12" ht="14.25">
      <c r="B12" s="2"/>
    </row>
    <row r="13" spans="1:2" ht="15" thickBot="1">
      <c r="A13" s="5" t="s">
        <v>38</v>
      </c>
      <c r="B13" s="75">
        <f>(B11/B8)^((B10-B9)/365)-1</f>
        <v>0.08200000000000007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4.57421875" style="12" customWidth="1"/>
    <col min="2" max="2" width="14.7109375" style="12" bestFit="1" customWidth="1"/>
    <col min="3" max="4" width="8.8515625" style="12" customWidth="1"/>
    <col min="5" max="5" width="9.57421875" style="12" customWidth="1"/>
    <col min="6" max="13" width="8.8515625" style="12" customWidth="1"/>
    <col min="14" max="15" width="0" style="12" hidden="1" customWidth="1"/>
    <col min="16" max="16384" width="8.8515625" style="12" customWidth="1"/>
  </cols>
  <sheetData>
    <row r="1" spans="1:15" ht="15">
      <c r="A1" s="64" t="s">
        <v>16</v>
      </c>
      <c r="B1" s="20"/>
      <c r="C1" s="20"/>
      <c r="D1" s="20"/>
      <c r="E1" s="20"/>
      <c r="F1" s="20"/>
      <c r="N1" s="12">
        <v>1</v>
      </c>
      <c r="O1" s="12" t="s">
        <v>42</v>
      </c>
    </row>
    <row r="2" spans="1:15" ht="15">
      <c r="A2" s="65" t="s">
        <v>54</v>
      </c>
      <c r="B2" s="15"/>
      <c r="C2" s="15"/>
      <c r="D2" s="15"/>
      <c r="E2" s="15"/>
      <c r="F2" s="15"/>
      <c r="N2" s="12">
        <v>0</v>
      </c>
      <c r="O2" s="12" t="s">
        <v>43</v>
      </c>
    </row>
    <row r="3" spans="1:6" ht="15">
      <c r="A3" s="44" t="s">
        <v>33</v>
      </c>
      <c r="B3" s="15"/>
      <c r="C3" s="15"/>
      <c r="D3" s="15"/>
      <c r="E3" s="15"/>
      <c r="F3" s="15"/>
    </row>
    <row r="4" spans="1:6" ht="15">
      <c r="A4" s="44" t="s">
        <v>34</v>
      </c>
      <c r="B4" s="15"/>
      <c r="C4" s="15"/>
      <c r="D4" s="15"/>
      <c r="E4" s="15"/>
      <c r="F4" s="15"/>
    </row>
    <row r="5" spans="1:6" ht="15">
      <c r="A5" s="65" t="s">
        <v>15</v>
      </c>
      <c r="B5" s="15"/>
      <c r="C5" s="15"/>
      <c r="D5" s="15"/>
      <c r="E5" s="15"/>
      <c r="F5" s="15"/>
    </row>
    <row r="6" spans="1:11" ht="15">
      <c r="A6" s="14" t="s">
        <v>11</v>
      </c>
      <c r="B6" s="8">
        <v>1000</v>
      </c>
      <c r="C6" s="76"/>
      <c r="D6" s="77"/>
      <c r="E6" s="77"/>
      <c r="F6" s="77"/>
      <c r="G6" s="77"/>
      <c r="H6" s="77"/>
      <c r="I6" s="77"/>
      <c r="J6" s="77"/>
      <c r="K6" s="78"/>
    </row>
    <row r="7" spans="1:11" ht="15">
      <c r="A7" s="14" t="s">
        <v>14</v>
      </c>
      <c r="B7" s="8">
        <v>36</v>
      </c>
      <c r="C7" s="76" t="s">
        <v>17</v>
      </c>
      <c r="D7" s="77"/>
      <c r="E7" s="77"/>
      <c r="F7" s="77"/>
      <c r="G7" s="77"/>
      <c r="H7" s="77"/>
      <c r="I7" s="77"/>
      <c r="J7" s="77"/>
      <c r="K7" s="78"/>
    </row>
    <row r="8" spans="1:11" ht="15">
      <c r="A8" s="14" t="s">
        <v>12</v>
      </c>
      <c r="B8" s="70">
        <v>47927.79</v>
      </c>
      <c r="C8" s="76" t="s">
        <v>21</v>
      </c>
      <c r="D8" s="77"/>
      <c r="E8" s="77"/>
      <c r="F8" s="77"/>
      <c r="G8" s="77"/>
      <c r="H8" s="77"/>
      <c r="I8" s="77"/>
      <c r="J8" s="77"/>
      <c r="K8" s="78"/>
    </row>
    <row r="9" spans="1:11" ht="15">
      <c r="A9" s="14" t="s">
        <v>41</v>
      </c>
      <c r="B9" s="8">
        <v>1</v>
      </c>
      <c r="C9" s="76" t="s">
        <v>63</v>
      </c>
      <c r="D9" s="77"/>
      <c r="E9" s="77"/>
      <c r="F9" s="77"/>
      <c r="G9" s="77"/>
      <c r="H9" s="77"/>
      <c r="I9" s="77"/>
      <c r="J9" s="77"/>
      <c r="K9" s="78"/>
    </row>
    <row r="10" spans="1:11" ht="15">
      <c r="A10" s="14" t="s">
        <v>40</v>
      </c>
      <c r="B10" s="66">
        <f>(RATE(months,-SIP,,presval,type))</f>
        <v>0.014939633644254696</v>
      </c>
      <c r="C10" s="76" t="s">
        <v>59</v>
      </c>
      <c r="D10" s="77"/>
      <c r="E10" s="77"/>
      <c r="F10" s="77"/>
      <c r="G10" s="77"/>
      <c r="H10" s="77"/>
      <c r="I10" s="77"/>
      <c r="J10" s="77"/>
      <c r="K10" s="78"/>
    </row>
    <row r="11" spans="1:11" ht="15">
      <c r="A11" s="14" t="s">
        <v>13</v>
      </c>
      <c r="B11" s="67">
        <f>(1+B10)^12-1</f>
        <v>0.1947651487130817</v>
      </c>
      <c r="C11" s="76" t="s">
        <v>48</v>
      </c>
      <c r="D11" s="77"/>
      <c r="E11" s="77"/>
      <c r="F11" s="77"/>
      <c r="G11" s="77"/>
      <c r="H11" s="77"/>
      <c r="I11" s="77"/>
      <c r="J11" s="77"/>
      <c r="K11" s="78"/>
    </row>
    <row r="12" spans="1:11" ht="15">
      <c r="A12" s="93" t="s">
        <v>13</v>
      </c>
      <c r="B12" s="67">
        <f>B10*12</f>
        <v>0.17927560373105633</v>
      </c>
      <c r="C12" s="76" t="s">
        <v>49</v>
      </c>
      <c r="D12" s="77"/>
      <c r="E12" s="77"/>
      <c r="F12" s="77"/>
      <c r="G12" s="77"/>
      <c r="H12" s="77"/>
      <c r="I12" s="77"/>
      <c r="J12" s="77"/>
      <c r="K12" s="78"/>
    </row>
    <row r="13" spans="1:6" ht="15">
      <c r="A13" s="68" t="s">
        <v>22</v>
      </c>
      <c r="B13" s="15"/>
      <c r="C13" s="15"/>
      <c r="D13" s="15"/>
      <c r="E13" s="15"/>
      <c r="F13" s="15"/>
    </row>
    <row r="14" spans="1:6" ht="15">
      <c r="A14" s="68" t="s">
        <v>31</v>
      </c>
      <c r="B14" s="15"/>
      <c r="C14" s="15"/>
      <c r="D14" s="15"/>
      <c r="E14" s="15"/>
      <c r="F14" s="15"/>
    </row>
    <row r="15" spans="1:6" ht="15">
      <c r="A15" s="44"/>
      <c r="B15" s="15"/>
      <c r="C15" s="15"/>
      <c r="D15" s="15"/>
      <c r="E15" s="15"/>
      <c r="F15" s="15"/>
    </row>
    <row r="16" spans="1:6" ht="15">
      <c r="A16" s="69" t="s">
        <v>25</v>
      </c>
      <c r="B16" s="15"/>
      <c r="C16" s="15"/>
      <c r="D16" s="15"/>
      <c r="E16" s="15"/>
      <c r="F16" s="15"/>
    </row>
    <row r="17" spans="1:6" ht="15">
      <c r="A17" s="44" t="s">
        <v>18</v>
      </c>
      <c r="B17" s="15"/>
      <c r="C17" s="15"/>
      <c r="D17" s="15"/>
      <c r="E17" s="15"/>
      <c r="F17" s="15"/>
    </row>
    <row r="18" spans="1:6" ht="15">
      <c r="A18" s="44" t="s">
        <v>19</v>
      </c>
      <c r="B18" s="15"/>
      <c r="C18" s="15"/>
      <c r="D18" s="15"/>
      <c r="E18" s="15"/>
      <c r="F18" s="15"/>
    </row>
    <row r="19" spans="1:6" ht="15">
      <c r="A19" s="44" t="s">
        <v>23</v>
      </c>
      <c r="B19" s="15"/>
      <c r="C19" s="15"/>
      <c r="D19" s="15"/>
      <c r="E19" s="15"/>
      <c r="F19" s="15"/>
    </row>
    <row r="20" spans="1:6" ht="15">
      <c r="A20" s="44" t="s">
        <v>24</v>
      </c>
      <c r="B20" s="15"/>
      <c r="C20" s="15"/>
      <c r="D20" s="15"/>
      <c r="E20" s="15"/>
      <c r="F20" s="15"/>
    </row>
    <row r="21" spans="1:6" ht="15">
      <c r="A21" s="44" t="s">
        <v>20</v>
      </c>
      <c r="B21" s="15"/>
      <c r="C21" s="15"/>
      <c r="D21" s="15"/>
      <c r="E21" s="15"/>
      <c r="F21" s="15"/>
    </row>
    <row r="22" spans="1:6" ht="15">
      <c r="A22" s="44"/>
      <c r="B22" s="15"/>
      <c r="C22" s="15"/>
      <c r="D22" s="15"/>
      <c r="E22" s="15"/>
      <c r="F22" s="15"/>
    </row>
    <row r="23" spans="1:6" ht="15">
      <c r="A23" s="44" t="s">
        <v>53</v>
      </c>
      <c r="B23" s="15"/>
      <c r="C23" s="15"/>
      <c r="D23" s="15"/>
      <c r="E23" s="15"/>
      <c r="F23" s="15"/>
    </row>
    <row r="24" spans="1:6" ht="15">
      <c r="A24" s="44" t="s">
        <v>45</v>
      </c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  <row r="27" spans="1:6" ht="15">
      <c r="A27" s="15"/>
      <c r="B27" s="15"/>
      <c r="C27" s="15"/>
      <c r="D27" s="15"/>
      <c r="E27" s="15"/>
      <c r="F27" s="15"/>
    </row>
    <row r="28" spans="1:6" ht="15">
      <c r="A28" s="15"/>
      <c r="B28" s="15"/>
      <c r="C28" s="15"/>
      <c r="D28" s="15"/>
      <c r="E28" s="15"/>
      <c r="F28" s="15"/>
    </row>
    <row r="29" spans="1:6" ht="15">
      <c r="A29" s="15"/>
      <c r="B29" s="15"/>
      <c r="C29" s="15"/>
      <c r="D29" s="15"/>
      <c r="E29" s="15"/>
      <c r="F29" s="15"/>
    </row>
  </sheetData>
  <sheetProtection/>
  <dataValidations count="1">
    <dataValidation type="list" allowBlank="1" showInputMessage="1" showErrorMessage="1" sqref="B9">
      <formula1>$N$1:$N$2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2012-11-12T12:40:20Z</dcterms:created>
  <dcterms:modified xsi:type="dcterms:W3CDTF">2014-08-28T11:32:06Z</dcterms:modified>
  <cp:category/>
  <cp:version/>
  <cp:contentType/>
  <cp:contentStatus/>
</cp:coreProperties>
</file>