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84" windowWidth="11460" windowHeight="6072"/>
  </bookViews>
  <sheets>
    <sheet name="Sheet2" sheetId="2" r:id="rId1"/>
  </sheets>
  <definedNames>
    <definedName name="DURA">Sheet2!$C$6</definedName>
    <definedName name="gap">Sheet2!$F$13</definedName>
  </definedNames>
  <calcPr calcId="124519" refMode="R1C1"/>
</workbook>
</file>

<file path=xl/calcChain.xml><?xml version="1.0" encoding="utf-8"?>
<calcChain xmlns="http://schemas.openxmlformats.org/spreadsheetml/2006/main">
  <c r="M2" i="2"/>
  <c r="M3" s="1"/>
  <c r="C13"/>
  <c r="O2"/>
  <c r="Q2" s="1"/>
  <c r="S3" s="1"/>
  <c r="B11"/>
  <c r="C8"/>
  <c r="C11" s="1"/>
  <c r="C12" s="1"/>
  <c r="AA3"/>
  <c r="X3"/>
  <c r="K3"/>
  <c r="K4" s="1"/>
  <c r="H3"/>
  <c r="I3" s="1"/>
  <c r="X2"/>
  <c r="V2"/>
  <c r="T2"/>
  <c r="P2"/>
  <c r="R2" s="1"/>
  <c r="N2"/>
  <c r="J2"/>
  <c r="I2"/>
  <c r="AA1"/>
  <c r="N3" l="1"/>
  <c r="W2"/>
  <c r="S2"/>
  <c r="K5"/>
  <c r="L4"/>
  <c r="N4"/>
  <c r="N5" s="1"/>
  <c r="R3"/>
  <c r="U3"/>
  <c r="H4"/>
  <c r="J3"/>
  <c r="O3"/>
  <c r="O4" s="1"/>
  <c r="P3"/>
  <c r="T3"/>
  <c r="X4"/>
  <c r="AA6"/>
  <c r="M4"/>
  <c r="M5" s="1"/>
  <c r="W3" l="1"/>
  <c r="Q3"/>
  <c r="V3"/>
  <c r="Q4"/>
  <c r="W4"/>
  <c r="K6"/>
  <c r="L5"/>
  <c r="N6"/>
  <c r="J4"/>
  <c r="X5"/>
  <c r="U4"/>
  <c r="P4"/>
  <c r="I4"/>
  <c r="H5"/>
  <c r="T4"/>
  <c r="V4" s="1"/>
  <c r="R4"/>
  <c r="M6"/>
  <c r="I5" l="1"/>
  <c r="X6"/>
  <c r="U5"/>
  <c r="P5"/>
  <c r="J5"/>
  <c r="H6"/>
  <c r="T5"/>
  <c r="V5" s="1"/>
  <c r="R5"/>
  <c r="O5"/>
  <c r="K7"/>
  <c r="L6"/>
  <c r="M7"/>
  <c r="N7"/>
  <c r="K8" l="1"/>
  <c r="L7"/>
  <c r="J6"/>
  <c r="X7"/>
  <c r="U6"/>
  <c r="P6"/>
  <c r="I6"/>
  <c r="H7"/>
  <c r="T6"/>
  <c r="V6" s="1"/>
  <c r="R6"/>
  <c r="O6"/>
  <c r="N8"/>
  <c r="W5"/>
  <c r="Q5"/>
  <c r="I7" l="1"/>
  <c r="H8"/>
  <c r="U7"/>
  <c r="P7"/>
  <c r="J7"/>
  <c r="X8"/>
  <c r="T7"/>
  <c r="V7" s="1"/>
  <c r="R7"/>
  <c r="O7"/>
  <c r="Q6"/>
  <c r="W6"/>
  <c r="L8"/>
  <c r="K9"/>
  <c r="N9"/>
  <c r="M8"/>
  <c r="J8" l="1"/>
  <c r="H9"/>
  <c r="T8"/>
  <c r="I8"/>
  <c r="X9"/>
  <c r="R8"/>
  <c r="U8"/>
  <c r="V8" s="1"/>
  <c r="P8"/>
  <c r="O8"/>
  <c r="M9"/>
  <c r="L9"/>
  <c r="K10"/>
  <c r="W7"/>
  <c r="Q7"/>
  <c r="Q8" l="1"/>
  <c r="W8"/>
  <c r="M10"/>
  <c r="L10"/>
  <c r="K11"/>
  <c r="I9"/>
  <c r="X10"/>
  <c r="H10"/>
  <c r="T9"/>
  <c r="J9"/>
  <c r="R9"/>
  <c r="U9"/>
  <c r="P9"/>
  <c r="O9"/>
  <c r="N10"/>
  <c r="N11" s="1"/>
  <c r="V9" l="1"/>
  <c r="K12"/>
  <c r="L11"/>
  <c r="M11"/>
  <c r="M12" s="1"/>
  <c r="N12"/>
  <c r="W9"/>
  <c r="Q9"/>
  <c r="J10"/>
  <c r="H11"/>
  <c r="U10"/>
  <c r="I10"/>
  <c r="X11"/>
  <c r="T10"/>
  <c r="P10"/>
  <c r="R10"/>
  <c r="O10"/>
  <c r="V10" l="1"/>
  <c r="X12"/>
  <c r="I11"/>
  <c r="T11"/>
  <c r="J11"/>
  <c r="H12"/>
  <c r="R11"/>
  <c r="U11"/>
  <c r="P11"/>
  <c r="O11"/>
  <c r="Q10"/>
  <c r="W10"/>
  <c r="K13"/>
  <c r="L12"/>
  <c r="N13"/>
  <c r="V11" l="1"/>
  <c r="K14"/>
  <c r="L13"/>
  <c r="Q11"/>
  <c r="W11"/>
  <c r="H13"/>
  <c r="X13"/>
  <c r="I12"/>
  <c r="U12"/>
  <c r="J12"/>
  <c r="T12"/>
  <c r="V12" s="1"/>
  <c r="P12"/>
  <c r="R12"/>
  <c r="O12"/>
  <c r="N14"/>
  <c r="M13"/>
  <c r="M14" s="1"/>
  <c r="Y3"/>
  <c r="Q12" l="1"/>
  <c r="W12"/>
  <c r="H14"/>
  <c r="T13"/>
  <c r="I13"/>
  <c r="X14"/>
  <c r="U13"/>
  <c r="J13"/>
  <c r="R13"/>
  <c r="P13"/>
  <c r="O13"/>
  <c r="K15"/>
  <c r="L14"/>
  <c r="M15"/>
  <c r="V13" l="1"/>
  <c r="K16"/>
  <c r="L15"/>
  <c r="Q13"/>
  <c r="W13"/>
  <c r="H15"/>
  <c r="O14"/>
  <c r="T14"/>
  <c r="J14"/>
  <c r="X15"/>
  <c r="U14"/>
  <c r="R14"/>
  <c r="P14"/>
  <c r="I14"/>
  <c r="N15"/>
  <c r="N16" s="1"/>
  <c r="M16"/>
  <c r="Q14" l="1"/>
  <c r="W14"/>
  <c r="H16"/>
  <c r="X16"/>
  <c r="O15"/>
  <c r="T15"/>
  <c r="R15"/>
  <c r="P15"/>
  <c r="I15"/>
  <c r="U15"/>
  <c r="V15" s="1"/>
  <c r="J15"/>
  <c r="K17"/>
  <c r="L16"/>
  <c r="N17"/>
  <c r="M17"/>
  <c r="V14"/>
  <c r="W15" l="1"/>
  <c r="Q15"/>
  <c r="H17"/>
  <c r="X17"/>
  <c r="U16"/>
  <c r="R16"/>
  <c r="P16"/>
  <c r="I16"/>
  <c r="O16"/>
  <c r="T16"/>
  <c r="V16" s="1"/>
  <c r="J16"/>
  <c r="K18"/>
  <c r="L17"/>
  <c r="M18"/>
  <c r="K19" l="1"/>
  <c r="L18"/>
  <c r="W16"/>
  <c r="Q16"/>
  <c r="H18"/>
  <c r="U17"/>
  <c r="J17"/>
  <c r="X18"/>
  <c r="O17"/>
  <c r="T17"/>
  <c r="R17"/>
  <c r="P17"/>
  <c r="I17"/>
  <c r="M19"/>
  <c r="N18"/>
  <c r="N19" s="1"/>
  <c r="K20" l="1"/>
  <c r="L19"/>
  <c r="M20"/>
  <c r="W17"/>
  <c r="Q17"/>
  <c r="H19"/>
  <c r="O18"/>
  <c r="T18"/>
  <c r="J18"/>
  <c r="X19"/>
  <c r="U18"/>
  <c r="R18"/>
  <c r="P18"/>
  <c r="I18"/>
  <c r="N20"/>
  <c r="V17"/>
  <c r="V18" l="1"/>
  <c r="H20"/>
  <c r="X20"/>
  <c r="O19"/>
  <c r="T19"/>
  <c r="R19"/>
  <c r="P19"/>
  <c r="I19"/>
  <c r="U19"/>
  <c r="V19" s="1"/>
  <c r="J19"/>
  <c r="Q18"/>
  <c r="W18"/>
  <c r="K21"/>
  <c r="M21" s="1"/>
  <c r="L20"/>
  <c r="N21"/>
  <c r="W19" l="1"/>
  <c r="Q19"/>
  <c r="H21"/>
  <c r="X21"/>
  <c r="U20"/>
  <c r="R20"/>
  <c r="P20"/>
  <c r="I20"/>
  <c r="O20"/>
  <c r="T20"/>
  <c r="J20"/>
  <c r="K22"/>
  <c r="L21"/>
  <c r="K23" l="1"/>
  <c r="L22"/>
  <c r="N22"/>
  <c r="N23" s="1"/>
  <c r="V20"/>
  <c r="M22"/>
  <c r="M23" s="1"/>
  <c r="W20"/>
  <c r="Q20"/>
  <c r="H22"/>
  <c r="U21"/>
  <c r="J21"/>
  <c r="X22"/>
  <c r="O21"/>
  <c r="T21"/>
  <c r="R21"/>
  <c r="P21"/>
  <c r="I21"/>
  <c r="W21" l="1"/>
  <c r="Q21"/>
  <c r="H23"/>
  <c r="O22"/>
  <c r="T22"/>
  <c r="J22"/>
  <c r="X23"/>
  <c r="U22"/>
  <c r="R22"/>
  <c r="P22"/>
  <c r="I22"/>
  <c r="K24"/>
  <c r="N24" s="1"/>
  <c r="L23"/>
  <c r="V21"/>
  <c r="H24" l="1"/>
  <c r="X24"/>
  <c r="O23"/>
  <c r="T23"/>
  <c r="R23"/>
  <c r="P23"/>
  <c r="I23"/>
  <c r="U23"/>
  <c r="V23" s="1"/>
  <c r="J23"/>
  <c r="M24"/>
  <c r="V22"/>
  <c r="K25"/>
  <c r="L24"/>
  <c r="Q22"/>
  <c r="W22"/>
  <c r="M25" l="1"/>
  <c r="W23"/>
  <c r="Q23"/>
  <c r="H25"/>
  <c r="U24"/>
  <c r="I24"/>
  <c r="X25"/>
  <c r="O24"/>
  <c r="T24"/>
  <c r="R24"/>
  <c r="P24"/>
  <c r="J24"/>
  <c r="N25"/>
  <c r="N26" s="1"/>
  <c r="K26"/>
  <c r="M26"/>
  <c r="L25"/>
  <c r="K27" l="1"/>
  <c r="M27"/>
  <c r="L26"/>
  <c r="N27"/>
  <c r="W24"/>
  <c r="Q24"/>
  <c r="H26"/>
  <c r="X26"/>
  <c r="O25"/>
  <c r="T25"/>
  <c r="R25"/>
  <c r="P25"/>
  <c r="J25"/>
  <c r="U25"/>
  <c r="V25" s="1"/>
  <c r="I25"/>
  <c r="V24"/>
  <c r="W25" l="1"/>
  <c r="Q25"/>
  <c r="H27"/>
  <c r="U26"/>
  <c r="I26"/>
  <c r="X27"/>
  <c r="O26"/>
  <c r="T26"/>
  <c r="R26"/>
  <c r="P26"/>
  <c r="J26"/>
  <c r="K28"/>
  <c r="N28" s="1"/>
  <c r="M28"/>
  <c r="L27"/>
  <c r="W26" l="1"/>
  <c r="Q26"/>
  <c r="H28"/>
  <c r="X28"/>
  <c r="O27"/>
  <c r="T27"/>
  <c r="R27"/>
  <c r="P27"/>
  <c r="J27"/>
  <c r="U27"/>
  <c r="V27" s="1"/>
  <c r="I27"/>
  <c r="K29"/>
  <c r="M29" s="1"/>
  <c r="L28"/>
  <c r="V26"/>
  <c r="W27" l="1"/>
  <c r="Q27"/>
  <c r="H29"/>
  <c r="U28"/>
  <c r="I28"/>
  <c r="X29"/>
  <c r="O28"/>
  <c r="T28"/>
  <c r="R28"/>
  <c r="P28"/>
  <c r="J28"/>
  <c r="N29"/>
  <c r="N30" s="1"/>
  <c r="K30"/>
  <c r="M30"/>
  <c r="L29"/>
  <c r="K31" l="1"/>
  <c r="M31"/>
  <c r="L30"/>
  <c r="N31"/>
  <c r="W28"/>
  <c r="Q28"/>
  <c r="H30"/>
  <c r="X30"/>
  <c r="O29"/>
  <c r="T29"/>
  <c r="R29"/>
  <c r="P29"/>
  <c r="J29"/>
  <c r="U29"/>
  <c r="V29" s="1"/>
  <c r="I29"/>
  <c r="V28"/>
  <c r="W29" l="1"/>
  <c r="Q29"/>
  <c r="H31"/>
  <c r="U30"/>
  <c r="I30"/>
  <c r="X31"/>
  <c r="O30"/>
  <c r="T30"/>
  <c r="R30"/>
  <c r="P30"/>
  <c r="J30"/>
  <c r="K32"/>
  <c r="N32" s="1"/>
  <c r="L31"/>
  <c r="V30" l="1"/>
  <c r="W30"/>
  <c r="Q30"/>
  <c r="H32"/>
  <c r="X32"/>
  <c r="O31"/>
  <c r="T31"/>
  <c r="R31"/>
  <c r="P31"/>
  <c r="J31"/>
  <c r="U31"/>
  <c r="V31" s="1"/>
  <c r="I31"/>
  <c r="M32"/>
  <c r="M33" s="1"/>
  <c r="K33"/>
  <c r="L32"/>
  <c r="N33"/>
  <c r="K34" l="1"/>
  <c r="N34"/>
  <c r="M34"/>
  <c r="L33"/>
  <c r="W31"/>
  <c r="Q31"/>
  <c r="H33"/>
  <c r="U32"/>
  <c r="I32"/>
  <c r="X33"/>
  <c r="O32"/>
  <c r="T32"/>
  <c r="R32"/>
  <c r="P32"/>
  <c r="P1" s="1"/>
  <c r="J32"/>
  <c r="W32" l="1"/>
  <c r="Q32"/>
  <c r="H34"/>
  <c r="X34"/>
  <c r="O33"/>
  <c r="T33"/>
  <c r="R33"/>
  <c r="P33"/>
  <c r="J33"/>
  <c r="U33"/>
  <c r="V33" s="1"/>
  <c r="I33"/>
  <c r="K35"/>
  <c r="L34"/>
  <c r="V32"/>
  <c r="V1" s="1"/>
  <c r="K36" l="1"/>
  <c r="N36"/>
  <c r="M36"/>
  <c r="L35"/>
  <c r="W33"/>
  <c r="Q33"/>
  <c r="H35"/>
  <c r="U34"/>
  <c r="I34"/>
  <c r="X35"/>
  <c r="O34"/>
  <c r="T34"/>
  <c r="R34"/>
  <c r="P34"/>
  <c r="J34"/>
  <c r="N35"/>
  <c r="M35"/>
  <c r="W34" l="1"/>
  <c r="Q34"/>
  <c r="H36"/>
  <c r="X36"/>
  <c r="O35"/>
  <c r="T35"/>
  <c r="R35"/>
  <c r="P35"/>
  <c r="J35"/>
  <c r="U35"/>
  <c r="V35" s="1"/>
  <c r="I35"/>
  <c r="K37"/>
  <c r="L36"/>
  <c r="V34"/>
  <c r="K38" l="1"/>
  <c r="N38"/>
  <c r="M38"/>
  <c r="L37"/>
  <c r="W35"/>
  <c r="Q35"/>
  <c r="H37"/>
  <c r="U36"/>
  <c r="X37"/>
  <c r="O36"/>
  <c r="R36"/>
  <c r="I36"/>
  <c r="T36"/>
  <c r="P36"/>
  <c r="J36"/>
  <c r="N37"/>
  <c r="M37"/>
  <c r="V36" l="1"/>
  <c r="W36"/>
  <c r="Q36"/>
  <c r="H38"/>
  <c r="X38"/>
  <c r="O37"/>
  <c r="T37"/>
  <c r="R37"/>
  <c r="P37"/>
  <c r="J37"/>
  <c r="U37"/>
  <c r="V37" s="1"/>
  <c r="I37"/>
  <c r="K39"/>
  <c r="L38"/>
  <c r="K40" l="1"/>
  <c r="N40"/>
  <c r="M40"/>
  <c r="L39"/>
  <c r="W37"/>
  <c r="Q37"/>
  <c r="H39"/>
  <c r="U38"/>
  <c r="I38"/>
  <c r="X39"/>
  <c r="O38"/>
  <c r="T38"/>
  <c r="R38"/>
  <c r="P38"/>
  <c r="J38"/>
  <c r="N39"/>
  <c r="M39"/>
  <c r="W38" l="1"/>
  <c r="Q38"/>
  <c r="H40"/>
  <c r="X40"/>
  <c r="O39"/>
  <c r="T39"/>
  <c r="R39"/>
  <c r="P39"/>
  <c r="J39"/>
  <c r="U39"/>
  <c r="V39" s="1"/>
  <c r="I39"/>
  <c r="K41"/>
  <c r="M41" s="1"/>
  <c r="L40"/>
  <c r="V38"/>
  <c r="W39" l="1"/>
  <c r="Q39"/>
  <c r="H41"/>
  <c r="U40"/>
  <c r="I40"/>
  <c r="X41"/>
  <c r="O40"/>
  <c r="T40"/>
  <c r="R40"/>
  <c r="P40"/>
  <c r="J40"/>
  <c r="N41"/>
  <c r="K42"/>
  <c r="N42"/>
  <c r="M42"/>
  <c r="L41"/>
  <c r="K43" l="1"/>
  <c r="M43"/>
  <c r="L42"/>
  <c r="N43"/>
  <c r="W40"/>
  <c r="Q40"/>
  <c r="H42"/>
  <c r="X42"/>
  <c r="O41"/>
  <c r="T41"/>
  <c r="R41"/>
  <c r="P41"/>
  <c r="J41"/>
  <c r="U41"/>
  <c r="V41" s="1"/>
  <c r="I41"/>
  <c r="V40"/>
  <c r="W41" l="1"/>
  <c r="Q41"/>
  <c r="H43"/>
  <c r="U42"/>
  <c r="I42"/>
  <c r="X43"/>
  <c r="O42"/>
  <c r="T42"/>
  <c r="R42"/>
  <c r="P42"/>
  <c r="J42"/>
  <c r="K44"/>
  <c r="N44" s="1"/>
  <c r="L43"/>
  <c r="W42" l="1"/>
  <c r="Q42"/>
  <c r="H44"/>
  <c r="X44"/>
  <c r="O43"/>
  <c r="T43"/>
  <c r="R43"/>
  <c r="P43"/>
  <c r="J43"/>
  <c r="U43"/>
  <c r="V43" s="1"/>
  <c r="I43"/>
  <c r="M44"/>
  <c r="K45"/>
  <c r="M45"/>
  <c r="L44"/>
  <c r="N45"/>
  <c r="V42"/>
  <c r="K46" l="1"/>
  <c r="N46"/>
  <c r="M46"/>
  <c r="L45"/>
  <c r="W43"/>
  <c r="Q43"/>
  <c r="H45"/>
  <c r="U44"/>
  <c r="I44"/>
  <c r="X45"/>
  <c r="O44"/>
  <c r="T44"/>
  <c r="R44"/>
  <c r="P44"/>
  <c r="J44"/>
  <c r="W44" l="1"/>
  <c r="Q44"/>
  <c r="H46"/>
  <c r="X46"/>
  <c r="O45"/>
  <c r="T45"/>
  <c r="R45"/>
  <c r="P45"/>
  <c r="J45"/>
  <c r="U45"/>
  <c r="V45" s="1"/>
  <c r="I45"/>
  <c r="K47"/>
  <c r="M47" s="1"/>
  <c r="L46"/>
  <c r="V44"/>
  <c r="W45" l="1"/>
  <c r="Q45"/>
  <c r="H47"/>
  <c r="U46"/>
  <c r="I46"/>
  <c r="X47"/>
  <c r="O46"/>
  <c r="T46"/>
  <c r="R46"/>
  <c r="P46"/>
  <c r="J46"/>
  <c r="N47"/>
  <c r="K48"/>
  <c r="N48"/>
  <c r="M48"/>
  <c r="L47"/>
  <c r="V46" l="1"/>
  <c r="K49"/>
  <c r="M49"/>
  <c r="L48"/>
  <c r="N49"/>
  <c r="W46"/>
  <c r="Q46"/>
  <c r="H48"/>
  <c r="X48"/>
  <c r="O47"/>
  <c r="T47"/>
  <c r="R47"/>
  <c r="P47"/>
  <c r="J47"/>
  <c r="U47"/>
  <c r="V47" s="1"/>
  <c r="I47"/>
  <c r="W47" l="1"/>
  <c r="Q47"/>
  <c r="H49"/>
  <c r="U48"/>
  <c r="I48"/>
  <c r="X49"/>
  <c r="O48"/>
  <c r="T48"/>
  <c r="R48"/>
  <c r="P48"/>
  <c r="J48"/>
  <c r="K50"/>
  <c r="N50" s="1"/>
  <c r="M50"/>
  <c r="L49"/>
  <c r="W48" l="1"/>
  <c r="Q48"/>
  <c r="H50"/>
  <c r="X50"/>
  <c r="O49"/>
  <c r="T49"/>
  <c r="R49"/>
  <c r="P49"/>
  <c r="J49"/>
  <c r="U49"/>
  <c r="V49" s="1"/>
  <c r="I49"/>
  <c r="K51"/>
  <c r="L50"/>
  <c r="V48"/>
  <c r="K52" l="1"/>
  <c r="N52"/>
  <c r="M52"/>
  <c r="L51"/>
  <c r="W49"/>
  <c r="Q49"/>
  <c r="H51"/>
  <c r="U50"/>
  <c r="I50"/>
  <c r="X51"/>
  <c r="O50"/>
  <c r="T50"/>
  <c r="R50"/>
  <c r="P50"/>
  <c r="J50"/>
  <c r="N51"/>
  <c r="M51"/>
  <c r="W50" l="1"/>
  <c r="Q50"/>
  <c r="H52"/>
  <c r="X52"/>
  <c r="O51"/>
  <c r="T51"/>
  <c r="R51"/>
  <c r="P51"/>
  <c r="J51"/>
  <c r="U51"/>
  <c r="V51" s="1"/>
  <c r="I51"/>
  <c r="K53"/>
  <c r="L52"/>
  <c r="V50"/>
  <c r="K54" l="1"/>
  <c r="N54"/>
  <c r="M54"/>
  <c r="L53"/>
  <c r="W51"/>
  <c r="Q51"/>
  <c r="H53"/>
  <c r="U52"/>
  <c r="I52"/>
  <c r="X53"/>
  <c r="O52"/>
  <c r="T52"/>
  <c r="R52"/>
  <c r="P52"/>
  <c r="J52"/>
  <c r="N53"/>
  <c r="M53"/>
  <c r="W52" l="1"/>
  <c r="Q52"/>
  <c r="H54"/>
  <c r="X54"/>
  <c r="O53"/>
  <c r="T53"/>
  <c r="R53"/>
  <c r="P53"/>
  <c r="J53"/>
  <c r="U53"/>
  <c r="V53" s="1"/>
  <c r="I53"/>
  <c r="K55"/>
  <c r="M55" s="1"/>
  <c r="L54"/>
  <c r="N55"/>
  <c r="V52"/>
  <c r="W53" l="1"/>
  <c r="Q53"/>
  <c r="H55"/>
  <c r="U54"/>
  <c r="I54"/>
  <c r="X55"/>
  <c r="O54"/>
  <c r="T54"/>
  <c r="R54"/>
  <c r="P54"/>
  <c r="J54"/>
  <c r="K56"/>
  <c r="M56"/>
  <c r="L55"/>
  <c r="K57" l="1"/>
  <c r="M57"/>
  <c r="L56"/>
  <c r="N57"/>
  <c r="W54"/>
  <c r="Q54"/>
  <c r="H56"/>
  <c r="X56"/>
  <c r="O55"/>
  <c r="T55"/>
  <c r="R55"/>
  <c r="P55"/>
  <c r="J55"/>
  <c r="U55"/>
  <c r="V55" s="1"/>
  <c r="I55"/>
  <c r="N56"/>
  <c r="V54"/>
  <c r="W55" l="1"/>
  <c r="Q55"/>
  <c r="H57"/>
  <c r="U56"/>
  <c r="I56"/>
  <c r="X57"/>
  <c r="O56"/>
  <c r="T56"/>
  <c r="R56"/>
  <c r="P56"/>
  <c r="J56"/>
  <c r="K58"/>
  <c r="M58"/>
  <c r="L57"/>
  <c r="V56" l="1"/>
  <c r="K59"/>
  <c r="M59"/>
  <c r="L58"/>
  <c r="N59"/>
  <c r="W56"/>
  <c r="Q56"/>
  <c r="H58"/>
  <c r="X58"/>
  <c r="O57"/>
  <c r="T57"/>
  <c r="R57"/>
  <c r="P57"/>
  <c r="J57"/>
  <c r="U57"/>
  <c r="V57" s="1"/>
  <c r="I57"/>
  <c r="N58"/>
  <c r="W57" l="1"/>
  <c r="Q57"/>
  <c r="H59"/>
  <c r="U58"/>
  <c r="I58"/>
  <c r="X59"/>
  <c r="O58"/>
  <c r="T58"/>
  <c r="R58"/>
  <c r="P58"/>
  <c r="J58"/>
  <c r="K60"/>
  <c r="N60" s="1"/>
  <c r="M60"/>
  <c r="L59"/>
  <c r="W58" l="1"/>
  <c r="Q58"/>
  <c r="H60"/>
  <c r="X60"/>
  <c r="O59"/>
  <c r="T59"/>
  <c r="R59"/>
  <c r="P59"/>
  <c r="J59"/>
  <c r="U59"/>
  <c r="V59" s="1"/>
  <c r="I59"/>
  <c r="K61"/>
  <c r="L60"/>
  <c r="V58"/>
  <c r="K62" l="1"/>
  <c r="N62"/>
  <c r="M62"/>
  <c r="L61"/>
  <c r="W59"/>
  <c r="Q59"/>
  <c r="H61"/>
  <c r="U60"/>
  <c r="I60"/>
  <c r="X61"/>
  <c r="O60"/>
  <c r="T60"/>
  <c r="R60"/>
  <c r="P60"/>
  <c r="J60"/>
  <c r="N61"/>
  <c r="M61"/>
  <c r="W60" l="1"/>
  <c r="Q60"/>
  <c r="H62"/>
  <c r="X62"/>
  <c r="O61"/>
  <c r="T61"/>
  <c r="R61"/>
  <c r="P61"/>
  <c r="J61"/>
  <c r="U61"/>
  <c r="V61" s="1"/>
  <c r="I61"/>
  <c r="K63"/>
  <c r="M63" s="1"/>
  <c r="L62"/>
  <c r="V60"/>
  <c r="W61" l="1"/>
  <c r="Q61"/>
  <c r="H63"/>
  <c r="U62"/>
  <c r="I62"/>
  <c r="X63"/>
  <c r="O62"/>
  <c r="T62"/>
  <c r="R62"/>
  <c r="P62"/>
  <c r="J62"/>
  <c r="N63"/>
  <c r="K64"/>
  <c r="N64"/>
  <c r="M64"/>
  <c r="L63"/>
  <c r="V62" l="1"/>
  <c r="K65"/>
  <c r="M65"/>
  <c r="L64"/>
  <c r="N65"/>
  <c r="W62"/>
  <c r="Q62"/>
  <c r="H64"/>
  <c r="X64"/>
  <c r="O63"/>
  <c r="T63"/>
  <c r="R63"/>
  <c r="P63"/>
  <c r="J63"/>
  <c r="U63"/>
  <c r="V63" s="1"/>
  <c r="I63"/>
  <c r="W63" l="1"/>
  <c r="Q63"/>
  <c r="H65"/>
  <c r="U64"/>
  <c r="I64"/>
  <c r="X65"/>
  <c r="O64"/>
  <c r="T64"/>
  <c r="R64"/>
  <c r="P64"/>
  <c r="J64"/>
  <c r="K66"/>
  <c r="N66"/>
  <c r="M66"/>
  <c r="L65"/>
  <c r="H66" l="1"/>
  <c r="X66"/>
  <c r="O65"/>
  <c r="T65"/>
  <c r="R65"/>
  <c r="P65"/>
  <c r="J65"/>
  <c r="U65"/>
  <c r="V65" s="1"/>
  <c r="I65"/>
  <c r="W64"/>
  <c r="Q64"/>
  <c r="K67"/>
  <c r="L66"/>
  <c r="V64"/>
  <c r="K68" l="1"/>
  <c r="N68"/>
  <c r="M68"/>
  <c r="L67"/>
  <c r="W65"/>
  <c r="Q65"/>
  <c r="H67"/>
  <c r="U66"/>
  <c r="I66"/>
  <c r="X67"/>
  <c r="O66"/>
  <c r="T66"/>
  <c r="R66"/>
  <c r="P66"/>
  <c r="J66"/>
  <c r="N67"/>
  <c r="M67"/>
  <c r="W66" l="1"/>
  <c r="Q66"/>
  <c r="H68"/>
  <c r="X68"/>
  <c r="O67"/>
  <c r="T67"/>
  <c r="R67"/>
  <c r="P67"/>
  <c r="J67"/>
  <c r="U67"/>
  <c r="V67" s="1"/>
  <c r="I67"/>
  <c r="K69"/>
  <c r="L68"/>
  <c r="V66"/>
  <c r="K70" l="1"/>
  <c r="N70"/>
  <c r="M70"/>
  <c r="L69"/>
  <c r="W67"/>
  <c r="Q67"/>
  <c r="H69"/>
  <c r="U68"/>
  <c r="I68"/>
  <c r="X69"/>
  <c r="O68"/>
  <c r="T68"/>
  <c r="R68"/>
  <c r="P68"/>
  <c r="J68"/>
  <c r="N69"/>
  <c r="M69"/>
  <c r="W68" l="1"/>
  <c r="Q68"/>
  <c r="H70"/>
  <c r="X70"/>
  <c r="O69"/>
  <c r="T69"/>
  <c r="R69"/>
  <c r="P69"/>
  <c r="J69"/>
  <c r="U69"/>
  <c r="V69" s="1"/>
  <c r="I69"/>
  <c r="K71"/>
  <c r="L70"/>
  <c r="V68"/>
  <c r="K72" l="1"/>
  <c r="N72"/>
  <c r="M72"/>
  <c r="L71"/>
  <c r="W69"/>
  <c r="Q69"/>
  <c r="H71"/>
  <c r="U70"/>
  <c r="I70"/>
  <c r="X71"/>
  <c r="O70"/>
  <c r="T70"/>
  <c r="R70"/>
  <c r="P70"/>
  <c r="J70"/>
  <c r="N71"/>
  <c r="M71"/>
  <c r="W70" l="1"/>
  <c r="Q70"/>
  <c r="H72"/>
  <c r="X72"/>
  <c r="O71"/>
  <c r="T71"/>
  <c r="R71"/>
  <c r="P71"/>
  <c r="J71"/>
  <c r="U71"/>
  <c r="V71" s="1"/>
  <c r="I71"/>
  <c r="N73"/>
  <c r="K73"/>
  <c r="L72"/>
  <c r="M73"/>
  <c r="V70"/>
  <c r="K74" l="1"/>
  <c r="M74"/>
  <c r="L73"/>
  <c r="N74"/>
  <c r="W71"/>
  <c r="Q71"/>
  <c r="X73"/>
  <c r="H73"/>
  <c r="U72"/>
  <c r="I72"/>
  <c r="O72"/>
  <c r="T72"/>
  <c r="R72"/>
  <c r="P72"/>
  <c r="J72"/>
  <c r="H74" l="1"/>
  <c r="U73"/>
  <c r="X74"/>
  <c r="T73"/>
  <c r="P73"/>
  <c r="J73"/>
  <c r="O73"/>
  <c r="R73"/>
  <c r="I73"/>
  <c r="W72"/>
  <c r="Q72"/>
  <c r="N75"/>
  <c r="K75"/>
  <c r="M75"/>
  <c r="L74"/>
  <c r="V72"/>
  <c r="V73" l="1"/>
  <c r="K76"/>
  <c r="M76"/>
  <c r="L75"/>
  <c r="N76"/>
  <c r="W73"/>
  <c r="Q73"/>
  <c r="X75"/>
  <c r="O74"/>
  <c r="T74"/>
  <c r="R74"/>
  <c r="P74"/>
  <c r="J74"/>
  <c r="H75"/>
  <c r="U74"/>
  <c r="I74"/>
  <c r="V74" l="1"/>
  <c r="W74"/>
  <c r="Q74"/>
  <c r="H76"/>
  <c r="U75"/>
  <c r="I75"/>
  <c r="O75"/>
  <c r="R75"/>
  <c r="X76"/>
  <c r="T75"/>
  <c r="P75"/>
  <c r="J75"/>
  <c r="K77"/>
  <c r="L76"/>
  <c r="M77"/>
  <c r="K78" l="1"/>
  <c r="L77"/>
  <c r="X77"/>
  <c r="O76"/>
  <c r="T76"/>
  <c r="R76"/>
  <c r="P76"/>
  <c r="J76"/>
  <c r="H77"/>
  <c r="U76"/>
  <c r="V76" s="1"/>
  <c r="I76"/>
  <c r="W75"/>
  <c r="Q75"/>
  <c r="N77"/>
  <c r="V75"/>
  <c r="H78" l="1"/>
  <c r="U77"/>
  <c r="I77"/>
  <c r="X78"/>
  <c r="T77"/>
  <c r="P77"/>
  <c r="J77"/>
  <c r="O77"/>
  <c r="R77"/>
  <c r="N79"/>
  <c r="K79"/>
  <c r="M79"/>
  <c r="L78"/>
  <c r="W76"/>
  <c r="Q76"/>
  <c r="N78"/>
  <c r="M78"/>
  <c r="V77" l="1"/>
  <c r="K80"/>
  <c r="M80"/>
  <c r="L79"/>
  <c r="N80"/>
  <c r="X79"/>
  <c r="O78"/>
  <c r="T78"/>
  <c r="R78"/>
  <c r="P78"/>
  <c r="J78"/>
  <c r="H79"/>
  <c r="U78"/>
  <c r="I78"/>
  <c r="W77"/>
  <c r="Q77"/>
  <c r="V78" l="1"/>
  <c r="W78"/>
  <c r="Q78"/>
  <c r="H80"/>
  <c r="U79"/>
  <c r="I79"/>
  <c r="O79"/>
  <c r="R79"/>
  <c r="X80"/>
  <c r="T79"/>
  <c r="P79"/>
  <c r="J79"/>
  <c r="K81"/>
  <c r="M81"/>
  <c r="L80"/>
  <c r="K82" l="1"/>
  <c r="L81"/>
  <c r="X81"/>
  <c r="O80"/>
  <c r="T80"/>
  <c r="R80"/>
  <c r="P80"/>
  <c r="J80"/>
  <c r="H81"/>
  <c r="U80"/>
  <c r="V80" s="1"/>
  <c r="I80"/>
  <c r="W79"/>
  <c r="Q79"/>
  <c r="N81"/>
  <c r="V79"/>
  <c r="H82" l="1"/>
  <c r="U81"/>
  <c r="I81"/>
  <c r="X82"/>
  <c r="O81"/>
  <c r="T81"/>
  <c r="R81"/>
  <c r="P81"/>
  <c r="J81"/>
  <c r="N83"/>
  <c r="K83"/>
  <c r="M83"/>
  <c r="L82"/>
  <c r="W80"/>
  <c r="Q80"/>
  <c r="N82"/>
  <c r="M82"/>
  <c r="K84" l="1"/>
  <c r="M84"/>
  <c r="L83"/>
  <c r="N84"/>
  <c r="W81"/>
  <c r="Q81"/>
  <c r="X83"/>
  <c r="O82"/>
  <c r="T82"/>
  <c r="R82"/>
  <c r="P82"/>
  <c r="J82"/>
  <c r="H83"/>
  <c r="U82"/>
  <c r="V82" s="1"/>
  <c r="I82"/>
  <c r="V81"/>
  <c r="H84" l="1"/>
  <c r="U83"/>
  <c r="I83"/>
  <c r="X84"/>
  <c r="O83"/>
  <c r="T83"/>
  <c r="R83"/>
  <c r="P83"/>
  <c r="J83"/>
  <c r="N85"/>
  <c r="K85"/>
  <c r="M85"/>
  <c r="L84"/>
  <c r="W82"/>
  <c r="Q82"/>
  <c r="K86" l="1"/>
  <c r="L85"/>
  <c r="W83"/>
  <c r="Q83"/>
  <c r="X85"/>
  <c r="O84"/>
  <c r="T84"/>
  <c r="R84"/>
  <c r="P84"/>
  <c r="J84"/>
  <c r="H85"/>
  <c r="U84"/>
  <c r="I84"/>
  <c r="V83"/>
  <c r="N87" l="1"/>
  <c r="K87"/>
  <c r="M87"/>
  <c r="L86"/>
  <c r="H86"/>
  <c r="U85"/>
  <c r="I85"/>
  <c r="X86"/>
  <c r="O85"/>
  <c r="T85"/>
  <c r="R85"/>
  <c r="P85"/>
  <c r="J85"/>
  <c r="W84"/>
  <c r="Q84"/>
  <c r="V84"/>
  <c r="N86"/>
  <c r="M86"/>
  <c r="W85" l="1"/>
  <c r="Q85"/>
  <c r="X87"/>
  <c r="O86"/>
  <c r="T86"/>
  <c r="R86"/>
  <c r="P86"/>
  <c r="J86"/>
  <c r="H87"/>
  <c r="U86"/>
  <c r="V86" s="1"/>
  <c r="I86"/>
  <c r="K88"/>
  <c r="M88"/>
  <c r="L87"/>
  <c r="N88"/>
  <c r="V85"/>
  <c r="H88" l="1"/>
  <c r="U87"/>
  <c r="I87"/>
  <c r="X88"/>
  <c r="O87"/>
  <c r="T87"/>
  <c r="R87"/>
  <c r="P87"/>
  <c r="J87"/>
  <c r="K89"/>
  <c r="L88"/>
  <c r="W86"/>
  <c r="Q86"/>
  <c r="K90" l="1"/>
  <c r="M90"/>
  <c r="L89"/>
  <c r="N90"/>
  <c r="W87"/>
  <c r="Q87"/>
  <c r="X89"/>
  <c r="O88"/>
  <c r="T88"/>
  <c r="R88"/>
  <c r="P88"/>
  <c r="J88"/>
  <c r="H89"/>
  <c r="U88"/>
  <c r="V88" s="1"/>
  <c r="I88"/>
  <c r="M89"/>
  <c r="N89"/>
  <c r="V87"/>
  <c r="W88" l="1"/>
  <c r="Q88"/>
  <c r="H90"/>
  <c r="U89"/>
  <c r="I89"/>
  <c r="X90"/>
  <c r="O89"/>
  <c r="T89"/>
  <c r="R89"/>
  <c r="P89"/>
  <c r="J89"/>
  <c r="N91"/>
  <c r="K91"/>
  <c r="M91"/>
  <c r="L90"/>
  <c r="K92" l="1"/>
  <c r="M92"/>
  <c r="L91"/>
  <c r="N92"/>
  <c r="W89"/>
  <c r="Q89"/>
  <c r="X91"/>
  <c r="O90"/>
  <c r="T90"/>
  <c r="R90"/>
  <c r="P90"/>
  <c r="J90"/>
  <c r="H91"/>
  <c r="U90"/>
  <c r="V90" s="1"/>
  <c r="I90"/>
  <c r="V89"/>
  <c r="W90" l="1"/>
  <c r="Q90"/>
  <c r="H92"/>
  <c r="U91"/>
  <c r="I91"/>
  <c r="X92"/>
  <c r="O91"/>
  <c r="T91"/>
  <c r="R91"/>
  <c r="P91"/>
  <c r="J91"/>
  <c r="N93"/>
  <c r="K93"/>
  <c r="M93"/>
  <c r="L92"/>
  <c r="K94" l="1"/>
  <c r="L93"/>
  <c r="W91"/>
  <c r="Q91"/>
  <c r="X93"/>
  <c r="O92"/>
  <c r="T92"/>
  <c r="R92"/>
  <c r="P92"/>
  <c r="J92"/>
  <c r="H93"/>
  <c r="U92"/>
  <c r="V92" s="1"/>
  <c r="I92"/>
  <c r="V91"/>
  <c r="M95" l="1"/>
  <c r="K95"/>
  <c r="N95"/>
  <c r="L94"/>
  <c r="H94"/>
  <c r="X94"/>
  <c r="U93"/>
  <c r="I93"/>
  <c r="O93"/>
  <c r="T93"/>
  <c r="R93"/>
  <c r="P93"/>
  <c r="J93"/>
  <c r="W92"/>
  <c r="Q92"/>
  <c r="N94"/>
  <c r="M94"/>
  <c r="V93" l="1"/>
  <c r="W93"/>
  <c r="Q93"/>
  <c r="X95"/>
  <c r="U94"/>
  <c r="R94"/>
  <c r="P94"/>
  <c r="J94"/>
  <c r="H95"/>
  <c r="O94"/>
  <c r="T94"/>
  <c r="V94" s="1"/>
  <c r="I94"/>
  <c r="K96"/>
  <c r="M96" s="1"/>
  <c r="L95"/>
  <c r="W94" l="1"/>
  <c r="Q94"/>
  <c r="N96"/>
  <c r="K97"/>
  <c r="L96"/>
  <c r="H96"/>
  <c r="X96"/>
  <c r="U95"/>
  <c r="R95"/>
  <c r="P95"/>
  <c r="J95"/>
  <c r="O95"/>
  <c r="T95"/>
  <c r="I95"/>
  <c r="V95" l="1"/>
  <c r="K98"/>
  <c r="L98" s="1"/>
  <c r="N98"/>
  <c r="L97"/>
  <c r="W95"/>
  <c r="Q95"/>
  <c r="X97"/>
  <c r="U96"/>
  <c r="R96"/>
  <c r="P96"/>
  <c r="J96"/>
  <c r="H97"/>
  <c r="O96"/>
  <c r="T96"/>
  <c r="V96" s="1"/>
  <c r="I96"/>
  <c r="N97"/>
  <c r="M97"/>
  <c r="W96" l="1"/>
  <c r="Q96"/>
  <c r="X98"/>
  <c r="Y2" s="1"/>
  <c r="U97"/>
  <c r="R97"/>
  <c r="P97"/>
  <c r="J97"/>
  <c r="H98"/>
  <c r="O97"/>
  <c r="T97"/>
  <c r="V97" s="1"/>
  <c r="I97"/>
  <c r="M98"/>
  <c r="N1" s="1"/>
  <c r="W97" l="1"/>
  <c r="Q97"/>
  <c r="O98"/>
  <c r="T98"/>
  <c r="R98"/>
  <c r="P98"/>
  <c r="J98"/>
  <c r="E13" s="1"/>
  <c r="U98"/>
  <c r="V98" s="1"/>
  <c r="I98"/>
  <c r="E12" s="1"/>
  <c r="W98" l="1"/>
  <c r="Q98"/>
  <c r="Y1"/>
</calcChain>
</file>

<file path=xl/sharedStrings.xml><?xml version="1.0" encoding="utf-8"?>
<sst xmlns="http://schemas.openxmlformats.org/spreadsheetml/2006/main" count="21" uniqueCount="19">
  <si>
    <t>Investment you wish to make in the tax-free bond</t>
  </si>
  <si>
    <t>Interest rate of the tax-free bond</t>
  </si>
  <si>
    <t>Annual interest pay out each from the bond</t>
  </si>
  <si>
    <t>Total amount in hand at the end of bonds tenure</t>
  </si>
  <si>
    <t>Xirr</t>
  </si>
  <si>
    <t>IRR</t>
  </si>
  <si>
    <t>XIRR lump sum now</t>
  </si>
  <si>
    <t>Had you invested the lump sum in this equity mf, at the end of the bonds tenure, you will get</t>
  </si>
  <si>
    <t>with CAGR of</t>
  </si>
  <si>
    <t>Duration of the tax-free bond (years) (maximum 47!)</t>
  </si>
  <si>
    <t>If you invest the payout in a mutual fund/PPF/or any other instrument</t>
  </si>
  <si>
    <t>Post- tax interest rate (CAGR) expected</t>
  </si>
  <si>
    <t>reinvestment</t>
  </si>
  <si>
    <t>lumpsum</t>
  </si>
  <si>
    <t>Freefincal.com</t>
  </si>
  <si>
    <t>Download more financial calculators and analysis tools from:</t>
  </si>
  <si>
    <t>pattu@iitm.ac.in</t>
  </si>
  <si>
    <t>Comments and suggestions welcome</t>
  </si>
  <si>
    <t>Want to reinvestment tax-free bond payouts? Use this tool to evaluate your options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</si>
</sst>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0.000000"/>
    <numFmt numFmtId="168" formatCode="0.000%"/>
    <numFmt numFmtId="169" formatCode="0.000000%"/>
  </numFmts>
  <fonts count="27">
    <font>
      <sz val="10"/>
      <name val="Arial"/>
    </font>
    <font>
      <sz val="10"/>
      <name val="Arial"/>
    </font>
    <font>
      <sz val="8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color rgb="FFFF0000"/>
      <name val="Arial"/>
      <family val="2"/>
    </font>
    <font>
      <u/>
      <sz val="9.35"/>
      <color theme="10"/>
      <name val="Calibri"/>
      <family val="2"/>
    </font>
    <font>
      <b/>
      <u/>
      <sz val="12"/>
      <color theme="10"/>
      <name val="Calibri"/>
      <family val="2"/>
    </font>
    <font>
      <b/>
      <u/>
      <sz val="9.35"/>
      <color theme="10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23" borderId="7" applyNumberFormat="0" applyFon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9" fontId="0" fillId="0" borderId="0" xfId="0" applyNumberFormat="1"/>
    <xf numFmtId="0" fontId="0" fillId="0" borderId="10" xfId="0" applyBorder="1"/>
    <xf numFmtId="0" fontId="0" fillId="25" borderId="10" xfId="0" applyFill="1" applyBorder="1"/>
    <xf numFmtId="0" fontId="0" fillId="24" borderId="10" xfId="0" applyFill="1" applyBorder="1"/>
    <xf numFmtId="0" fontId="0" fillId="0" borderId="10" xfId="0" applyFill="1" applyBorder="1"/>
    <xf numFmtId="167" fontId="0" fillId="0" borderId="0" xfId="40" applyNumberFormat="1" applyFont="1"/>
    <xf numFmtId="166" fontId="20" fillId="0" borderId="10" xfId="28" applyNumberFormat="1" applyFont="1" applyBorder="1"/>
    <xf numFmtId="10" fontId="0" fillId="25" borderId="10" xfId="0" applyNumberFormat="1" applyFill="1" applyBorder="1"/>
    <xf numFmtId="0" fontId="20" fillId="26" borderId="10" xfId="0" applyFont="1" applyFill="1" applyBorder="1" applyAlignment="1">
      <alignment horizontal="center"/>
    </xf>
    <xf numFmtId="14" fontId="0" fillId="0" borderId="10" xfId="0" applyNumberFormat="1" applyBorder="1"/>
    <xf numFmtId="0" fontId="20" fillId="27" borderId="10" xfId="0" applyFont="1" applyFill="1" applyBorder="1" applyAlignment="1">
      <alignment horizontal="left"/>
    </xf>
    <xf numFmtId="168" fontId="20" fillId="27" borderId="10" xfId="40" applyNumberFormat="1" applyFont="1" applyFill="1" applyBorder="1"/>
    <xf numFmtId="168" fontId="20" fillId="28" borderId="10" xfId="0" applyNumberFormat="1" applyFont="1" applyFill="1" applyBorder="1"/>
    <xf numFmtId="1" fontId="0" fillId="0" borderId="10" xfId="0" applyNumberFormat="1" applyBorder="1"/>
    <xf numFmtId="0" fontId="0" fillId="0" borderId="0" xfId="0" applyFill="1"/>
    <xf numFmtId="168" fontId="0" fillId="0" borderId="0" xfId="40" applyNumberFormat="1" applyFont="1"/>
    <xf numFmtId="2" fontId="0" fillId="0" borderId="10" xfId="0" applyNumberFormat="1" applyBorder="1"/>
    <xf numFmtId="1" fontId="0" fillId="30" borderId="10" xfId="0" applyNumberFormat="1" applyFill="1" applyBorder="1"/>
    <xf numFmtId="2" fontId="0" fillId="30" borderId="10" xfId="0" applyNumberFormat="1" applyFill="1" applyBorder="1"/>
    <xf numFmtId="14" fontId="0" fillId="30" borderId="10" xfId="0" applyNumberFormat="1" applyFill="1" applyBorder="1"/>
    <xf numFmtId="166" fontId="0" fillId="0" borderId="12" xfId="28" applyNumberFormat="1" applyFont="1" applyBorder="1"/>
    <xf numFmtId="0" fontId="0" fillId="31" borderId="0" xfId="0" applyFill="1" applyBorder="1"/>
    <xf numFmtId="9" fontId="0" fillId="31" borderId="0" xfId="0" applyNumberFormat="1" applyFill="1" applyBorder="1"/>
    <xf numFmtId="0" fontId="0" fillId="31" borderId="0" xfId="0" applyFill="1"/>
    <xf numFmtId="166" fontId="0" fillId="31" borderId="0" xfId="0" applyNumberFormat="1" applyFill="1"/>
    <xf numFmtId="9" fontId="0" fillId="31" borderId="0" xfId="0" applyNumberFormat="1" applyFill="1"/>
    <xf numFmtId="165" fontId="0" fillId="31" borderId="0" xfId="0" applyNumberFormat="1" applyFill="1"/>
    <xf numFmtId="10" fontId="0" fillId="31" borderId="0" xfId="40" applyNumberFormat="1" applyFont="1" applyFill="1"/>
    <xf numFmtId="168" fontId="0" fillId="31" borderId="0" xfId="0" applyNumberFormat="1" applyFill="1"/>
    <xf numFmtId="14" fontId="0" fillId="31" borderId="0" xfId="0" applyNumberFormat="1" applyFill="1"/>
    <xf numFmtId="168" fontId="0" fillId="31" borderId="0" xfId="40" applyNumberFormat="1" applyFont="1" applyFill="1"/>
    <xf numFmtId="10" fontId="0" fillId="31" borderId="0" xfId="0" applyNumberFormat="1" applyFill="1"/>
    <xf numFmtId="169" fontId="0" fillId="31" borderId="0" xfId="0" applyNumberFormat="1" applyFill="1"/>
    <xf numFmtId="9" fontId="0" fillId="31" borderId="0" xfId="40" applyFont="1" applyFill="1"/>
    <xf numFmtId="0" fontId="0" fillId="0" borderId="13" xfId="0" applyBorder="1"/>
    <xf numFmtId="0" fontId="0" fillId="25" borderId="14" xfId="0" applyFill="1" applyBorder="1"/>
    <xf numFmtId="0" fontId="0" fillId="31" borderId="15" xfId="0" applyFill="1" applyBorder="1"/>
    <xf numFmtId="0" fontId="0" fillId="31" borderId="16" xfId="0" applyFill="1" applyBorder="1"/>
    <xf numFmtId="0" fontId="21" fillId="0" borderId="17" xfId="0" applyFont="1" applyBorder="1"/>
    <xf numFmtId="0" fontId="0" fillId="31" borderId="18" xfId="0" applyFill="1" applyBorder="1"/>
    <xf numFmtId="0" fontId="0" fillId="0" borderId="17" xfId="0" applyBorder="1"/>
    <xf numFmtId="0" fontId="0" fillId="0" borderId="17" xfId="0" applyFill="1" applyBorder="1"/>
    <xf numFmtId="0" fontId="0" fillId="0" borderId="19" xfId="0" applyFill="1" applyBorder="1"/>
    <xf numFmtId="0" fontId="0" fillId="0" borderId="21" xfId="0" applyFill="1" applyBorder="1" applyAlignment="1"/>
    <xf numFmtId="166" fontId="20" fillId="0" borderId="22" xfId="28" applyNumberFormat="1" applyFont="1" applyBorder="1"/>
    <xf numFmtId="0" fontId="0" fillId="0" borderId="22" xfId="0" applyBorder="1"/>
    <xf numFmtId="0" fontId="20" fillId="26" borderId="17" xfId="0" applyFont="1" applyFill="1" applyBorder="1" applyAlignment="1">
      <alignment horizontal="center"/>
    </xf>
    <xf numFmtId="10" fontId="20" fillId="0" borderId="20" xfId="0" applyNumberFormat="1" applyFont="1" applyBorder="1" applyAlignment="1">
      <alignment horizontal="left"/>
    </xf>
    <xf numFmtId="10" fontId="20" fillId="0" borderId="23" xfId="0" applyNumberFormat="1" applyFont="1" applyBorder="1" applyAlignment="1">
      <alignment horizontal="left"/>
    </xf>
    <xf numFmtId="10" fontId="0" fillId="0" borderId="0" xfId="0" applyNumberFormat="1"/>
    <xf numFmtId="10" fontId="23" fillId="0" borderId="0" xfId="40" applyNumberFormat="1" applyFont="1"/>
    <xf numFmtId="9" fontId="23" fillId="0" borderId="0" xfId="40" applyFont="1"/>
    <xf numFmtId="0" fontId="0" fillId="27" borderId="25" xfId="0" applyFill="1" applyBorder="1"/>
    <xf numFmtId="0" fontId="0" fillId="27" borderId="15" xfId="0" applyFill="1" applyBorder="1"/>
    <xf numFmtId="0" fontId="0" fillId="27" borderId="16" xfId="0" applyFill="1" applyBorder="1"/>
    <xf numFmtId="0" fontId="0" fillId="27" borderId="26" xfId="0" applyFill="1" applyBorder="1" applyAlignment="1">
      <alignment horizontal="left"/>
    </xf>
    <xf numFmtId="0" fontId="0" fillId="27" borderId="27" xfId="0" applyFill="1" applyBorder="1"/>
    <xf numFmtId="0" fontId="26" fillId="27" borderId="15" xfId="44" applyFont="1" applyFill="1" applyBorder="1" applyAlignment="1" applyProtection="1"/>
    <xf numFmtId="0" fontId="20" fillId="28" borderId="10" xfId="0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2" fillId="29" borderId="25" xfId="0" applyFont="1" applyFill="1" applyBorder="1" applyAlignment="1">
      <alignment horizontal="center" vertical="center"/>
    </xf>
    <xf numFmtId="0" fontId="22" fillId="29" borderId="15" xfId="0" applyFont="1" applyFill="1" applyBorder="1" applyAlignment="1">
      <alignment horizontal="center" vertical="center"/>
    </xf>
    <xf numFmtId="0" fontId="22" fillId="29" borderId="16" xfId="0" applyFont="1" applyFill="1" applyBorder="1" applyAlignment="1">
      <alignment horizontal="center" vertical="center"/>
    </xf>
    <xf numFmtId="0" fontId="22" fillId="29" borderId="26" xfId="0" applyFont="1" applyFill="1" applyBorder="1" applyAlignment="1">
      <alignment horizontal="center" vertical="center"/>
    </xf>
    <xf numFmtId="0" fontId="22" fillId="29" borderId="24" xfId="0" applyFont="1" applyFill="1" applyBorder="1" applyAlignment="1">
      <alignment horizontal="center" vertical="center"/>
    </xf>
    <xf numFmtId="0" fontId="22" fillId="29" borderId="27" xfId="0" applyFont="1" applyFill="1" applyBorder="1" applyAlignment="1">
      <alignment horizontal="center" vertical="center"/>
    </xf>
    <xf numFmtId="0" fontId="25" fillId="27" borderId="24" xfId="44" applyFont="1" applyFill="1" applyBorder="1" applyAlignment="1" applyProtection="1">
      <alignment horizontal="left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4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freefincal.com/listing-free-personal-finance-calculators/" TargetMode="External"/><Relationship Id="rId1" Type="http://schemas.openxmlformats.org/officeDocument/2006/relationships/hyperlink" Target="mailto:pattu@iitm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8"/>
  <sheetViews>
    <sheetView tabSelected="1" topLeftCell="B1" zoomScale="120" zoomScaleNormal="120" workbookViewId="0">
      <selection activeCell="C10" sqref="C10"/>
    </sheetView>
  </sheetViews>
  <sheetFormatPr defaultRowHeight="13.2"/>
  <cols>
    <col min="1" max="1" width="5.21875" customWidth="1"/>
    <col min="2" max="2" width="76.5546875" bestFit="1" customWidth="1"/>
    <col min="3" max="3" width="11.44140625" bestFit="1" customWidth="1"/>
    <col min="4" max="4" width="12.109375" bestFit="1" customWidth="1"/>
    <col min="5" max="5" width="8.77734375" bestFit="1" customWidth="1"/>
    <col min="8" max="8" width="3" hidden="1" customWidth="1"/>
    <col min="9" max="9" width="11.109375" hidden="1" customWidth="1"/>
    <col min="10" max="10" width="8.33203125" hidden="1" customWidth="1"/>
    <col min="11" max="12" width="3" hidden="1" customWidth="1"/>
    <col min="13" max="15" width="10.33203125" hidden="1" customWidth="1"/>
    <col min="16" max="16" width="8.6640625" hidden="1" customWidth="1"/>
    <col min="17" max="17" width="10.33203125" hidden="1" customWidth="1"/>
    <col min="18" max="19" width="8.6640625" hidden="1" customWidth="1"/>
    <col min="20" max="20" width="8" hidden="1" customWidth="1"/>
    <col min="21" max="21" width="7.6640625" hidden="1" customWidth="1"/>
    <col min="22" max="22" width="8.77734375" hidden="1" customWidth="1"/>
    <col min="23" max="23" width="10.33203125" hidden="1" customWidth="1"/>
    <col min="24" max="24" width="9.44140625" style="15" hidden="1" customWidth="1"/>
    <col min="25" max="26" width="8.88671875" hidden="1" customWidth="1"/>
    <col min="27" max="27" width="12" hidden="1" customWidth="1"/>
    <col min="28" max="28" width="10.33203125" bestFit="1" customWidth="1"/>
    <col min="29" max="29" width="9.44140625" bestFit="1" customWidth="1"/>
    <col min="34" max="34" width="10.33203125" bestFit="1" customWidth="1"/>
    <col min="37" max="37" width="10.21875" bestFit="1" customWidth="1"/>
    <col min="39" max="39" width="10.33203125" bestFit="1" customWidth="1"/>
  </cols>
  <sheetData>
    <row r="1" spans="1:45" ht="13.2" customHeight="1">
      <c r="A1" s="24"/>
      <c r="B1" s="24"/>
      <c r="C1" s="24"/>
      <c r="D1" s="24"/>
      <c r="E1" s="24"/>
      <c r="F1" s="24"/>
      <c r="G1" s="24"/>
      <c r="H1" s="2"/>
      <c r="I1" s="2" t="s">
        <v>12</v>
      </c>
      <c r="J1" s="2" t="s">
        <v>13</v>
      </c>
      <c r="K1" s="2"/>
      <c r="L1" s="2"/>
      <c r="M1" s="2" t="s">
        <v>4</v>
      </c>
      <c r="N1" s="51">
        <f ca="1">XIRR(N2:N98,M2:M98)</f>
        <v>9.9851125478744501E-2</v>
      </c>
      <c r="O1" s="11" t="s">
        <v>4</v>
      </c>
      <c r="P1" s="12">
        <f ca="1">XIRR(P2:P32,O2:O32,0.4)</f>
        <v>5.5680945515632629E-2</v>
      </c>
      <c r="Q1" s="12"/>
      <c r="R1" s="12"/>
      <c r="S1" s="12"/>
      <c r="T1" s="59" t="s">
        <v>5</v>
      </c>
      <c r="U1" s="59"/>
      <c r="V1" s="13">
        <f>IRR(V2:V32)</f>
        <v>5.5680944101555357E-2</v>
      </c>
      <c r="W1" s="60" t="s">
        <v>6</v>
      </c>
      <c r="X1" s="61"/>
      <c r="Y1" s="52">
        <f ca="1">XIRR(X2:X98,O2:O98)</f>
        <v>0.11999999880790704</v>
      </c>
      <c r="AA1" s="6">
        <f>(1+C7*((1+C10)^(C6)-1)/(1-(1+C10)^(-1/1)))-(1+C10)^C6</f>
        <v>-0.92453692357979111</v>
      </c>
      <c r="AB1" s="24"/>
      <c r="AC1" s="24"/>
      <c r="AD1" s="26"/>
      <c r="AE1" s="24"/>
      <c r="AF1" s="24"/>
      <c r="AG1" s="24"/>
      <c r="AH1" s="30"/>
      <c r="AI1" s="24"/>
      <c r="AJ1" s="24"/>
      <c r="AK1" s="31"/>
      <c r="AL1" s="24"/>
      <c r="AM1" s="30"/>
      <c r="AN1" s="24"/>
      <c r="AO1" s="24"/>
      <c r="AP1" s="31"/>
      <c r="AQ1" s="24"/>
      <c r="AS1" s="16"/>
    </row>
    <row r="2" spans="1:45" ht="13.8" customHeight="1" thickBot="1">
      <c r="A2" s="24"/>
      <c r="B2" s="24"/>
      <c r="C2" s="24"/>
      <c r="D2" s="24"/>
      <c r="E2" s="24"/>
      <c r="F2" s="24"/>
      <c r="G2" s="24"/>
      <c r="H2" s="2">
        <v>0</v>
      </c>
      <c r="I2" s="14">
        <f>-C5</f>
        <v>-100000</v>
      </c>
      <c r="J2" s="14">
        <f>-C5</f>
        <v>-100000</v>
      </c>
      <c r="K2" s="2">
        <v>0</v>
      </c>
      <c r="L2" s="2"/>
      <c r="M2" s="20">
        <f ca="1">TODAY()</f>
        <v>41623</v>
      </c>
      <c r="N2" s="18">
        <f>-C5</f>
        <v>-100000</v>
      </c>
      <c r="O2" s="10">
        <f ca="1">TODAY()</f>
        <v>41623</v>
      </c>
      <c r="P2" s="14">
        <f>-C5</f>
        <v>-100000</v>
      </c>
      <c r="Q2" s="10">
        <f ca="1">O2</f>
        <v>41623</v>
      </c>
      <c r="R2" s="14">
        <f>P2</f>
        <v>-100000</v>
      </c>
      <c r="S2" s="14">
        <f ca="1">O2</f>
        <v>41623</v>
      </c>
      <c r="T2" s="14">
        <f t="shared" ref="T2:T12" si="0">IF(H2&lt;&gt;"",IF(H2=$C$6,$C$12,0),0)</f>
        <v>0</v>
      </c>
      <c r="U2" s="14">
        <v>0</v>
      </c>
      <c r="V2" s="14">
        <f>-C5</f>
        <v>-100000</v>
      </c>
      <c r="W2" s="10">
        <f ca="1">O2</f>
        <v>41623</v>
      </c>
      <c r="X2" s="5">
        <f>-C5</f>
        <v>-100000</v>
      </c>
      <c r="Y2" s="50">
        <f>IRR(X2:X98)</f>
        <v>0.11209502073092251</v>
      </c>
      <c r="AB2" s="24"/>
      <c r="AC2" s="24"/>
      <c r="AD2" s="32"/>
      <c r="AE2" s="24"/>
      <c r="AF2" s="24"/>
      <c r="AG2" s="24"/>
      <c r="AH2" s="30"/>
      <c r="AI2" s="24"/>
      <c r="AJ2" s="24"/>
      <c r="AK2" s="24"/>
      <c r="AL2" s="24"/>
      <c r="AM2" s="30"/>
      <c r="AN2" s="24"/>
      <c r="AO2" s="24"/>
      <c r="AP2" s="24"/>
      <c r="AQ2" s="24"/>
    </row>
    <row r="3" spans="1:45" ht="17.399999999999999" customHeight="1">
      <c r="A3" s="24"/>
      <c r="B3" s="62" t="s">
        <v>18</v>
      </c>
      <c r="C3" s="63"/>
      <c r="D3" s="63"/>
      <c r="E3" s="64"/>
      <c r="F3" s="24"/>
      <c r="G3" s="24"/>
      <c r="H3" s="2">
        <f t="shared" ref="H3:H66" si="1">IF(H2&lt;$C$6,H2+1,"")</f>
        <v>1</v>
      </c>
      <c r="I3" s="14">
        <f t="shared" ref="I3:I66" si="2">IF(H3=DURA,$C$12,0)</f>
        <v>0</v>
      </c>
      <c r="J3" s="14">
        <f t="shared" ref="J3:J12" si="3">IF(H3=DURA,$C$13,0)</f>
        <v>0</v>
      </c>
      <c r="K3" s="2">
        <f t="shared" ref="K3:K66" si="4">IF(K2&lt;2*$C$6,K2+1,"")</f>
        <v>1</v>
      </c>
      <c r="L3" s="2">
        <v>1</v>
      </c>
      <c r="M3" s="20">
        <f ca="1">M2+365</f>
        <v>41988</v>
      </c>
      <c r="N3" s="19">
        <f>C8</f>
        <v>8500</v>
      </c>
      <c r="O3" s="10">
        <f t="shared" ref="O3:O12" ca="1" si="5">IF(H3&lt;&gt;"",O2+365,IF(H2=$C$6,O2,0))</f>
        <v>41988</v>
      </c>
      <c r="P3" s="14">
        <f t="shared" ref="P3:P12" si="6">IF(H3&lt;&gt;"",-$C$8,IF(H2=$C$6,$C$12,0))</f>
        <v>-8500</v>
      </c>
      <c r="Q3" s="10">
        <f ca="1">O3</f>
        <v>41988</v>
      </c>
      <c r="R3" s="14">
        <f t="shared" ref="R3:R12" si="7">IF(H3&lt;&gt;"",$C$8,IF(H2=$C$6,$C$12,0))</f>
        <v>8500</v>
      </c>
      <c r="S3" s="14">
        <f ca="1">Q2</f>
        <v>41623</v>
      </c>
      <c r="T3" s="14">
        <f t="shared" si="0"/>
        <v>0</v>
      </c>
      <c r="U3" s="14">
        <f t="shared" ref="U3:U12" si="8">IF(H3&lt;&gt;"",-$C$8,IF(H2=$C$6,0,0))</f>
        <v>-8500</v>
      </c>
      <c r="V3" s="14">
        <f t="shared" ref="V3:V12" si="9">T3+U3</f>
        <v>-8500</v>
      </c>
      <c r="W3" s="10">
        <f t="shared" ref="W3:W12" ca="1" si="10">O3</f>
        <v>41988</v>
      </c>
      <c r="X3" s="5">
        <f t="shared" ref="X3:X12" si="11">IF(H2=$C$6,$C$13,0)</f>
        <v>0</v>
      </c>
      <c r="Y3" s="1" t="e">
        <f>IRR(X2:X13)</f>
        <v>#NUM!</v>
      </c>
      <c r="AA3">
        <f>(1+C7*((1+C10)^(C6)-1)/(1-(1+C10)^(-1/1)))/(1+C7)^C6</f>
        <v>1.3380508461435954</v>
      </c>
      <c r="AB3" s="24"/>
      <c r="AC3" s="24"/>
      <c r="AD3" s="32"/>
      <c r="AE3" s="24"/>
      <c r="AF3" s="24"/>
      <c r="AG3" s="24"/>
      <c r="AH3" s="30"/>
      <c r="AI3" s="24"/>
      <c r="AJ3" s="24"/>
      <c r="AK3" s="24"/>
      <c r="AL3" s="24"/>
      <c r="AM3" s="30"/>
      <c r="AN3" s="24"/>
      <c r="AO3" s="24"/>
      <c r="AP3" s="24"/>
      <c r="AQ3" s="24"/>
    </row>
    <row r="4" spans="1:45" ht="13.8" thickBot="1">
      <c r="A4" s="24"/>
      <c r="B4" s="65"/>
      <c r="C4" s="66"/>
      <c r="D4" s="66"/>
      <c r="E4" s="67"/>
      <c r="F4" s="24"/>
      <c r="G4" s="24"/>
      <c r="H4" s="2">
        <f t="shared" si="1"/>
        <v>2</v>
      </c>
      <c r="I4" s="14">
        <f t="shared" si="2"/>
        <v>0</v>
      </c>
      <c r="J4" s="14">
        <f t="shared" si="3"/>
        <v>0</v>
      </c>
      <c r="K4" s="2">
        <f t="shared" si="4"/>
        <v>2</v>
      </c>
      <c r="L4" s="2">
        <f t="shared" ref="L4:L12" si="12">IF(K4&lt;&gt;"",IF(L3=L2,L3+1,L3),"")</f>
        <v>1</v>
      </c>
      <c r="M4" s="10">
        <f t="shared" ref="M4:M12" ca="1" si="13">IF(K3=2*$C$6,M3,IF(K4&lt;&gt;"",IF(M3=M2,M3+365,M3),0))</f>
        <v>41988</v>
      </c>
      <c r="N4" s="17">
        <f t="shared" ref="N4:N12" si="14">IF(K3=$C$6*2,$C$12,IF(K4&lt;&gt;"",IF(N3=$C$8,IF(K3=$C$6*2,$C$12,IF(K4=$C$6*2,-$C$8,-$C$8)),$C$8),0))</f>
        <v>-8500</v>
      </c>
      <c r="O4" s="10">
        <f t="shared" ca="1" si="5"/>
        <v>42353</v>
      </c>
      <c r="P4" s="14">
        <f t="shared" si="6"/>
        <v>-8500</v>
      </c>
      <c r="Q4" s="10">
        <f t="shared" ref="Q4:Q12" ca="1" si="15">O4</f>
        <v>42353</v>
      </c>
      <c r="R4" s="14">
        <f t="shared" si="7"/>
        <v>8500</v>
      </c>
      <c r="S4" s="14"/>
      <c r="T4" s="14">
        <f t="shared" si="0"/>
        <v>0</v>
      </c>
      <c r="U4" s="14">
        <f t="shared" si="8"/>
        <v>-8500</v>
      </c>
      <c r="V4" s="14">
        <f t="shared" si="9"/>
        <v>-8500</v>
      </c>
      <c r="W4" s="10">
        <f t="shared" ca="1" si="10"/>
        <v>42353</v>
      </c>
      <c r="X4" s="5">
        <f t="shared" si="11"/>
        <v>0</v>
      </c>
      <c r="AB4" s="24"/>
      <c r="AC4" s="24"/>
      <c r="AD4" s="32"/>
      <c r="AE4" s="24"/>
      <c r="AF4" s="24"/>
      <c r="AG4" s="24"/>
      <c r="AH4" s="30"/>
      <c r="AI4" s="24"/>
      <c r="AJ4" s="24"/>
      <c r="AK4" s="24"/>
      <c r="AL4" s="24"/>
      <c r="AM4" s="30"/>
      <c r="AN4" s="24"/>
      <c r="AO4" s="24"/>
      <c r="AP4" s="24"/>
      <c r="AQ4" s="24"/>
    </row>
    <row r="5" spans="1:45">
      <c r="A5" s="24"/>
      <c r="B5" s="35" t="s">
        <v>0</v>
      </c>
      <c r="C5" s="36">
        <v>100000</v>
      </c>
      <c r="D5" s="37"/>
      <c r="E5" s="38"/>
      <c r="F5" s="24"/>
      <c r="G5" s="24"/>
      <c r="H5" s="2">
        <f t="shared" si="1"/>
        <v>3</v>
      </c>
      <c r="I5" s="14">
        <f t="shared" si="2"/>
        <v>0</v>
      </c>
      <c r="J5" s="14">
        <f t="shared" si="3"/>
        <v>0</v>
      </c>
      <c r="K5" s="2">
        <f t="shared" si="4"/>
        <v>3</v>
      </c>
      <c r="L5" s="2">
        <f t="shared" si="12"/>
        <v>2</v>
      </c>
      <c r="M5" s="10">
        <f t="shared" ca="1" si="13"/>
        <v>42353</v>
      </c>
      <c r="N5" s="17">
        <f t="shared" si="14"/>
        <v>8500</v>
      </c>
      <c r="O5" s="10">
        <f t="shared" ca="1" si="5"/>
        <v>42718</v>
      </c>
      <c r="P5" s="14">
        <f t="shared" si="6"/>
        <v>-8500</v>
      </c>
      <c r="Q5" s="10">
        <f t="shared" ca="1" si="15"/>
        <v>42718</v>
      </c>
      <c r="R5" s="14">
        <f t="shared" si="7"/>
        <v>8500</v>
      </c>
      <c r="S5" s="14"/>
      <c r="T5" s="14">
        <f t="shared" si="0"/>
        <v>0</v>
      </c>
      <c r="U5" s="14">
        <f t="shared" si="8"/>
        <v>-8500</v>
      </c>
      <c r="V5" s="14">
        <f t="shared" si="9"/>
        <v>-8500</v>
      </c>
      <c r="W5" s="10">
        <f t="shared" ca="1" si="10"/>
        <v>42718</v>
      </c>
      <c r="X5" s="5">
        <f t="shared" si="11"/>
        <v>0</v>
      </c>
      <c r="AB5" s="24"/>
      <c r="AC5" s="24"/>
      <c r="AD5" s="24"/>
      <c r="AE5" s="24"/>
      <c r="AF5" s="24"/>
      <c r="AG5" s="24"/>
      <c r="AH5" s="30"/>
      <c r="AI5" s="24"/>
      <c r="AJ5" s="24"/>
      <c r="AK5" s="24"/>
      <c r="AL5" s="24"/>
      <c r="AM5" s="30"/>
      <c r="AN5" s="24"/>
      <c r="AO5" s="24"/>
      <c r="AP5" s="24"/>
      <c r="AQ5" s="24"/>
    </row>
    <row r="6" spans="1:45">
      <c r="A6" s="24"/>
      <c r="B6" s="39" t="s">
        <v>9</v>
      </c>
      <c r="C6" s="3">
        <v>15</v>
      </c>
      <c r="D6" s="22"/>
      <c r="E6" s="40"/>
      <c r="F6" s="24"/>
      <c r="G6" s="24"/>
      <c r="H6" s="2">
        <f t="shared" si="1"/>
        <v>4</v>
      </c>
      <c r="I6" s="14">
        <f t="shared" si="2"/>
        <v>0</v>
      </c>
      <c r="J6" s="14">
        <f t="shared" si="3"/>
        <v>0</v>
      </c>
      <c r="K6" s="2">
        <f t="shared" si="4"/>
        <v>4</v>
      </c>
      <c r="L6" s="2">
        <f t="shared" si="12"/>
        <v>2</v>
      </c>
      <c r="M6" s="10">
        <f t="shared" ca="1" si="13"/>
        <v>42353</v>
      </c>
      <c r="N6" s="17">
        <f t="shared" si="14"/>
        <v>-8500</v>
      </c>
      <c r="O6" s="10">
        <f t="shared" ca="1" si="5"/>
        <v>43083</v>
      </c>
      <c r="P6" s="14">
        <f t="shared" si="6"/>
        <v>-8500</v>
      </c>
      <c r="Q6" s="10">
        <f t="shared" ca="1" si="15"/>
        <v>43083</v>
      </c>
      <c r="R6" s="14">
        <f t="shared" si="7"/>
        <v>8500</v>
      </c>
      <c r="S6" s="14"/>
      <c r="T6" s="14">
        <f t="shared" si="0"/>
        <v>0</v>
      </c>
      <c r="U6" s="14">
        <f t="shared" si="8"/>
        <v>-8500</v>
      </c>
      <c r="V6" s="14">
        <f t="shared" si="9"/>
        <v>-8500</v>
      </c>
      <c r="W6" s="10">
        <f t="shared" ca="1" si="10"/>
        <v>43083</v>
      </c>
      <c r="X6" s="5">
        <f t="shared" si="11"/>
        <v>0</v>
      </c>
      <c r="AA6">
        <f>C12/C13</f>
        <v>0.7616197428687248</v>
      </c>
      <c r="AB6" s="24"/>
      <c r="AC6" s="24"/>
      <c r="AD6" s="24"/>
      <c r="AE6" s="24"/>
      <c r="AF6" s="24"/>
      <c r="AG6" s="24"/>
      <c r="AH6" s="30"/>
      <c r="AI6" s="24"/>
      <c r="AJ6" s="24"/>
      <c r="AK6" s="24"/>
      <c r="AL6" s="24"/>
      <c r="AM6" s="30"/>
      <c r="AN6" s="24"/>
      <c r="AO6" s="24"/>
      <c r="AP6" s="24"/>
      <c r="AQ6" s="24"/>
    </row>
    <row r="7" spans="1:45">
      <c r="A7" s="24"/>
      <c r="B7" s="41" t="s">
        <v>1</v>
      </c>
      <c r="C7" s="8">
        <v>8.5000000000000006E-2</v>
      </c>
      <c r="D7" s="22"/>
      <c r="E7" s="40"/>
      <c r="F7" s="24"/>
      <c r="G7" s="24"/>
      <c r="H7" s="2">
        <f t="shared" si="1"/>
        <v>5</v>
      </c>
      <c r="I7" s="14">
        <f t="shared" si="2"/>
        <v>0</v>
      </c>
      <c r="J7" s="14">
        <f t="shared" si="3"/>
        <v>0</v>
      </c>
      <c r="K7" s="2">
        <f t="shared" si="4"/>
        <v>5</v>
      </c>
      <c r="L7" s="2">
        <f t="shared" si="12"/>
        <v>3</v>
      </c>
      <c r="M7" s="10">
        <f t="shared" ca="1" si="13"/>
        <v>42718</v>
      </c>
      <c r="N7" s="17">
        <f t="shared" si="14"/>
        <v>8500</v>
      </c>
      <c r="O7" s="10">
        <f t="shared" ca="1" si="5"/>
        <v>43448</v>
      </c>
      <c r="P7" s="14">
        <f t="shared" si="6"/>
        <v>-8500</v>
      </c>
      <c r="Q7" s="10">
        <f t="shared" ca="1" si="15"/>
        <v>43448</v>
      </c>
      <c r="R7" s="14">
        <f t="shared" si="7"/>
        <v>8500</v>
      </c>
      <c r="S7" s="14"/>
      <c r="T7" s="14">
        <f t="shared" si="0"/>
        <v>0</v>
      </c>
      <c r="U7" s="14">
        <f t="shared" si="8"/>
        <v>-8500</v>
      </c>
      <c r="V7" s="14">
        <f t="shared" si="9"/>
        <v>-8500</v>
      </c>
      <c r="W7" s="10">
        <f t="shared" ca="1" si="10"/>
        <v>43448</v>
      </c>
      <c r="X7" s="5">
        <f t="shared" si="11"/>
        <v>0</v>
      </c>
      <c r="AB7" s="30"/>
      <c r="AC7" s="24"/>
      <c r="AD7" s="24"/>
      <c r="AE7" s="24"/>
      <c r="AF7" s="24"/>
      <c r="AG7" s="24"/>
      <c r="AH7" s="30"/>
      <c r="AI7" s="24"/>
      <c r="AJ7" s="24"/>
      <c r="AK7" s="33"/>
      <c r="AL7" s="24"/>
      <c r="AM7" s="30"/>
      <c r="AN7" s="24"/>
      <c r="AO7" s="24"/>
      <c r="AP7" s="24"/>
      <c r="AQ7" s="24"/>
    </row>
    <row r="8" spans="1:45">
      <c r="A8" s="24"/>
      <c r="B8" s="41" t="s">
        <v>2</v>
      </c>
      <c r="C8" s="4">
        <f>C5*C7</f>
        <v>8500</v>
      </c>
      <c r="D8" s="22"/>
      <c r="E8" s="40"/>
      <c r="F8" s="24"/>
      <c r="G8" s="24"/>
      <c r="H8" s="2">
        <f t="shared" si="1"/>
        <v>6</v>
      </c>
      <c r="I8" s="14">
        <f t="shared" si="2"/>
        <v>0</v>
      </c>
      <c r="J8" s="14">
        <f t="shared" si="3"/>
        <v>0</v>
      </c>
      <c r="K8" s="2">
        <f t="shared" si="4"/>
        <v>6</v>
      </c>
      <c r="L8" s="2">
        <f t="shared" si="12"/>
        <v>3</v>
      </c>
      <c r="M8" s="10">
        <f t="shared" ca="1" si="13"/>
        <v>42718</v>
      </c>
      <c r="N8" s="17">
        <f t="shared" si="14"/>
        <v>-8500</v>
      </c>
      <c r="O8" s="10">
        <f t="shared" ca="1" si="5"/>
        <v>43813</v>
      </c>
      <c r="P8" s="14">
        <f t="shared" si="6"/>
        <v>-8500</v>
      </c>
      <c r="Q8" s="10">
        <f t="shared" ca="1" si="15"/>
        <v>43813</v>
      </c>
      <c r="R8" s="14">
        <f t="shared" si="7"/>
        <v>8500</v>
      </c>
      <c r="S8" s="14"/>
      <c r="T8" s="14">
        <f t="shared" si="0"/>
        <v>0</v>
      </c>
      <c r="U8" s="14">
        <f t="shared" si="8"/>
        <v>-8500</v>
      </c>
      <c r="V8" s="14">
        <f t="shared" si="9"/>
        <v>-8500</v>
      </c>
      <c r="W8" s="10">
        <f t="shared" ca="1" si="10"/>
        <v>43813</v>
      </c>
      <c r="X8" s="5">
        <f t="shared" si="11"/>
        <v>0</v>
      </c>
      <c r="AB8" s="30"/>
      <c r="AC8" s="24"/>
      <c r="AD8" s="24"/>
      <c r="AE8" s="24"/>
      <c r="AF8" s="24"/>
      <c r="AG8" s="24"/>
      <c r="AH8" s="30"/>
      <c r="AI8" s="24"/>
      <c r="AJ8" s="24"/>
      <c r="AK8" s="24"/>
      <c r="AL8" s="24"/>
      <c r="AM8" s="30"/>
      <c r="AN8" s="24"/>
      <c r="AO8" s="24"/>
      <c r="AP8" s="24"/>
      <c r="AQ8" s="24"/>
    </row>
    <row r="9" spans="1:45">
      <c r="A9" s="24"/>
      <c r="B9" s="47" t="s">
        <v>10</v>
      </c>
      <c r="C9" s="9"/>
      <c r="D9" s="22"/>
      <c r="E9" s="40"/>
      <c r="F9" s="29"/>
      <c r="G9" s="24"/>
      <c r="H9" s="2">
        <f t="shared" si="1"/>
        <v>7</v>
      </c>
      <c r="I9" s="14">
        <f t="shared" si="2"/>
        <v>0</v>
      </c>
      <c r="J9" s="14">
        <f t="shared" si="3"/>
        <v>0</v>
      </c>
      <c r="K9" s="2">
        <f t="shared" si="4"/>
        <v>7</v>
      </c>
      <c r="L9" s="2">
        <f t="shared" si="12"/>
        <v>4</v>
      </c>
      <c r="M9" s="10">
        <f t="shared" ca="1" si="13"/>
        <v>43083</v>
      </c>
      <c r="N9" s="17">
        <f t="shared" si="14"/>
        <v>8500</v>
      </c>
      <c r="O9" s="10">
        <f t="shared" ca="1" si="5"/>
        <v>44178</v>
      </c>
      <c r="P9" s="14">
        <f t="shared" si="6"/>
        <v>-8500</v>
      </c>
      <c r="Q9" s="10">
        <f t="shared" ca="1" si="15"/>
        <v>44178</v>
      </c>
      <c r="R9" s="14">
        <f t="shared" si="7"/>
        <v>8500</v>
      </c>
      <c r="S9" s="14"/>
      <c r="T9" s="14">
        <f t="shared" si="0"/>
        <v>0</v>
      </c>
      <c r="U9" s="14">
        <f t="shared" si="8"/>
        <v>-8500</v>
      </c>
      <c r="V9" s="14">
        <f t="shared" si="9"/>
        <v>-8500</v>
      </c>
      <c r="W9" s="10">
        <f t="shared" ca="1" si="10"/>
        <v>44178</v>
      </c>
      <c r="X9" s="5">
        <f t="shared" si="11"/>
        <v>0</v>
      </c>
      <c r="AB9" s="30"/>
      <c r="AC9" s="24"/>
      <c r="AD9" s="24"/>
      <c r="AE9" s="24"/>
      <c r="AF9" s="24"/>
      <c r="AG9" s="24"/>
      <c r="AH9" s="30"/>
      <c r="AI9" s="24"/>
      <c r="AJ9" s="24"/>
      <c r="AK9" s="24"/>
      <c r="AL9" s="24"/>
      <c r="AM9" s="30"/>
      <c r="AN9" s="24"/>
      <c r="AO9" s="24"/>
      <c r="AP9" s="24"/>
      <c r="AQ9" s="24"/>
    </row>
    <row r="10" spans="1:45">
      <c r="A10" s="24"/>
      <c r="B10" s="42" t="s">
        <v>11</v>
      </c>
      <c r="C10" s="8">
        <v>0.12</v>
      </c>
      <c r="D10" s="22"/>
      <c r="E10" s="40"/>
      <c r="F10" s="32"/>
      <c r="G10" s="24"/>
      <c r="H10" s="2">
        <f t="shared" si="1"/>
        <v>8</v>
      </c>
      <c r="I10" s="14">
        <f t="shared" si="2"/>
        <v>0</v>
      </c>
      <c r="J10" s="14">
        <f t="shared" si="3"/>
        <v>0</v>
      </c>
      <c r="K10" s="2">
        <f t="shared" si="4"/>
        <v>8</v>
      </c>
      <c r="L10" s="2">
        <f t="shared" si="12"/>
        <v>4</v>
      </c>
      <c r="M10" s="10">
        <f t="shared" ca="1" si="13"/>
        <v>43083</v>
      </c>
      <c r="N10" s="17">
        <f t="shared" si="14"/>
        <v>-8500</v>
      </c>
      <c r="O10" s="10">
        <f t="shared" ca="1" si="5"/>
        <v>44543</v>
      </c>
      <c r="P10" s="14">
        <f t="shared" si="6"/>
        <v>-8500</v>
      </c>
      <c r="Q10" s="10">
        <f t="shared" ca="1" si="15"/>
        <v>44543</v>
      </c>
      <c r="R10" s="14">
        <f t="shared" si="7"/>
        <v>8500</v>
      </c>
      <c r="S10" s="14"/>
      <c r="T10" s="14">
        <f t="shared" si="0"/>
        <v>0</v>
      </c>
      <c r="U10" s="14">
        <f t="shared" si="8"/>
        <v>-8500</v>
      </c>
      <c r="V10" s="14">
        <f t="shared" si="9"/>
        <v>-8500</v>
      </c>
      <c r="W10" s="10">
        <f t="shared" ca="1" si="10"/>
        <v>44543</v>
      </c>
      <c r="X10" s="5">
        <f t="shared" si="11"/>
        <v>0</v>
      </c>
      <c r="AB10" s="30"/>
      <c r="AC10" s="24"/>
      <c r="AD10" s="24"/>
      <c r="AE10" s="24"/>
      <c r="AF10" s="24"/>
      <c r="AG10" s="24"/>
      <c r="AH10" s="30"/>
      <c r="AI10" s="24"/>
      <c r="AJ10" s="24"/>
      <c r="AK10" s="24"/>
      <c r="AL10" s="24"/>
      <c r="AM10" s="30"/>
      <c r="AN10" s="24"/>
      <c r="AO10" s="24"/>
      <c r="AP10" s="24"/>
      <c r="AQ10" s="24"/>
    </row>
    <row r="11" spans="1:45">
      <c r="A11" s="24"/>
      <c r="B11" s="43" t="str">
        <f>CONCATENATE("Value of the SIP at the end of the bonds tenure"," i.e. ", )</f>
        <v xml:space="preserve">Value of the SIP at the end of the bonds tenure i.e. </v>
      </c>
      <c r="C11" s="21">
        <f>C8*((1+C10)^(C6)-1)/C10</f>
        <v>316877.57461404055</v>
      </c>
      <c r="D11" s="22"/>
      <c r="E11" s="40"/>
      <c r="F11" s="32"/>
      <c r="G11" s="24"/>
      <c r="H11" s="2">
        <f t="shared" si="1"/>
        <v>9</v>
      </c>
      <c r="I11" s="14">
        <f t="shared" si="2"/>
        <v>0</v>
      </c>
      <c r="J11" s="14">
        <f t="shared" si="3"/>
        <v>0</v>
      </c>
      <c r="K11" s="2">
        <f t="shared" si="4"/>
        <v>9</v>
      </c>
      <c r="L11" s="2">
        <f t="shared" si="12"/>
        <v>5</v>
      </c>
      <c r="M11" s="10">
        <f t="shared" ca="1" si="13"/>
        <v>43448</v>
      </c>
      <c r="N11" s="17">
        <f t="shared" si="14"/>
        <v>8500</v>
      </c>
      <c r="O11" s="10">
        <f t="shared" ca="1" si="5"/>
        <v>44908</v>
      </c>
      <c r="P11" s="14">
        <f t="shared" si="6"/>
        <v>-8500</v>
      </c>
      <c r="Q11" s="10">
        <f t="shared" ca="1" si="15"/>
        <v>44908</v>
      </c>
      <c r="R11" s="14">
        <f t="shared" si="7"/>
        <v>8500</v>
      </c>
      <c r="S11" s="14"/>
      <c r="T11" s="14">
        <f t="shared" si="0"/>
        <v>0</v>
      </c>
      <c r="U11" s="14">
        <f t="shared" si="8"/>
        <v>-8500</v>
      </c>
      <c r="V11" s="14">
        <f t="shared" si="9"/>
        <v>-8500</v>
      </c>
      <c r="W11" s="10">
        <f t="shared" ca="1" si="10"/>
        <v>44908</v>
      </c>
      <c r="X11" s="5">
        <f t="shared" si="11"/>
        <v>0</v>
      </c>
      <c r="AB11" s="30"/>
      <c r="AC11" s="24"/>
      <c r="AD11" s="24"/>
      <c r="AE11" s="24"/>
      <c r="AF11" s="24"/>
      <c r="AG11" s="24"/>
      <c r="AH11" s="30"/>
      <c r="AI11" s="24"/>
      <c r="AJ11" s="24"/>
      <c r="AK11" s="24"/>
      <c r="AL11" s="24"/>
      <c r="AM11" s="30"/>
      <c r="AN11" s="24"/>
      <c r="AO11" s="24"/>
      <c r="AP11" s="24"/>
      <c r="AQ11" s="24"/>
    </row>
    <row r="12" spans="1:45">
      <c r="A12" s="24"/>
      <c r="B12" s="42" t="s">
        <v>3</v>
      </c>
      <c r="C12" s="7">
        <f>C11+C5</f>
        <v>416877.57461404055</v>
      </c>
      <c r="D12" s="2" t="s">
        <v>8</v>
      </c>
      <c r="E12" s="48">
        <f>IRR(I2:I98)</f>
        <v>9.9851122111828519E-2</v>
      </c>
      <c r="F12" s="24"/>
      <c r="G12" s="24"/>
      <c r="H12" s="2">
        <f t="shared" si="1"/>
        <v>10</v>
      </c>
      <c r="I12" s="14">
        <f t="shared" si="2"/>
        <v>0</v>
      </c>
      <c r="J12" s="14">
        <f t="shared" si="3"/>
        <v>0</v>
      </c>
      <c r="K12" s="2">
        <f t="shared" si="4"/>
        <v>10</v>
      </c>
      <c r="L12" s="2">
        <f t="shared" si="12"/>
        <v>5</v>
      </c>
      <c r="M12" s="10">
        <f t="shared" ca="1" si="13"/>
        <v>43448</v>
      </c>
      <c r="N12" s="17">
        <f t="shared" si="14"/>
        <v>-8500</v>
      </c>
      <c r="O12" s="10">
        <f t="shared" ca="1" si="5"/>
        <v>45273</v>
      </c>
      <c r="P12" s="14">
        <f t="shared" si="6"/>
        <v>-8500</v>
      </c>
      <c r="Q12" s="10">
        <f t="shared" ca="1" si="15"/>
        <v>45273</v>
      </c>
      <c r="R12" s="14">
        <f t="shared" si="7"/>
        <v>8500</v>
      </c>
      <c r="S12" s="14"/>
      <c r="T12" s="14">
        <f t="shared" si="0"/>
        <v>0</v>
      </c>
      <c r="U12" s="14">
        <f t="shared" si="8"/>
        <v>-8500</v>
      </c>
      <c r="V12" s="14">
        <f t="shared" si="9"/>
        <v>-8500</v>
      </c>
      <c r="W12" s="10">
        <f t="shared" ca="1" si="10"/>
        <v>45273</v>
      </c>
      <c r="X12" s="5">
        <f t="shared" si="11"/>
        <v>0</v>
      </c>
      <c r="AB12" s="30"/>
      <c r="AC12" s="24"/>
      <c r="AD12" s="24"/>
      <c r="AE12" s="24"/>
      <c r="AF12" s="24"/>
      <c r="AG12" s="24"/>
      <c r="AH12" s="30"/>
      <c r="AI12" s="24"/>
      <c r="AJ12" s="24"/>
      <c r="AK12" s="24"/>
      <c r="AL12" s="24"/>
      <c r="AM12" s="30"/>
      <c r="AN12" s="24"/>
      <c r="AO12" s="24"/>
      <c r="AP12" s="24"/>
      <c r="AQ12" s="24"/>
    </row>
    <row r="13" spans="1:45" ht="13.8" thickBot="1">
      <c r="A13" s="24"/>
      <c r="B13" s="44" t="s">
        <v>7</v>
      </c>
      <c r="C13" s="45">
        <f>C5*(1+C10)^(C6)</f>
        <v>547356.57592570432</v>
      </c>
      <c r="D13" s="46" t="s">
        <v>8</v>
      </c>
      <c r="E13" s="49">
        <f>IRR(J2:J98)</f>
        <v>0.11999999999999997</v>
      </c>
      <c r="F13" s="24"/>
      <c r="G13" s="24"/>
      <c r="H13" s="2">
        <f t="shared" si="1"/>
        <v>11</v>
      </c>
      <c r="I13" s="14">
        <f t="shared" si="2"/>
        <v>0</v>
      </c>
      <c r="J13" s="14">
        <f t="shared" ref="J13:J76" si="16">IF(H13=DURA,$C$13,0)</f>
        <v>0</v>
      </c>
      <c r="K13" s="2">
        <f t="shared" si="4"/>
        <v>11</v>
      </c>
      <c r="L13" s="2">
        <f t="shared" ref="L13:L76" si="17">IF(K13&lt;&gt;"",IF(L12=L11,L12+1,L12),"")</f>
        <v>6</v>
      </c>
      <c r="M13" s="10">
        <f t="shared" ref="M13:M76" ca="1" si="18">IF(K12=2*$C$6,M12,IF(K13&lt;&gt;"",IF(M12=M11,M12+365,M12),0))</f>
        <v>43813</v>
      </c>
      <c r="N13" s="17">
        <f t="shared" ref="N13:N76" si="19">IF(K12=$C$6*2,$C$12,IF(K13&lt;&gt;"",IF(N12=$C$8,IF(K12=$C$6*2,$C$12,IF(K13=$C$6*2,-$C$8,-$C$8)),$C$8),0))</f>
        <v>8500</v>
      </c>
      <c r="O13" s="10">
        <f t="shared" ref="O13:O76" ca="1" si="20">IF(H13&lt;&gt;"",O12+365,IF(H12=$C$6,O12,0))</f>
        <v>45638</v>
      </c>
      <c r="P13" s="14">
        <f t="shared" ref="P13:P76" si="21">IF(H13&lt;&gt;"",-$C$8,IF(H12=$C$6,$C$12,0))</f>
        <v>-8500</v>
      </c>
      <c r="Q13" s="10">
        <f t="shared" ref="Q13:Q76" ca="1" si="22">O13</f>
        <v>45638</v>
      </c>
      <c r="R13" s="14">
        <f t="shared" ref="R13:R76" si="23">IF(H13&lt;&gt;"",$C$8,IF(H12=$C$6,$C$12,0))</f>
        <v>8500</v>
      </c>
      <c r="S13" s="14"/>
      <c r="T13" s="14">
        <f t="shared" ref="T13:T76" si="24">IF(H13&lt;&gt;"",IF(H13=$C$6,$C$12,0),0)</f>
        <v>0</v>
      </c>
      <c r="U13" s="14">
        <f t="shared" ref="U13:U76" si="25">IF(H13&lt;&gt;"",-$C$8,IF(H12=$C$6,0,0))</f>
        <v>-8500</v>
      </c>
      <c r="V13" s="14">
        <f t="shared" ref="V13:V76" si="26">T13+U13</f>
        <v>-8500</v>
      </c>
      <c r="W13" s="10">
        <f t="shared" ref="W13:W76" ca="1" si="27">O13</f>
        <v>45638</v>
      </c>
      <c r="X13" s="5">
        <f t="shared" ref="X13:X76" si="28">IF(H12=$C$6,$C$13,0)</f>
        <v>0</v>
      </c>
      <c r="AB13" s="30"/>
      <c r="AC13" s="24"/>
      <c r="AD13" s="24"/>
      <c r="AE13" s="24"/>
      <c r="AF13" s="24"/>
      <c r="AG13" s="24"/>
      <c r="AH13" s="30"/>
      <c r="AI13" s="24"/>
      <c r="AJ13" s="24"/>
      <c r="AK13" s="24"/>
      <c r="AL13" s="24"/>
      <c r="AM13" s="30"/>
      <c r="AN13" s="24"/>
      <c r="AO13" s="24"/>
      <c r="AP13" s="24"/>
      <c r="AQ13" s="24"/>
    </row>
    <row r="14" spans="1:45">
      <c r="A14" s="24"/>
      <c r="B14" s="53" t="s">
        <v>17</v>
      </c>
      <c r="C14" s="58" t="s">
        <v>16</v>
      </c>
      <c r="D14" s="54"/>
      <c r="E14" s="55"/>
      <c r="F14" s="24"/>
      <c r="G14" s="24"/>
      <c r="H14" s="2">
        <f t="shared" si="1"/>
        <v>12</v>
      </c>
      <c r="I14" s="14">
        <f t="shared" si="2"/>
        <v>0</v>
      </c>
      <c r="J14" s="14">
        <f t="shared" si="16"/>
        <v>0</v>
      </c>
      <c r="K14" s="2">
        <f t="shared" si="4"/>
        <v>12</v>
      </c>
      <c r="L14" s="2">
        <f t="shared" si="17"/>
        <v>6</v>
      </c>
      <c r="M14" s="10">
        <f t="shared" ca="1" si="18"/>
        <v>43813</v>
      </c>
      <c r="N14" s="17">
        <f t="shared" si="19"/>
        <v>-8500</v>
      </c>
      <c r="O14" s="10">
        <f t="shared" ca="1" si="20"/>
        <v>46003</v>
      </c>
      <c r="P14" s="14">
        <f t="shared" si="21"/>
        <v>-8500</v>
      </c>
      <c r="Q14" s="10">
        <f t="shared" ca="1" si="22"/>
        <v>46003</v>
      </c>
      <c r="R14" s="14">
        <f t="shared" si="23"/>
        <v>8500</v>
      </c>
      <c r="S14" s="14"/>
      <c r="T14" s="14">
        <f t="shared" si="24"/>
        <v>0</v>
      </c>
      <c r="U14" s="14">
        <f t="shared" si="25"/>
        <v>-8500</v>
      </c>
      <c r="V14" s="14">
        <f t="shared" si="26"/>
        <v>-8500</v>
      </c>
      <c r="W14" s="10">
        <f t="shared" ca="1" si="27"/>
        <v>46003</v>
      </c>
      <c r="X14" s="5">
        <f t="shared" si="28"/>
        <v>0</v>
      </c>
      <c r="Y14" s="1"/>
      <c r="AB14" s="30"/>
      <c r="AC14" s="24"/>
      <c r="AD14" s="24"/>
      <c r="AE14" s="24"/>
      <c r="AF14" s="24"/>
      <c r="AG14" s="24"/>
      <c r="AH14" s="30"/>
      <c r="AI14" s="24"/>
      <c r="AJ14" s="24"/>
      <c r="AK14" s="24"/>
      <c r="AL14" s="24"/>
      <c r="AM14" s="30"/>
      <c r="AN14" s="24"/>
      <c r="AO14" s="24"/>
      <c r="AP14" s="24"/>
      <c r="AQ14" s="24"/>
    </row>
    <row r="15" spans="1:45" ht="16.2" thickBot="1">
      <c r="A15" s="24"/>
      <c r="B15" s="56" t="s">
        <v>15</v>
      </c>
      <c r="C15" s="68" t="s">
        <v>14</v>
      </c>
      <c r="D15" s="68"/>
      <c r="E15" s="57"/>
      <c r="F15" s="24"/>
      <c r="G15" s="24"/>
      <c r="H15" s="2">
        <f t="shared" si="1"/>
        <v>13</v>
      </c>
      <c r="I15" s="14">
        <f t="shared" si="2"/>
        <v>0</v>
      </c>
      <c r="J15" s="14">
        <f t="shared" si="16"/>
        <v>0</v>
      </c>
      <c r="K15" s="2">
        <f t="shared" si="4"/>
        <v>13</v>
      </c>
      <c r="L15" s="2">
        <f t="shared" si="17"/>
        <v>7</v>
      </c>
      <c r="M15" s="10">
        <f t="shared" ca="1" si="18"/>
        <v>44178</v>
      </c>
      <c r="N15" s="17">
        <f t="shared" si="19"/>
        <v>8500</v>
      </c>
      <c r="O15" s="10">
        <f t="shared" ca="1" si="20"/>
        <v>46368</v>
      </c>
      <c r="P15" s="14">
        <f t="shared" si="21"/>
        <v>-8500</v>
      </c>
      <c r="Q15" s="10">
        <f t="shared" ca="1" si="22"/>
        <v>46368</v>
      </c>
      <c r="R15" s="14">
        <f t="shared" si="23"/>
        <v>8500</v>
      </c>
      <c r="S15" s="14"/>
      <c r="T15" s="14">
        <f t="shared" si="24"/>
        <v>0</v>
      </c>
      <c r="U15" s="14">
        <f t="shared" si="25"/>
        <v>-8500</v>
      </c>
      <c r="V15" s="14">
        <f t="shared" si="26"/>
        <v>-8500</v>
      </c>
      <c r="W15" s="10">
        <f t="shared" ca="1" si="27"/>
        <v>46368</v>
      </c>
      <c r="X15" s="5">
        <f t="shared" si="28"/>
        <v>0</v>
      </c>
      <c r="AB15" s="30"/>
      <c r="AC15" s="24"/>
      <c r="AD15" s="24"/>
      <c r="AE15" s="24"/>
      <c r="AF15" s="24"/>
      <c r="AG15" s="24"/>
      <c r="AH15" s="30"/>
      <c r="AI15" s="24"/>
      <c r="AJ15" s="24"/>
      <c r="AK15" s="24"/>
      <c r="AL15" s="24"/>
      <c r="AM15" s="30"/>
      <c r="AN15" s="24"/>
      <c r="AO15" s="24"/>
      <c r="AP15" s="24"/>
      <c r="AQ15" s="24"/>
    </row>
    <row r="16" spans="1:45">
      <c r="A16" s="24"/>
      <c r="B16" s="22"/>
      <c r="C16" s="23"/>
      <c r="D16" s="24"/>
      <c r="E16" s="24"/>
      <c r="F16" s="24"/>
      <c r="G16" s="24"/>
      <c r="H16" s="2">
        <f t="shared" si="1"/>
        <v>14</v>
      </c>
      <c r="I16" s="14">
        <f t="shared" si="2"/>
        <v>0</v>
      </c>
      <c r="J16" s="14">
        <f t="shared" si="16"/>
        <v>0</v>
      </c>
      <c r="K16" s="2">
        <f t="shared" si="4"/>
        <v>14</v>
      </c>
      <c r="L16" s="2">
        <f t="shared" si="17"/>
        <v>7</v>
      </c>
      <c r="M16" s="10">
        <f t="shared" ca="1" si="18"/>
        <v>44178</v>
      </c>
      <c r="N16" s="17">
        <f t="shared" si="19"/>
        <v>-8500</v>
      </c>
      <c r="O16" s="10">
        <f t="shared" ca="1" si="20"/>
        <v>46733</v>
      </c>
      <c r="P16" s="14">
        <f t="shared" si="21"/>
        <v>-8500</v>
      </c>
      <c r="Q16" s="10">
        <f t="shared" ca="1" si="22"/>
        <v>46733</v>
      </c>
      <c r="R16" s="14">
        <f t="shared" si="23"/>
        <v>8500</v>
      </c>
      <c r="S16" s="14"/>
      <c r="T16" s="14">
        <f t="shared" si="24"/>
        <v>0</v>
      </c>
      <c r="U16" s="14">
        <f t="shared" si="25"/>
        <v>-8500</v>
      </c>
      <c r="V16" s="14">
        <f t="shared" si="26"/>
        <v>-8500</v>
      </c>
      <c r="W16" s="10">
        <f t="shared" ca="1" si="27"/>
        <v>46733</v>
      </c>
      <c r="X16" s="5">
        <f t="shared" si="28"/>
        <v>0</v>
      </c>
      <c r="AB16" s="30"/>
      <c r="AC16" s="24"/>
      <c r="AD16" s="24"/>
      <c r="AE16" s="24"/>
      <c r="AF16" s="24"/>
      <c r="AG16" s="24"/>
      <c r="AH16" s="30"/>
      <c r="AI16" s="24"/>
      <c r="AJ16" s="24"/>
      <c r="AK16" s="24"/>
      <c r="AL16" s="24"/>
      <c r="AM16" s="30"/>
      <c r="AN16" s="24"/>
      <c r="AO16" s="24"/>
      <c r="AP16" s="24"/>
      <c r="AQ16" s="24"/>
    </row>
    <row r="17" spans="1:43">
      <c r="A17" s="24"/>
      <c r="B17" s="24"/>
      <c r="C17" s="24"/>
      <c r="D17" s="24"/>
      <c r="E17" s="24"/>
      <c r="F17" s="24"/>
      <c r="G17" s="24"/>
      <c r="H17" s="2">
        <f t="shared" si="1"/>
        <v>15</v>
      </c>
      <c r="I17" s="14">
        <f t="shared" si="2"/>
        <v>416877.57461404055</v>
      </c>
      <c r="J17" s="14">
        <f t="shared" si="16"/>
        <v>547356.57592570432</v>
      </c>
      <c r="K17" s="2">
        <f t="shared" si="4"/>
        <v>15</v>
      </c>
      <c r="L17" s="2">
        <f t="shared" si="17"/>
        <v>8</v>
      </c>
      <c r="M17" s="10">
        <f t="shared" ca="1" si="18"/>
        <v>44543</v>
      </c>
      <c r="N17" s="17">
        <f t="shared" si="19"/>
        <v>8500</v>
      </c>
      <c r="O17" s="10">
        <f t="shared" ca="1" si="20"/>
        <v>47098</v>
      </c>
      <c r="P17" s="14">
        <f t="shared" si="21"/>
        <v>-8500</v>
      </c>
      <c r="Q17" s="10">
        <f t="shared" ca="1" si="22"/>
        <v>47098</v>
      </c>
      <c r="R17" s="14">
        <f t="shared" si="23"/>
        <v>8500</v>
      </c>
      <c r="S17" s="14"/>
      <c r="T17" s="14">
        <f t="shared" si="24"/>
        <v>416877.57461404055</v>
      </c>
      <c r="U17" s="14">
        <f t="shared" si="25"/>
        <v>-8500</v>
      </c>
      <c r="V17" s="14">
        <f t="shared" si="26"/>
        <v>408377.57461404055</v>
      </c>
      <c r="W17" s="10">
        <f t="shared" ca="1" si="27"/>
        <v>47098</v>
      </c>
      <c r="X17" s="5">
        <f t="shared" si="28"/>
        <v>0</v>
      </c>
      <c r="AB17" s="30"/>
      <c r="AC17" s="25"/>
      <c r="AD17" s="24"/>
      <c r="AE17" s="24"/>
      <c r="AF17" s="24"/>
      <c r="AG17" s="24"/>
      <c r="AH17" s="30"/>
      <c r="AI17" s="24"/>
      <c r="AJ17" s="24"/>
      <c r="AK17" s="24"/>
      <c r="AL17" s="24"/>
      <c r="AM17" s="30"/>
      <c r="AN17" s="24"/>
      <c r="AO17" s="24"/>
      <c r="AP17" s="24"/>
      <c r="AQ17" s="24"/>
    </row>
    <row r="18" spans="1:43">
      <c r="A18" s="24"/>
      <c r="B18" s="24"/>
      <c r="C18" s="24"/>
      <c r="D18" s="24"/>
      <c r="E18" s="24"/>
      <c r="F18" s="24"/>
      <c r="G18" s="24"/>
      <c r="H18" s="2" t="str">
        <f t="shared" si="1"/>
        <v/>
      </c>
      <c r="I18" s="14">
        <f t="shared" si="2"/>
        <v>0</v>
      </c>
      <c r="J18" s="14">
        <f t="shared" si="16"/>
        <v>0</v>
      </c>
      <c r="K18" s="2">
        <f t="shared" si="4"/>
        <v>16</v>
      </c>
      <c r="L18" s="2">
        <f t="shared" si="17"/>
        <v>8</v>
      </c>
      <c r="M18" s="10">
        <f t="shared" ca="1" si="18"/>
        <v>44543</v>
      </c>
      <c r="N18" s="17">
        <f t="shared" si="19"/>
        <v>-8500</v>
      </c>
      <c r="O18" s="10">
        <f t="shared" ca="1" si="20"/>
        <v>47098</v>
      </c>
      <c r="P18" s="14">
        <f t="shared" si="21"/>
        <v>416877.57461404055</v>
      </c>
      <c r="Q18" s="10">
        <f t="shared" ca="1" si="22"/>
        <v>47098</v>
      </c>
      <c r="R18" s="14">
        <f t="shared" si="23"/>
        <v>416877.57461404055</v>
      </c>
      <c r="S18" s="14"/>
      <c r="T18" s="14">
        <f t="shared" si="24"/>
        <v>0</v>
      </c>
      <c r="U18" s="14">
        <f t="shared" si="25"/>
        <v>0</v>
      </c>
      <c r="V18" s="14">
        <f t="shared" si="26"/>
        <v>0</v>
      </c>
      <c r="W18" s="10">
        <f t="shared" ca="1" si="27"/>
        <v>47098</v>
      </c>
      <c r="X18" s="5">
        <f t="shared" si="28"/>
        <v>547356.57592570432</v>
      </c>
      <c r="Y18" s="1"/>
      <c r="AB18" s="30"/>
      <c r="AC18" s="24"/>
      <c r="AD18" s="24"/>
      <c r="AE18" s="24"/>
      <c r="AF18" s="34"/>
      <c r="AG18" s="24"/>
      <c r="AH18" s="30"/>
      <c r="AI18" s="24"/>
      <c r="AJ18" s="24"/>
      <c r="AK18" s="24"/>
      <c r="AL18" s="24"/>
      <c r="AM18" s="30"/>
      <c r="AN18" s="24"/>
      <c r="AO18" s="24"/>
      <c r="AP18" s="24"/>
      <c r="AQ18" s="24"/>
    </row>
    <row r="19" spans="1:43">
      <c r="A19" s="24"/>
      <c r="B19" s="24"/>
      <c r="C19" s="24"/>
      <c r="D19" s="24"/>
      <c r="E19" s="24"/>
      <c r="F19" s="24"/>
      <c r="G19" s="24"/>
      <c r="H19" s="2" t="str">
        <f t="shared" si="1"/>
        <v/>
      </c>
      <c r="I19" s="14">
        <f t="shared" si="2"/>
        <v>0</v>
      </c>
      <c r="J19" s="14">
        <f t="shared" si="16"/>
        <v>0</v>
      </c>
      <c r="K19" s="2">
        <f t="shared" si="4"/>
        <v>17</v>
      </c>
      <c r="L19" s="2">
        <f t="shared" si="17"/>
        <v>9</v>
      </c>
      <c r="M19" s="10">
        <f t="shared" ca="1" si="18"/>
        <v>44908</v>
      </c>
      <c r="N19" s="17">
        <f t="shared" si="19"/>
        <v>8500</v>
      </c>
      <c r="O19" s="10">
        <f t="shared" si="20"/>
        <v>0</v>
      </c>
      <c r="P19" s="14">
        <f t="shared" si="21"/>
        <v>0</v>
      </c>
      <c r="Q19" s="10">
        <f t="shared" si="22"/>
        <v>0</v>
      </c>
      <c r="R19" s="14">
        <f t="shared" si="23"/>
        <v>0</v>
      </c>
      <c r="S19" s="14"/>
      <c r="T19" s="14">
        <f t="shared" si="24"/>
        <v>0</v>
      </c>
      <c r="U19" s="14">
        <f t="shared" si="25"/>
        <v>0</v>
      </c>
      <c r="V19" s="14">
        <f t="shared" si="26"/>
        <v>0</v>
      </c>
      <c r="W19" s="10">
        <f t="shared" si="27"/>
        <v>0</v>
      </c>
      <c r="X19" s="5">
        <f t="shared" si="28"/>
        <v>0</v>
      </c>
      <c r="AB19" s="24"/>
      <c r="AC19" s="24"/>
      <c r="AD19" s="24"/>
      <c r="AE19" s="24"/>
      <c r="AF19" s="24"/>
      <c r="AG19" s="24"/>
      <c r="AH19" s="30"/>
      <c r="AI19" s="24"/>
      <c r="AJ19" s="24"/>
      <c r="AK19" s="24"/>
      <c r="AL19" s="24"/>
      <c r="AM19" s="30"/>
      <c r="AN19" s="24"/>
      <c r="AO19" s="24"/>
      <c r="AP19" s="24"/>
      <c r="AQ19" s="24"/>
    </row>
    <row r="20" spans="1:43">
      <c r="A20" s="24"/>
      <c r="B20" s="24"/>
      <c r="C20" s="27"/>
      <c r="D20" s="24"/>
      <c r="E20" s="24"/>
      <c r="F20" s="24"/>
      <c r="G20" s="24"/>
      <c r="H20" s="2" t="str">
        <f t="shared" si="1"/>
        <v/>
      </c>
      <c r="I20" s="14">
        <f t="shared" si="2"/>
        <v>0</v>
      </c>
      <c r="J20" s="14">
        <f t="shared" si="16"/>
        <v>0</v>
      </c>
      <c r="K20" s="2">
        <f t="shared" si="4"/>
        <v>18</v>
      </c>
      <c r="L20" s="2">
        <f t="shared" si="17"/>
        <v>9</v>
      </c>
      <c r="M20" s="10">
        <f t="shared" ca="1" si="18"/>
        <v>44908</v>
      </c>
      <c r="N20" s="17">
        <f t="shared" si="19"/>
        <v>-8500</v>
      </c>
      <c r="O20" s="10">
        <f t="shared" si="20"/>
        <v>0</v>
      </c>
      <c r="P20" s="14">
        <f t="shared" si="21"/>
        <v>0</v>
      </c>
      <c r="Q20" s="10">
        <f t="shared" si="22"/>
        <v>0</v>
      </c>
      <c r="R20" s="14">
        <f t="shared" si="23"/>
        <v>0</v>
      </c>
      <c r="S20" s="14"/>
      <c r="T20" s="14">
        <f t="shared" si="24"/>
        <v>0</v>
      </c>
      <c r="U20" s="14">
        <f t="shared" si="25"/>
        <v>0</v>
      </c>
      <c r="V20" s="14">
        <f t="shared" si="26"/>
        <v>0</v>
      </c>
      <c r="W20" s="10">
        <f t="shared" si="27"/>
        <v>0</v>
      </c>
      <c r="X20" s="5">
        <f t="shared" si="28"/>
        <v>0</v>
      </c>
      <c r="AB20" s="24"/>
      <c r="AC20" s="24"/>
      <c r="AD20" s="24"/>
      <c r="AE20" s="24"/>
      <c r="AF20" s="24"/>
      <c r="AG20" s="24"/>
      <c r="AH20" s="30"/>
      <c r="AI20" s="24"/>
      <c r="AJ20" s="24"/>
      <c r="AK20" s="24"/>
      <c r="AL20" s="24"/>
      <c r="AM20" s="30"/>
      <c r="AN20" s="24"/>
      <c r="AO20" s="24"/>
      <c r="AP20" s="24"/>
      <c r="AQ20" s="24"/>
    </row>
    <row r="21" spans="1:43">
      <c r="A21" s="24"/>
      <c r="B21" s="24"/>
      <c r="C21" s="24"/>
      <c r="D21" s="24"/>
      <c r="E21" s="24"/>
      <c r="F21" s="24"/>
      <c r="G21" s="24"/>
      <c r="H21" s="2" t="str">
        <f t="shared" si="1"/>
        <v/>
      </c>
      <c r="I21" s="14">
        <f t="shared" si="2"/>
        <v>0</v>
      </c>
      <c r="J21" s="14">
        <f t="shared" si="16"/>
        <v>0</v>
      </c>
      <c r="K21" s="2">
        <f t="shared" si="4"/>
        <v>19</v>
      </c>
      <c r="L21" s="2">
        <f t="shared" si="17"/>
        <v>10</v>
      </c>
      <c r="M21" s="10">
        <f t="shared" ca="1" si="18"/>
        <v>45273</v>
      </c>
      <c r="N21" s="17">
        <f t="shared" si="19"/>
        <v>8500</v>
      </c>
      <c r="O21" s="10">
        <f t="shared" si="20"/>
        <v>0</v>
      </c>
      <c r="P21" s="14">
        <f t="shared" si="21"/>
        <v>0</v>
      </c>
      <c r="Q21" s="10">
        <f t="shared" si="22"/>
        <v>0</v>
      </c>
      <c r="R21" s="14">
        <f t="shared" si="23"/>
        <v>0</v>
      </c>
      <c r="S21" s="14"/>
      <c r="T21" s="14">
        <f t="shared" si="24"/>
        <v>0</v>
      </c>
      <c r="U21" s="14">
        <f t="shared" si="25"/>
        <v>0</v>
      </c>
      <c r="V21" s="14">
        <f t="shared" si="26"/>
        <v>0</v>
      </c>
      <c r="W21" s="10">
        <f t="shared" si="27"/>
        <v>0</v>
      </c>
      <c r="X21" s="5">
        <f t="shared" si="28"/>
        <v>0</v>
      </c>
      <c r="AB21" s="24"/>
      <c r="AC21" s="24"/>
      <c r="AD21" s="24"/>
      <c r="AE21" s="24"/>
      <c r="AF21" s="24"/>
      <c r="AG21" s="24"/>
      <c r="AH21" s="30"/>
      <c r="AI21" s="24"/>
      <c r="AJ21" s="24"/>
      <c r="AK21" s="24"/>
      <c r="AL21" s="24"/>
      <c r="AM21" s="30"/>
      <c r="AN21" s="24"/>
      <c r="AO21" s="24"/>
      <c r="AP21" s="24"/>
      <c r="AQ21" s="24"/>
    </row>
    <row r="22" spans="1:43">
      <c r="A22" s="24"/>
      <c r="B22" s="24"/>
      <c r="C22" s="24"/>
      <c r="D22" s="24"/>
      <c r="E22" s="24"/>
      <c r="F22" s="28"/>
      <c r="G22" s="24"/>
      <c r="H22" s="2" t="str">
        <f t="shared" si="1"/>
        <v/>
      </c>
      <c r="I22" s="14">
        <f t="shared" si="2"/>
        <v>0</v>
      </c>
      <c r="J22" s="14">
        <f t="shared" si="16"/>
        <v>0</v>
      </c>
      <c r="K22" s="2">
        <f t="shared" si="4"/>
        <v>20</v>
      </c>
      <c r="L22" s="2">
        <f t="shared" si="17"/>
        <v>10</v>
      </c>
      <c r="M22" s="10">
        <f t="shared" ca="1" si="18"/>
        <v>45273</v>
      </c>
      <c r="N22" s="17">
        <f t="shared" si="19"/>
        <v>-8500</v>
      </c>
      <c r="O22" s="10">
        <f t="shared" si="20"/>
        <v>0</v>
      </c>
      <c r="P22" s="14">
        <f t="shared" si="21"/>
        <v>0</v>
      </c>
      <c r="Q22" s="10">
        <f t="shared" si="22"/>
        <v>0</v>
      </c>
      <c r="R22" s="14">
        <f t="shared" si="23"/>
        <v>0</v>
      </c>
      <c r="S22" s="14"/>
      <c r="T22" s="14">
        <f t="shared" si="24"/>
        <v>0</v>
      </c>
      <c r="U22" s="14">
        <f t="shared" si="25"/>
        <v>0</v>
      </c>
      <c r="V22" s="14">
        <f t="shared" si="26"/>
        <v>0</v>
      </c>
      <c r="W22" s="10">
        <f t="shared" si="27"/>
        <v>0</v>
      </c>
      <c r="X22" s="5">
        <f t="shared" si="28"/>
        <v>0</v>
      </c>
      <c r="AB22" s="24"/>
      <c r="AC22" s="24"/>
      <c r="AD22" s="24"/>
      <c r="AE22" s="24"/>
      <c r="AF22" s="24"/>
      <c r="AG22" s="24"/>
      <c r="AH22" s="30"/>
      <c r="AI22" s="24"/>
      <c r="AJ22" s="24"/>
      <c r="AK22" s="24"/>
      <c r="AL22" s="24"/>
      <c r="AM22" s="30"/>
      <c r="AN22" s="24"/>
      <c r="AO22" s="24"/>
      <c r="AP22" s="24"/>
      <c r="AQ22" s="24"/>
    </row>
    <row r="23" spans="1:43">
      <c r="A23" s="24"/>
      <c r="B23" s="24"/>
      <c r="C23" s="24"/>
      <c r="D23" s="24"/>
      <c r="E23" s="24"/>
      <c r="F23" s="24"/>
      <c r="G23" s="24"/>
      <c r="H23" s="2" t="str">
        <f t="shared" si="1"/>
        <v/>
      </c>
      <c r="I23" s="14">
        <f t="shared" si="2"/>
        <v>0</v>
      </c>
      <c r="J23" s="14">
        <f t="shared" si="16"/>
        <v>0</v>
      </c>
      <c r="K23" s="2">
        <f t="shared" si="4"/>
        <v>21</v>
      </c>
      <c r="L23" s="2">
        <f t="shared" si="17"/>
        <v>11</v>
      </c>
      <c r="M23" s="10">
        <f t="shared" ca="1" si="18"/>
        <v>45638</v>
      </c>
      <c r="N23" s="17">
        <f t="shared" si="19"/>
        <v>8500</v>
      </c>
      <c r="O23" s="10">
        <f t="shared" si="20"/>
        <v>0</v>
      </c>
      <c r="P23" s="14">
        <f t="shared" si="21"/>
        <v>0</v>
      </c>
      <c r="Q23" s="10">
        <f t="shared" si="22"/>
        <v>0</v>
      </c>
      <c r="R23" s="14">
        <f t="shared" si="23"/>
        <v>0</v>
      </c>
      <c r="S23" s="14"/>
      <c r="T23" s="14">
        <f t="shared" si="24"/>
        <v>0</v>
      </c>
      <c r="U23" s="14">
        <f t="shared" si="25"/>
        <v>0</v>
      </c>
      <c r="V23" s="14">
        <f t="shared" si="26"/>
        <v>0</v>
      </c>
      <c r="W23" s="10">
        <f t="shared" si="27"/>
        <v>0</v>
      </c>
      <c r="X23" s="5">
        <f t="shared" si="28"/>
        <v>0</v>
      </c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</row>
    <row r="24" spans="1:43">
      <c r="A24" s="24"/>
      <c r="B24" s="24"/>
      <c r="C24" s="24"/>
      <c r="D24" s="24"/>
      <c r="E24" s="24"/>
      <c r="F24" s="24"/>
      <c r="G24" s="24"/>
      <c r="H24" s="2" t="str">
        <f t="shared" si="1"/>
        <v/>
      </c>
      <c r="I24" s="14">
        <f t="shared" si="2"/>
        <v>0</v>
      </c>
      <c r="J24" s="14">
        <f t="shared" si="16"/>
        <v>0</v>
      </c>
      <c r="K24" s="2">
        <f t="shared" si="4"/>
        <v>22</v>
      </c>
      <c r="L24" s="2">
        <f t="shared" si="17"/>
        <v>11</v>
      </c>
      <c r="M24" s="10">
        <f t="shared" ca="1" si="18"/>
        <v>45638</v>
      </c>
      <c r="N24" s="17">
        <f t="shared" si="19"/>
        <v>-8500</v>
      </c>
      <c r="O24" s="10">
        <f t="shared" si="20"/>
        <v>0</v>
      </c>
      <c r="P24" s="14">
        <f t="shared" si="21"/>
        <v>0</v>
      </c>
      <c r="Q24" s="10">
        <f t="shared" si="22"/>
        <v>0</v>
      </c>
      <c r="R24" s="14">
        <f t="shared" si="23"/>
        <v>0</v>
      </c>
      <c r="S24" s="14"/>
      <c r="T24" s="14">
        <f t="shared" si="24"/>
        <v>0</v>
      </c>
      <c r="U24" s="14">
        <f t="shared" si="25"/>
        <v>0</v>
      </c>
      <c r="V24" s="14">
        <f t="shared" si="26"/>
        <v>0</v>
      </c>
      <c r="W24" s="10">
        <f t="shared" si="27"/>
        <v>0</v>
      </c>
      <c r="X24" s="5">
        <f t="shared" si="28"/>
        <v>0</v>
      </c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</row>
    <row r="25" spans="1:43">
      <c r="A25" s="24"/>
      <c r="B25" s="24"/>
      <c r="C25" s="24"/>
      <c r="D25" s="24"/>
      <c r="E25" s="24"/>
      <c r="F25" s="24"/>
      <c r="G25" s="24"/>
      <c r="H25" s="2" t="str">
        <f t="shared" si="1"/>
        <v/>
      </c>
      <c r="I25" s="14">
        <f t="shared" si="2"/>
        <v>0</v>
      </c>
      <c r="J25" s="14">
        <f t="shared" si="16"/>
        <v>0</v>
      </c>
      <c r="K25" s="2">
        <f t="shared" si="4"/>
        <v>23</v>
      </c>
      <c r="L25" s="2">
        <f t="shared" si="17"/>
        <v>12</v>
      </c>
      <c r="M25" s="10">
        <f t="shared" ca="1" si="18"/>
        <v>46003</v>
      </c>
      <c r="N25" s="17">
        <f t="shared" si="19"/>
        <v>8500</v>
      </c>
      <c r="O25" s="10">
        <f t="shared" si="20"/>
        <v>0</v>
      </c>
      <c r="P25" s="14">
        <f t="shared" si="21"/>
        <v>0</v>
      </c>
      <c r="Q25" s="10">
        <f t="shared" si="22"/>
        <v>0</v>
      </c>
      <c r="R25" s="14">
        <f t="shared" si="23"/>
        <v>0</v>
      </c>
      <c r="S25" s="14"/>
      <c r="T25" s="14">
        <f t="shared" si="24"/>
        <v>0</v>
      </c>
      <c r="U25" s="14">
        <f t="shared" si="25"/>
        <v>0</v>
      </c>
      <c r="V25" s="14">
        <f t="shared" si="26"/>
        <v>0</v>
      </c>
      <c r="W25" s="10">
        <f t="shared" si="27"/>
        <v>0</v>
      </c>
      <c r="X25" s="5">
        <f t="shared" si="28"/>
        <v>0</v>
      </c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</row>
    <row r="26" spans="1:43">
      <c r="A26" s="24"/>
      <c r="B26" s="24"/>
      <c r="C26" s="24"/>
      <c r="D26" s="24"/>
      <c r="E26" s="24"/>
      <c r="F26" s="24"/>
      <c r="G26" s="24"/>
      <c r="H26" s="2" t="str">
        <f t="shared" si="1"/>
        <v/>
      </c>
      <c r="I26" s="14">
        <f t="shared" si="2"/>
        <v>0</v>
      </c>
      <c r="J26" s="14">
        <f t="shared" si="16"/>
        <v>0</v>
      </c>
      <c r="K26" s="2">
        <f t="shared" si="4"/>
        <v>24</v>
      </c>
      <c r="L26" s="2">
        <f t="shared" si="17"/>
        <v>12</v>
      </c>
      <c r="M26" s="10">
        <f t="shared" ca="1" si="18"/>
        <v>46003</v>
      </c>
      <c r="N26" s="17">
        <f t="shared" si="19"/>
        <v>-8500</v>
      </c>
      <c r="O26" s="10">
        <f t="shared" si="20"/>
        <v>0</v>
      </c>
      <c r="P26" s="14">
        <f t="shared" si="21"/>
        <v>0</v>
      </c>
      <c r="Q26" s="10">
        <f t="shared" si="22"/>
        <v>0</v>
      </c>
      <c r="R26" s="14">
        <f t="shared" si="23"/>
        <v>0</v>
      </c>
      <c r="S26" s="14"/>
      <c r="T26" s="14">
        <f t="shared" si="24"/>
        <v>0</v>
      </c>
      <c r="U26" s="14">
        <f t="shared" si="25"/>
        <v>0</v>
      </c>
      <c r="V26" s="14">
        <f t="shared" si="26"/>
        <v>0</v>
      </c>
      <c r="W26" s="10">
        <f t="shared" si="27"/>
        <v>0</v>
      </c>
      <c r="X26" s="5">
        <f t="shared" si="28"/>
        <v>0</v>
      </c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</row>
    <row r="27" spans="1:43">
      <c r="A27" s="24"/>
      <c r="B27" s="24"/>
      <c r="C27" s="24"/>
      <c r="D27" s="24"/>
      <c r="E27" s="24"/>
      <c r="F27" s="24"/>
      <c r="G27" s="24"/>
      <c r="H27" s="2" t="str">
        <f t="shared" si="1"/>
        <v/>
      </c>
      <c r="I27" s="14">
        <f t="shared" si="2"/>
        <v>0</v>
      </c>
      <c r="J27" s="14">
        <f t="shared" si="16"/>
        <v>0</v>
      </c>
      <c r="K27" s="2">
        <f t="shared" si="4"/>
        <v>25</v>
      </c>
      <c r="L27" s="2">
        <f t="shared" si="17"/>
        <v>13</v>
      </c>
      <c r="M27" s="10">
        <f t="shared" ca="1" si="18"/>
        <v>46368</v>
      </c>
      <c r="N27" s="17">
        <f t="shared" si="19"/>
        <v>8500</v>
      </c>
      <c r="O27" s="10">
        <f t="shared" si="20"/>
        <v>0</v>
      </c>
      <c r="P27" s="14">
        <f t="shared" si="21"/>
        <v>0</v>
      </c>
      <c r="Q27" s="10">
        <f t="shared" si="22"/>
        <v>0</v>
      </c>
      <c r="R27" s="14">
        <f t="shared" si="23"/>
        <v>0</v>
      </c>
      <c r="S27" s="14"/>
      <c r="T27" s="14">
        <f t="shared" si="24"/>
        <v>0</v>
      </c>
      <c r="U27" s="14">
        <f t="shared" si="25"/>
        <v>0</v>
      </c>
      <c r="V27" s="14">
        <f t="shared" si="26"/>
        <v>0</v>
      </c>
      <c r="W27" s="10">
        <f t="shared" si="27"/>
        <v>0</v>
      </c>
      <c r="X27" s="5">
        <f t="shared" si="28"/>
        <v>0</v>
      </c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</row>
    <row r="28" spans="1:43">
      <c r="A28" s="24"/>
      <c r="B28" s="24"/>
      <c r="C28" s="24"/>
      <c r="D28" s="24"/>
      <c r="E28" s="24"/>
      <c r="F28" s="24"/>
      <c r="G28" s="24"/>
      <c r="H28" s="2" t="str">
        <f t="shared" si="1"/>
        <v/>
      </c>
      <c r="I28" s="14">
        <f t="shared" si="2"/>
        <v>0</v>
      </c>
      <c r="J28" s="14">
        <f t="shared" si="16"/>
        <v>0</v>
      </c>
      <c r="K28" s="2">
        <f t="shared" si="4"/>
        <v>26</v>
      </c>
      <c r="L28" s="2">
        <f t="shared" si="17"/>
        <v>13</v>
      </c>
      <c r="M28" s="10">
        <f t="shared" ca="1" si="18"/>
        <v>46368</v>
      </c>
      <c r="N28" s="17">
        <f t="shared" si="19"/>
        <v>-8500</v>
      </c>
      <c r="O28" s="10">
        <f t="shared" si="20"/>
        <v>0</v>
      </c>
      <c r="P28" s="14">
        <f t="shared" si="21"/>
        <v>0</v>
      </c>
      <c r="Q28" s="10">
        <f t="shared" si="22"/>
        <v>0</v>
      </c>
      <c r="R28" s="14">
        <f t="shared" si="23"/>
        <v>0</v>
      </c>
      <c r="S28" s="14"/>
      <c r="T28" s="14">
        <f t="shared" si="24"/>
        <v>0</v>
      </c>
      <c r="U28" s="14">
        <f t="shared" si="25"/>
        <v>0</v>
      </c>
      <c r="V28" s="14">
        <f t="shared" si="26"/>
        <v>0</v>
      </c>
      <c r="W28" s="10">
        <f t="shared" si="27"/>
        <v>0</v>
      </c>
      <c r="X28" s="5">
        <f t="shared" si="28"/>
        <v>0</v>
      </c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</row>
    <row r="29" spans="1:43">
      <c r="A29" s="24"/>
      <c r="B29" s="24"/>
      <c r="C29" s="24"/>
      <c r="D29" s="24"/>
      <c r="E29" s="24"/>
      <c r="F29" s="24"/>
      <c r="G29" s="24"/>
      <c r="H29" s="2" t="str">
        <f t="shared" si="1"/>
        <v/>
      </c>
      <c r="I29" s="14">
        <f t="shared" si="2"/>
        <v>0</v>
      </c>
      <c r="J29" s="14">
        <f t="shared" si="16"/>
        <v>0</v>
      </c>
      <c r="K29" s="2">
        <f t="shared" si="4"/>
        <v>27</v>
      </c>
      <c r="L29" s="2">
        <f t="shared" si="17"/>
        <v>14</v>
      </c>
      <c r="M29" s="10">
        <f t="shared" ca="1" si="18"/>
        <v>46733</v>
      </c>
      <c r="N29" s="17">
        <f t="shared" si="19"/>
        <v>8500</v>
      </c>
      <c r="O29" s="10">
        <f t="shared" si="20"/>
        <v>0</v>
      </c>
      <c r="P29" s="14">
        <f t="shared" si="21"/>
        <v>0</v>
      </c>
      <c r="Q29" s="10">
        <f t="shared" si="22"/>
        <v>0</v>
      </c>
      <c r="R29" s="14">
        <f t="shared" si="23"/>
        <v>0</v>
      </c>
      <c r="S29" s="14"/>
      <c r="T29" s="14">
        <f t="shared" si="24"/>
        <v>0</v>
      </c>
      <c r="U29" s="14">
        <f t="shared" si="25"/>
        <v>0</v>
      </c>
      <c r="V29" s="14">
        <f t="shared" si="26"/>
        <v>0</v>
      </c>
      <c r="W29" s="10">
        <f t="shared" si="27"/>
        <v>0</v>
      </c>
      <c r="X29" s="5">
        <f t="shared" si="28"/>
        <v>0</v>
      </c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>
      <c r="A30" s="24"/>
      <c r="B30" s="24"/>
      <c r="C30" s="24"/>
      <c r="D30" s="24"/>
      <c r="E30" s="24"/>
      <c r="F30" s="24"/>
      <c r="G30" s="24"/>
      <c r="H30" s="2" t="str">
        <f t="shared" si="1"/>
        <v/>
      </c>
      <c r="I30" s="14">
        <f t="shared" si="2"/>
        <v>0</v>
      </c>
      <c r="J30" s="14">
        <f t="shared" si="16"/>
        <v>0</v>
      </c>
      <c r="K30" s="2">
        <f t="shared" si="4"/>
        <v>28</v>
      </c>
      <c r="L30" s="2">
        <f t="shared" si="17"/>
        <v>14</v>
      </c>
      <c r="M30" s="10">
        <f t="shared" ca="1" si="18"/>
        <v>46733</v>
      </c>
      <c r="N30" s="17">
        <f t="shared" si="19"/>
        <v>-8500</v>
      </c>
      <c r="O30" s="10">
        <f t="shared" si="20"/>
        <v>0</v>
      </c>
      <c r="P30" s="14">
        <f t="shared" si="21"/>
        <v>0</v>
      </c>
      <c r="Q30" s="10">
        <f t="shared" si="22"/>
        <v>0</v>
      </c>
      <c r="R30" s="14">
        <f t="shared" si="23"/>
        <v>0</v>
      </c>
      <c r="S30" s="14"/>
      <c r="T30" s="14">
        <f t="shared" si="24"/>
        <v>0</v>
      </c>
      <c r="U30" s="14">
        <f t="shared" si="25"/>
        <v>0</v>
      </c>
      <c r="V30" s="14">
        <f t="shared" si="26"/>
        <v>0</v>
      </c>
      <c r="W30" s="10">
        <f t="shared" si="27"/>
        <v>0</v>
      </c>
      <c r="X30" s="5">
        <f t="shared" si="28"/>
        <v>0</v>
      </c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</row>
    <row r="31" spans="1:43">
      <c r="A31" s="24"/>
      <c r="B31" s="24"/>
      <c r="C31" s="24"/>
      <c r="D31" s="24"/>
      <c r="E31" s="24"/>
      <c r="F31" s="24"/>
      <c r="G31" s="24"/>
      <c r="H31" s="2" t="str">
        <f t="shared" si="1"/>
        <v/>
      </c>
      <c r="I31" s="14">
        <f t="shared" si="2"/>
        <v>0</v>
      </c>
      <c r="J31" s="14">
        <f t="shared" si="16"/>
        <v>0</v>
      </c>
      <c r="K31" s="2">
        <f t="shared" si="4"/>
        <v>29</v>
      </c>
      <c r="L31" s="2">
        <f t="shared" si="17"/>
        <v>15</v>
      </c>
      <c r="M31" s="10">
        <f t="shared" ca="1" si="18"/>
        <v>47098</v>
      </c>
      <c r="N31" s="17">
        <f t="shared" si="19"/>
        <v>8500</v>
      </c>
      <c r="O31" s="10">
        <f t="shared" si="20"/>
        <v>0</v>
      </c>
      <c r="P31" s="14">
        <f t="shared" si="21"/>
        <v>0</v>
      </c>
      <c r="Q31" s="10">
        <f t="shared" si="22"/>
        <v>0</v>
      </c>
      <c r="R31" s="14">
        <f t="shared" si="23"/>
        <v>0</v>
      </c>
      <c r="S31" s="14"/>
      <c r="T31" s="14">
        <f t="shared" si="24"/>
        <v>0</v>
      </c>
      <c r="U31" s="14">
        <f t="shared" si="25"/>
        <v>0</v>
      </c>
      <c r="V31" s="14">
        <f t="shared" si="26"/>
        <v>0</v>
      </c>
      <c r="W31" s="10">
        <f t="shared" si="27"/>
        <v>0</v>
      </c>
      <c r="X31" s="5">
        <f t="shared" si="28"/>
        <v>0</v>
      </c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</row>
    <row r="32" spans="1:43">
      <c r="A32" s="24"/>
      <c r="B32" s="24"/>
      <c r="C32" s="24"/>
      <c r="D32" s="24"/>
      <c r="E32" s="24"/>
      <c r="F32" s="24"/>
      <c r="G32" s="24"/>
      <c r="H32" s="2" t="str">
        <f t="shared" si="1"/>
        <v/>
      </c>
      <c r="I32" s="14">
        <f t="shared" si="2"/>
        <v>0</v>
      </c>
      <c r="J32" s="14">
        <f t="shared" si="16"/>
        <v>0</v>
      </c>
      <c r="K32" s="2">
        <f t="shared" si="4"/>
        <v>30</v>
      </c>
      <c r="L32" s="2">
        <f t="shared" si="17"/>
        <v>15</v>
      </c>
      <c r="M32" s="10">
        <f t="shared" ca="1" si="18"/>
        <v>47098</v>
      </c>
      <c r="N32" s="17">
        <f t="shared" si="19"/>
        <v>-8500</v>
      </c>
      <c r="O32" s="10">
        <f t="shared" si="20"/>
        <v>0</v>
      </c>
      <c r="P32" s="14">
        <f t="shared" si="21"/>
        <v>0</v>
      </c>
      <c r="Q32" s="10">
        <f t="shared" si="22"/>
        <v>0</v>
      </c>
      <c r="R32" s="14">
        <f t="shared" si="23"/>
        <v>0</v>
      </c>
      <c r="S32" s="14"/>
      <c r="T32" s="14">
        <f t="shared" si="24"/>
        <v>0</v>
      </c>
      <c r="U32" s="14">
        <f t="shared" si="25"/>
        <v>0</v>
      </c>
      <c r="V32" s="14">
        <f t="shared" si="26"/>
        <v>0</v>
      </c>
      <c r="W32" s="10">
        <f t="shared" si="27"/>
        <v>0</v>
      </c>
      <c r="X32" s="5">
        <f t="shared" si="28"/>
        <v>0</v>
      </c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</row>
    <row r="33" spans="1:43">
      <c r="A33" s="24"/>
      <c r="B33" s="24"/>
      <c r="C33" s="24"/>
      <c r="D33" s="24"/>
      <c r="E33" s="24"/>
      <c r="F33" s="24"/>
      <c r="G33" s="24"/>
      <c r="H33" s="2" t="str">
        <f t="shared" si="1"/>
        <v/>
      </c>
      <c r="I33" s="14">
        <f t="shared" si="2"/>
        <v>0</v>
      </c>
      <c r="J33" s="14">
        <f t="shared" si="16"/>
        <v>0</v>
      </c>
      <c r="K33" s="2" t="str">
        <f t="shared" si="4"/>
        <v/>
      </c>
      <c r="L33" s="2" t="str">
        <f t="shared" si="17"/>
        <v/>
      </c>
      <c r="M33" s="10">
        <f t="shared" ca="1" si="18"/>
        <v>47098</v>
      </c>
      <c r="N33" s="17">
        <f t="shared" si="19"/>
        <v>416877.57461404055</v>
      </c>
      <c r="O33" s="10">
        <f t="shared" si="20"/>
        <v>0</v>
      </c>
      <c r="P33" s="14">
        <f t="shared" si="21"/>
        <v>0</v>
      </c>
      <c r="Q33" s="10">
        <f t="shared" si="22"/>
        <v>0</v>
      </c>
      <c r="R33" s="14">
        <f t="shared" si="23"/>
        <v>0</v>
      </c>
      <c r="S33" s="14"/>
      <c r="T33" s="14">
        <f t="shared" si="24"/>
        <v>0</v>
      </c>
      <c r="U33" s="14">
        <f t="shared" si="25"/>
        <v>0</v>
      </c>
      <c r="V33" s="14">
        <f t="shared" si="26"/>
        <v>0</v>
      </c>
      <c r="W33" s="10">
        <f t="shared" si="27"/>
        <v>0</v>
      </c>
      <c r="X33" s="5">
        <f t="shared" si="28"/>
        <v>0</v>
      </c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</row>
    <row r="34" spans="1:43">
      <c r="A34" s="24"/>
      <c r="B34" s="24"/>
      <c r="C34" s="24"/>
      <c r="D34" s="24"/>
      <c r="E34" s="24"/>
      <c r="F34" s="24"/>
      <c r="G34" s="24"/>
      <c r="H34" s="2" t="str">
        <f t="shared" si="1"/>
        <v/>
      </c>
      <c r="I34" s="14">
        <f t="shared" si="2"/>
        <v>0</v>
      </c>
      <c r="J34" s="14">
        <f t="shared" si="16"/>
        <v>0</v>
      </c>
      <c r="K34" s="2" t="str">
        <f t="shared" si="4"/>
        <v/>
      </c>
      <c r="L34" s="2" t="str">
        <f t="shared" si="17"/>
        <v/>
      </c>
      <c r="M34" s="10">
        <f t="shared" si="18"/>
        <v>0</v>
      </c>
      <c r="N34" s="17">
        <f t="shared" si="19"/>
        <v>0</v>
      </c>
      <c r="O34" s="10">
        <f t="shared" si="20"/>
        <v>0</v>
      </c>
      <c r="P34" s="14">
        <f t="shared" si="21"/>
        <v>0</v>
      </c>
      <c r="Q34" s="10">
        <f t="shared" si="22"/>
        <v>0</v>
      </c>
      <c r="R34" s="14">
        <f t="shared" si="23"/>
        <v>0</v>
      </c>
      <c r="S34" s="14"/>
      <c r="T34" s="14">
        <f t="shared" si="24"/>
        <v>0</v>
      </c>
      <c r="U34" s="14">
        <f t="shared" si="25"/>
        <v>0</v>
      </c>
      <c r="V34" s="14">
        <f t="shared" si="26"/>
        <v>0</v>
      </c>
      <c r="W34" s="10">
        <f t="shared" si="27"/>
        <v>0</v>
      </c>
      <c r="X34" s="5">
        <f t="shared" si="28"/>
        <v>0</v>
      </c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</row>
    <row r="35" spans="1:43">
      <c r="A35" s="24"/>
      <c r="B35" s="24"/>
      <c r="C35" s="24"/>
      <c r="D35" s="24"/>
      <c r="E35" s="24"/>
      <c r="F35" s="24"/>
      <c r="G35" s="24"/>
      <c r="H35" s="2" t="str">
        <f t="shared" si="1"/>
        <v/>
      </c>
      <c r="I35" s="14">
        <f t="shared" si="2"/>
        <v>0</v>
      </c>
      <c r="J35" s="14">
        <f t="shared" si="16"/>
        <v>0</v>
      </c>
      <c r="K35" s="2" t="str">
        <f t="shared" si="4"/>
        <v/>
      </c>
      <c r="L35" s="2" t="str">
        <f t="shared" si="17"/>
        <v/>
      </c>
      <c r="M35" s="10">
        <f t="shared" si="18"/>
        <v>0</v>
      </c>
      <c r="N35" s="17">
        <f t="shared" si="19"/>
        <v>0</v>
      </c>
      <c r="O35" s="10">
        <f t="shared" si="20"/>
        <v>0</v>
      </c>
      <c r="P35" s="14">
        <f t="shared" si="21"/>
        <v>0</v>
      </c>
      <c r="Q35" s="10">
        <f t="shared" si="22"/>
        <v>0</v>
      </c>
      <c r="R35" s="14">
        <f t="shared" si="23"/>
        <v>0</v>
      </c>
      <c r="S35" s="14"/>
      <c r="T35" s="14">
        <f t="shared" si="24"/>
        <v>0</v>
      </c>
      <c r="U35" s="14">
        <f t="shared" si="25"/>
        <v>0</v>
      </c>
      <c r="V35" s="14">
        <f t="shared" si="26"/>
        <v>0</v>
      </c>
      <c r="W35" s="10">
        <f t="shared" si="27"/>
        <v>0</v>
      </c>
      <c r="X35" s="5">
        <f t="shared" si="28"/>
        <v>0</v>
      </c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</row>
    <row r="36" spans="1:43">
      <c r="A36" s="24"/>
      <c r="B36" s="24"/>
      <c r="C36" s="24"/>
      <c r="D36" s="24"/>
      <c r="E36" s="24"/>
      <c r="F36" s="24"/>
      <c r="G36" s="24"/>
      <c r="H36" s="2" t="str">
        <f t="shared" si="1"/>
        <v/>
      </c>
      <c r="I36" s="14">
        <f t="shared" si="2"/>
        <v>0</v>
      </c>
      <c r="J36" s="14">
        <f t="shared" si="16"/>
        <v>0</v>
      </c>
      <c r="K36" s="2" t="str">
        <f t="shared" si="4"/>
        <v/>
      </c>
      <c r="L36" s="2" t="str">
        <f t="shared" si="17"/>
        <v/>
      </c>
      <c r="M36" s="10">
        <f t="shared" si="18"/>
        <v>0</v>
      </c>
      <c r="N36" s="17">
        <f t="shared" si="19"/>
        <v>0</v>
      </c>
      <c r="O36" s="10">
        <f t="shared" si="20"/>
        <v>0</v>
      </c>
      <c r="P36" s="14">
        <f t="shared" si="21"/>
        <v>0</v>
      </c>
      <c r="Q36" s="10">
        <f t="shared" si="22"/>
        <v>0</v>
      </c>
      <c r="R36" s="14">
        <f t="shared" si="23"/>
        <v>0</v>
      </c>
      <c r="S36" s="14"/>
      <c r="T36" s="14">
        <f t="shared" si="24"/>
        <v>0</v>
      </c>
      <c r="U36" s="14">
        <f t="shared" si="25"/>
        <v>0</v>
      </c>
      <c r="V36" s="14">
        <f t="shared" si="26"/>
        <v>0</v>
      </c>
      <c r="W36" s="10">
        <f t="shared" si="27"/>
        <v>0</v>
      </c>
      <c r="X36" s="5">
        <f t="shared" si="28"/>
        <v>0</v>
      </c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</row>
    <row r="37" spans="1:43">
      <c r="A37" s="24"/>
      <c r="B37" s="24"/>
      <c r="C37" s="24"/>
      <c r="D37" s="24"/>
      <c r="E37" s="24"/>
      <c r="F37" s="24"/>
      <c r="G37" s="24"/>
      <c r="H37" s="2" t="str">
        <f t="shared" si="1"/>
        <v/>
      </c>
      <c r="I37" s="14">
        <f t="shared" si="2"/>
        <v>0</v>
      </c>
      <c r="J37" s="14">
        <f t="shared" si="16"/>
        <v>0</v>
      </c>
      <c r="K37" s="2" t="str">
        <f t="shared" si="4"/>
        <v/>
      </c>
      <c r="L37" s="2" t="str">
        <f t="shared" si="17"/>
        <v/>
      </c>
      <c r="M37" s="10">
        <f t="shared" si="18"/>
        <v>0</v>
      </c>
      <c r="N37" s="17">
        <f t="shared" si="19"/>
        <v>0</v>
      </c>
      <c r="O37" s="10">
        <f t="shared" si="20"/>
        <v>0</v>
      </c>
      <c r="P37" s="14">
        <f t="shared" si="21"/>
        <v>0</v>
      </c>
      <c r="Q37" s="10">
        <f t="shared" si="22"/>
        <v>0</v>
      </c>
      <c r="R37" s="14">
        <f t="shared" si="23"/>
        <v>0</v>
      </c>
      <c r="S37" s="14"/>
      <c r="T37" s="14">
        <f t="shared" si="24"/>
        <v>0</v>
      </c>
      <c r="U37" s="14">
        <f t="shared" si="25"/>
        <v>0</v>
      </c>
      <c r="V37" s="14">
        <f t="shared" si="26"/>
        <v>0</v>
      </c>
      <c r="W37" s="10">
        <f t="shared" si="27"/>
        <v>0</v>
      </c>
      <c r="X37" s="5">
        <f t="shared" si="28"/>
        <v>0</v>
      </c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</row>
    <row r="38" spans="1:43">
      <c r="A38" s="24"/>
      <c r="B38" s="24"/>
      <c r="C38" s="24"/>
      <c r="D38" s="24"/>
      <c r="E38" s="24"/>
      <c r="F38" s="24"/>
      <c r="G38" s="24"/>
      <c r="H38" s="2" t="str">
        <f t="shared" si="1"/>
        <v/>
      </c>
      <c r="I38" s="14">
        <f t="shared" si="2"/>
        <v>0</v>
      </c>
      <c r="J38" s="14">
        <f t="shared" si="16"/>
        <v>0</v>
      </c>
      <c r="K38" s="2" t="str">
        <f t="shared" si="4"/>
        <v/>
      </c>
      <c r="L38" s="2" t="str">
        <f t="shared" si="17"/>
        <v/>
      </c>
      <c r="M38" s="10">
        <f t="shared" si="18"/>
        <v>0</v>
      </c>
      <c r="N38" s="17">
        <f t="shared" si="19"/>
        <v>0</v>
      </c>
      <c r="O38" s="10">
        <f t="shared" si="20"/>
        <v>0</v>
      </c>
      <c r="P38" s="14">
        <f t="shared" si="21"/>
        <v>0</v>
      </c>
      <c r="Q38" s="10">
        <f t="shared" si="22"/>
        <v>0</v>
      </c>
      <c r="R38" s="14">
        <f t="shared" si="23"/>
        <v>0</v>
      </c>
      <c r="S38" s="14"/>
      <c r="T38" s="14">
        <f t="shared" si="24"/>
        <v>0</v>
      </c>
      <c r="U38" s="14">
        <f t="shared" si="25"/>
        <v>0</v>
      </c>
      <c r="V38" s="14">
        <f t="shared" si="26"/>
        <v>0</v>
      </c>
      <c r="W38" s="10">
        <f t="shared" si="27"/>
        <v>0</v>
      </c>
      <c r="X38" s="5">
        <f t="shared" si="28"/>
        <v>0</v>
      </c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</row>
    <row r="39" spans="1:43">
      <c r="A39" s="24"/>
      <c r="B39" s="24"/>
      <c r="C39" s="24"/>
      <c r="D39" s="24"/>
      <c r="E39" s="24"/>
      <c r="F39" s="24"/>
      <c r="G39" s="24"/>
      <c r="H39" s="2" t="str">
        <f t="shared" si="1"/>
        <v/>
      </c>
      <c r="I39" s="14">
        <f t="shared" si="2"/>
        <v>0</v>
      </c>
      <c r="J39" s="14">
        <f t="shared" si="16"/>
        <v>0</v>
      </c>
      <c r="K39" s="2" t="str">
        <f t="shared" si="4"/>
        <v/>
      </c>
      <c r="L39" s="2" t="str">
        <f t="shared" si="17"/>
        <v/>
      </c>
      <c r="M39" s="10">
        <f t="shared" si="18"/>
        <v>0</v>
      </c>
      <c r="N39" s="17">
        <f t="shared" si="19"/>
        <v>0</v>
      </c>
      <c r="O39" s="10">
        <f t="shared" si="20"/>
        <v>0</v>
      </c>
      <c r="P39" s="14">
        <f t="shared" si="21"/>
        <v>0</v>
      </c>
      <c r="Q39" s="10">
        <f t="shared" si="22"/>
        <v>0</v>
      </c>
      <c r="R39" s="14">
        <f t="shared" si="23"/>
        <v>0</v>
      </c>
      <c r="S39" s="14"/>
      <c r="T39" s="14">
        <f t="shared" si="24"/>
        <v>0</v>
      </c>
      <c r="U39" s="14">
        <f t="shared" si="25"/>
        <v>0</v>
      </c>
      <c r="V39" s="14">
        <f t="shared" si="26"/>
        <v>0</v>
      </c>
      <c r="W39" s="10">
        <f t="shared" si="27"/>
        <v>0</v>
      </c>
      <c r="X39" s="5">
        <f t="shared" si="28"/>
        <v>0</v>
      </c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</row>
    <row r="40" spans="1:43">
      <c r="A40" s="24"/>
      <c r="B40" s="24"/>
      <c r="C40" s="24"/>
      <c r="D40" s="24"/>
      <c r="E40" s="24"/>
      <c r="F40" s="24"/>
      <c r="G40" s="24"/>
      <c r="H40" s="2" t="str">
        <f t="shared" si="1"/>
        <v/>
      </c>
      <c r="I40" s="14">
        <f t="shared" si="2"/>
        <v>0</v>
      </c>
      <c r="J40" s="14">
        <f t="shared" si="16"/>
        <v>0</v>
      </c>
      <c r="K40" s="2" t="str">
        <f t="shared" si="4"/>
        <v/>
      </c>
      <c r="L40" s="2" t="str">
        <f t="shared" si="17"/>
        <v/>
      </c>
      <c r="M40" s="10">
        <f t="shared" si="18"/>
        <v>0</v>
      </c>
      <c r="N40" s="17">
        <f t="shared" si="19"/>
        <v>0</v>
      </c>
      <c r="O40" s="10">
        <f t="shared" si="20"/>
        <v>0</v>
      </c>
      <c r="P40" s="14">
        <f t="shared" si="21"/>
        <v>0</v>
      </c>
      <c r="Q40" s="10">
        <f t="shared" si="22"/>
        <v>0</v>
      </c>
      <c r="R40" s="14">
        <f t="shared" si="23"/>
        <v>0</v>
      </c>
      <c r="S40" s="14"/>
      <c r="T40" s="14">
        <f t="shared" si="24"/>
        <v>0</v>
      </c>
      <c r="U40" s="14">
        <f t="shared" si="25"/>
        <v>0</v>
      </c>
      <c r="V40" s="14">
        <f t="shared" si="26"/>
        <v>0</v>
      </c>
      <c r="W40" s="10">
        <f t="shared" si="27"/>
        <v>0</v>
      </c>
      <c r="X40" s="5">
        <f t="shared" si="28"/>
        <v>0</v>
      </c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</row>
    <row r="41" spans="1:43">
      <c r="A41" s="24"/>
      <c r="B41" s="24"/>
      <c r="C41" s="24"/>
      <c r="D41" s="24"/>
      <c r="E41" s="24"/>
      <c r="F41" s="24"/>
      <c r="G41" s="24"/>
      <c r="H41" s="2" t="str">
        <f t="shared" si="1"/>
        <v/>
      </c>
      <c r="I41" s="14">
        <f t="shared" si="2"/>
        <v>0</v>
      </c>
      <c r="J41" s="14">
        <f t="shared" si="16"/>
        <v>0</v>
      </c>
      <c r="K41" s="2" t="str">
        <f t="shared" si="4"/>
        <v/>
      </c>
      <c r="L41" s="2" t="str">
        <f t="shared" si="17"/>
        <v/>
      </c>
      <c r="M41" s="10">
        <f t="shared" si="18"/>
        <v>0</v>
      </c>
      <c r="N41" s="17">
        <f t="shared" si="19"/>
        <v>0</v>
      </c>
      <c r="O41" s="10">
        <f t="shared" si="20"/>
        <v>0</v>
      </c>
      <c r="P41" s="14">
        <f t="shared" si="21"/>
        <v>0</v>
      </c>
      <c r="Q41" s="10">
        <f t="shared" si="22"/>
        <v>0</v>
      </c>
      <c r="R41" s="14">
        <f t="shared" si="23"/>
        <v>0</v>
      </c>
      <c r="S41" s="14"/>
      <c r="T41" s="14">
        <f t="shared" si="24"/>
        <v>0</v>
      </c>
      <c r="U41" s="14">
        <f t="shared" si="25"/>
        <v>0</v>
      </c>
      <c r="V41" s="14">
        <f t="shared" si="26"/>
        <v>0</v>
      </c>
      <c r="W41" s="10">
        <f t="shared" si="27"/>
        <v>0</v>
      </c>
      <c r="X41" s="5">
        <f t="shared" si="28"/>
        <v>0</v>
      </c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</row>
    <row r="42" spans="1:43">
      <c r="A42" s="24"/>
      <c r="B42" s="24"/>
      <c r="C42" s="24"/>
      <c r="D42" s="24"/>
      <c r="E42" s="24"/>
      <c r="F42" s="24"/>
      <c r="G42" s="24"/>
      <c r="H42" s="2" t="str">
        <f t="shared" si="1"/>
        <v/>
      </c>
      <c r="I42" s="14">
        <f t="shared" si="2"/>
        <v>0</v>
      </c>
      <c r="J42" s="14">
        <f t="shared" si="16"/>
        <v>0</v>
      </c>
      <c r="K42" s="2" t="str">
        <f t="shared" si="4"/>
        <v/>
      </c>
      <c r="L42" s="2" t="str">
        <f t="shared" si="17"/>
        <v/>
      </c>
      <c r="M42" s="10">
        <f t="shared" si="18"/>
        <v>0</v>
      </c>
      <c r="N42" s="17">
        <f t="shared" si="19"/>
        <v>0</v>
      </c>
      <c r="O42" s="10">
        <f t="shared" si="20"/>
        <v>0</v>
      </c>
      <c r="P42" s="14">
        <f t="shared" si="21"/>
        <v>0</v>
      </c>
      <c r="Q42" s="10">
        <f t="shared" si="22"/>
        <v>0</v>
      </c>
      <c r="R42" s="14">
        <f t="shared" si="23"/>
        <v>0</v>
      </c>
      <c r="S42" s="14"/>
      <c r="T42" s="14">
        <f t="shared" si="24"/>
        <v>0</v>
      </c>
      <c r="U42" s="14">
        <f t="shared" si="25"/>
        <v>0</v>
      </c>
      <c r="V42" s="14">
        <f t="shared" si="26"/>
        <v>0</v>
      </c>
      <c r="W42" s="10">
        <f t="shared" si="27"/>
        <v>0</v>
      </c>
      <c r="X42" s="5">
        <f t="shared" si="28"/>
        <v>0</v>
      </c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</row>
    <row r="43" spans="1:43">
      <c r="A43" s="24"/>
      <c r="B43" s="24"/>
      <c r="C43" s="24"/>
      <c r="D43" s="24"/>
      <c r="E43" s="24"/>
      <c r="H43" s="2" t="str">
        <f t="shared" si="1"/>
        <v/>
      </c>
      <c r="I43" s="14">
        <f t="shared" si="2"/>
        <v>0</v>
      </c>
      <c r="J43" s="14">
        <f t="shared" si="16"/>
        <v>0</v>
      </c>
      <c r="K43" s="2" t="str">
        <f t="shared" si="4"/>
        <v/>
      </c>
      <c r="L43" s="2" t="str">
        <f t="shared" si="17"/>
        <v/>
      </c>
      <c r="M43" s="10">
        <f t="shared" si="18"/>
        <v>0</v>
      </c>
      <c r="N43" s="17">
        <f t="shared" si="19"/>
        <v>0</v>
      </c>
      <c r="O43" s="10">
        <f t="shared" si="20"/>
        <v>0</v>
      </c>
      <c r="P43" s="14">
        <f t="shared" si="21"/>
        <v>0</v>
      </c>
      <c r="Q43" s="10">
        <f t="shared" si="22"/>
        <v>0</v>
      </c>
      <c r="R43" s="14">
        <f t="shared" si="23"/>
        <v>0</v>
      </c>
      <c r="S43" s="14"/>
      <c r="T43" s="14">
        <f t="shared" si="24"/>
        <v>0</v>
      </c>
      <c r="U43" s="14">
        <f t="shared" si="25"/>
        <v>0</v>
      </c>
      <c r="V43" s="14">
        <f t="shared" si="26"/>
        <v>0</v>
      </c>
      <c r="W43" s="10">
        <f t="shared" si="27"/>
        <v>0</v>
      </c>
      <c r="X43" s="5">
        <f t="shared" si="28"/>
        <v>0</v>
      </c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</row>
    <row r="44" spans="1:43">
      <c r="A44" s="24"/>
      <c r="D44" s="24"/>
      <c r="E44" s="24"/>
      <c r="H44" s="2" t="str">
        <f t="shared" si="1"/>
        <v/>
      </c>
      <c r="I44" s="14">
        <f t="shared" si="2"/>
        <v>0</v>
      </c>
      <c r="J44" s="14">
        <f t="shared" si="16"/>
        <v>0</v>
      </c>
      <c r="K44" s="2" t="str">
        <f t="shared" si="4"/>
        <v/>
      </c>
      <c r="L44" s="2" t="str">
        <f t="shared" si="17"/>
        <v/>
      </c>
      <c r="M44" s="10">
        <f t="shared" si="18"/>
        <v>0</v>
      </c>
      <c r="N44" s="17">
        <f t="shared" si="19"/>
        <v>0</v>
      </c>
      <c r="O44" s="10">
        <f t="shared" si="20"/>
        <v>0</v>
      </c>
      <c r="P44" s="14">
        <f t="shared" si="21"/>
        <v>0</v>
      </c>
      <c r="Q44" s="10">
        <f t="shared" si="22"/>
        <v>0</v>
      </c>
      <c r="R44" s="14">
        <f t="shared" si="23"/>
        <v>0</v>
      </c>
      <c r="S44" s="14"/>
      <c r="T44" s="14">
        <f t="shared" si="24"/>
        <v>0</v>
      </c>
      <c r="U44" s="14">
        <f t="shared" si="25"/>
        <v>0</v>
      </c>
      <c r="V44" s="14">
        <f t="shared" si="26"/>
        <v>0</v>
      </c>
      <c r="W44" s="10">
        <f t="shared" si="27"/>
        <v>0</v>
      </c>
      <c r="X44" s="5">
        <f t="shared" si="28"/>
        <v>0</v>
      </c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</row>
    <row r="45" spans="1:43">
      <c r="H45" s="2" t="str">
        <f t="shared" si="1"/>
        <v/>
      </c>
      <c r="I45" s="14">
        <f t="shared" si="2"/>
        <v>0</v>
      </c>
      <c r="J45" s="14">
        <f t="shared" si="16"/>
        <v>0</v>
      </c>
      <c r="K45" s="2" t="str">
        <f t="shared" si="4"/>
        <v/>
      </c>
      <c r="L45" s="2" t="str">
        <f t="shared" si="17"/>
        <v/>
      </c>
      <c r="M45" s="10">
        <f t="shared" si="18"/>
        <v>0</v>
      </c>
      <c r="N45" s="17">
        <f t="shared" si="19"/>
        <v>0</v>
      </c>
      <c r="O45" s="10">
        <f t="shared" si="20"/>
        <v>0</v>
      </c>
      <c r="P45" s="14">
        <f t="shared" si="21"/>
        <v>0</v>
      </c>
      <c r="Q45" s="10">
        <f t="shared" si="22"/>
        <v>0</v>
      </c>
      <c r="R45" s="14">
        <f t="shared" si="23"/>
        <v>0</v>
      </c>
      <c r="S45" s="14"/>
      <c r="T45" s="14">
        <f t="shared" si="24"/>
        <v>0</v>
      </c>
      <c r="U45" s="14">
        <f t="shared" si="25"/>
        <v>0</v>
      </c>
      <c r="V45" s="14">
        <f t="shared" si="26"/>
        <v>0</v>
      </c>
      <c r="W45" s="10">
        <f t="shared" si="27"/>
        <v>0</v>
      </c>
      <c r="X45" s="5">
        <f t="shared" si="28"/>
        <v>0</v>
      </c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</row>
    <row r="46" spans="1:43">
      <c r="H46" s="2" t="str">
        <f t="shared" si="1"/>
        <v/>
      </c>
      <c r="I46" s="14">
        <f t="shared" si="2"/>
        <v>0</v>
      </c>
      <c r="J46" s="14">
        <f t="shared" si="16"/>
        <v>0</v>
      </c>
      <c r="K46" s="2" t="str">
        <f t="shared" si="4"/>
        <v/>
      </c>
      <c r="L46" s="2" t="str">
        <f t="shared" si="17"/>
        <v/>
      </c>
      <c r="M46" s="10">
        <f t="shared" si="18"/>
        <v>0</v>
      </c>
      <c r="N46" s="17">
        <f t="shared" si="19"/>
        <v>0</v>
      </c>
      <c r="O46" s="10">
        <f t="shared" si="20"/>
        <v>0</v>
      </c>
      <c r="P46" s="14">
        <f t="shared" si="21"/>
        <v>0</v>
      </c>
      <c r="Q46" s="10">
        <f t="shared" si="22"/>
        <v>0</v>
      </c>
      <c r="R46" s="14">
        <f t="shared" si="23"/>
        <v>0</v>
      </c>
      <c r="S46" s="14"/>
      <c r="T46" s="14">
        <f t="shared" si="24"/>
        <v>0</v>
      </c>
      <c r="U46" s="14">
        <f t="shared" si="25"/>
        <v>0</v>
      </c>
      <c r="V46" s="14">
        <f t="shared" si="26"/>
        <v>0</v>
      </c>
      <c r="W46" s="10">
        <f t="shared" si="27"/>
        <v>0</v>
      </c>
      <c r="X46" s="5">
        <f t="shared" si="28"/>
        <v>0</v>
      </c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</row>
    <row r="47" spans="1:43">
      <c r="H47" s="2" t="str">
        <f t="shared" si="1"/>
        <v/>
      </c>
      <c r="I47" s="14">
        <f t="shared" si="2"/>
        <v>0</v>
      </c>
      <c r="J47" s="14">
        <f t="shared" si="16"/>
        <v>0</v>
      </c>
      <c r="K47" s="2" t="str">
        <f t="shared" si="4"/>
        <v/>
      </c>
      <c r="L47" s="2" t="str">
        <f t="shared" si="17"/>
        <v/>
      </c>
      <c r="M47" s="10">
        <f t="shared" si="18"/>
        <v>0</v>
      </c>
      <c r="N47" s="17">
        <f t="shared" si="19"/>
        <v>0</v>
      </c>
      <c r="O47" s="10">
        <f t="shared" si="20"/>
        <v>0</v>
      </c>
      <c r="P47" s="14">
        <f t="shared" si="21"/>
        <v>0</v>
      </c>
      <c r="Q47" s="10">
        <f t="shared" si="22"/>
        <v>0</v>
      </c>
      <c r="R47" s="14">
        <f t="shared" si="23"/>
        <v>0</v>
      </c>
      <c r="S47" s="14"/>
      <c r="T47" s="14">
        <f t="shared" si="24"/>
        <v>0</v>
      </c>
      <c r="U47" s="14">
        <f t="shared" si="25"/>
        <v>0</v>
      </c>
      <c r="V47" s="14">
        <f t="shared" si="26"/>
        <v>0</v>
      </c>
      <c r="W47" s="10">
        <f t="shared" si="27"/>
        <v>0</v>
      </c>
      <c r="X47" s="5">
        <f t="shared" si="28"/>
        <v>0</v>
      </c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</row>
    <row r="48" spans="1:43">
      <c r="H48" s="2" t="str">
        <f t="shared" si="1"/>
        <v/>
      </c>
      <c r="I48" s="14">
        <f t="shared" si="2"/>
        <v>0</v>
      </c>
      <c r="J48" s="14">
        <f t="shared" si="16"/>
        <v>0</v>
      </c>
      <c r="K48" s="2" t="str">
        <f t="shared" si="4"/>
        <v/>
      </c>
      <c r="L48" s="2" t="str">
        <f t="shared" si="17"/>
        <v/>
      </c>
      <c r="M48" s="10">
        <f t="shared" si="18"/>
        <v>0</v>
      </c>
      <c r="N48" s="17">
        <f t="shared" si="19"/>
        <v>0</v>
      </c>
      <c r="O48" s="10">
        <f t="shared" si="20"/>
        <v>0</v>
      </c>
      <c r="P48" s="14">
        <f t="shared" si="21"/>
        <v>0</v>
      </c>
      <c r="Q48" s="10">
        <f t="shared" si="22"/>
        <v>0</v>
      </c>
      <c r="R48" s="14">
        <f t="shared" si="23"/>
        <v>0</v>
      </c>
      <c r="S48" s="14"/>
      <c r="T48" s="14">
        <f t="shared" si="24"/>
        <v>0</v>
      </c>
      <c r="U48" s="14">
        <f t="shared" si="25"/>
        <v>0</v>
      </c>
      <c r="V48" s="14">
        <f t="shared" si="26"/>
        <v>0</v>
      </c>
      <c r="W48" s="10">
        <f t="shared" si="27"/>
        <v>0</v>
      </c>
      <c r="X48" s="5">
        <f t="shared" si="28"/>
        <v>0</v>
      </c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</row>
    <row r="49" spans="8:43">
      <c r="H49" s="2" t="str">
        <f t="shared" si="1"/>
        <v/>
      </c>
      <c r="I49" s="14">
        <f t="shared" si="2"/>
        <v>0</v>
      </c>
      <c r="J49" s="14">
        <f t="shared" si="16"/>
        <v>0</v>
      </c>
      <c r="K49" s="2" t="str">
        <f t="shared" si="4"/>
        <v/>
      </c>
      <c r="L49" s="2" t="str">
        <f t="shared" si="17"/>
        <v/>
      </c>
      <c r="M49" s="10">
        <f t="shared" si="18"/>
        <v>0</v>
      </c>
      <c r="N49" s="17">
        <f t="shared" si="19"/>
        <v>0</v>
      </c>
      <c r="O49" s="10">
        <f t="shared" si="20"/>
        <v>0</v>
      </c>
      <c r="P49" s="14">
        <f t="shared" si="21"/>
        <v>0</v>
      </c>
      <c r="Q49" s="10">
        <f t="shared" si="22"/>
        <v>0</v>
      </c>
      <c r="R49" s="14">
        <f t="shared" si="23"/>
        <v>0</v>
      </c>
      <c r="S49" s="14"/>
      <c r="T49" s="14">
        <f t="shared" si="24"/>
        <v>0</v>
      </c>
      <c r="U49" s="14">
        <f t="shared" si="25"/>
        <v>0</v>
      </c>
      <c r="V49" s="14">
        <f t="shared" si="26"/>
        <v>0</v>
      </c>
      <c r="W49" s="10">
        <f t="shared" si="27"/>
        <v>0</v>
      </c>
      <c r="X49" s="5">
        <f t="shared" si="28"/>
        <v>0</v>
      </c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</row>
    <row r="50" spans="8:43">
      <c r="H50" s="2" t="str">
        <f t="shared" si="1"/>
        <v/>
      </c>
      <c r="I50" s="14">
        <f t="shared" si="2"/>
        <v>0</v>
      </c>
      <c r="J50" s="14">
        <f t="shared" si="16"/>
        <v>0</v>
      </c>
      <c r="K50" s="2" t="str">
        <f t="shared" si="4"/>
        <v/>
      </c>
      <c r="L50" s="2" t="str">
        <f t="shared" si="17"/>
        <v/>
      </c>
      <c r="M50" s="10">
        <f t="shared" si="18"/>
        <v>0</v>
      </c>
      <c r="N50" s="17">
        <f t="shared" si="19"/>
        <v>0</v>
      </c>
      <c r="O50" s="10">
        <f t="shared" si="20"/>
        <v>0</v>
      </c>
      <c r="P50" s="14">
        <f t="shared" si="21"/>
        <v>0</v>
      </c>
      <c r="Q50" s="10">
        <f t="shared" si="22"/>
        <v>0</v>
      </c>
      <c r="R50" s="14">
        <f t="shared" si="23"/>
        <v>0</v>
      </c>
      <c r="S50" s="14"/>
      <c r="T50" s="14">
        <f t="shared" si="24"/>
        <v>0</v>
      </c>
      <c r="U50" s="14">
        <f t="shared" si="25"/>
        <v>0</v>
      </c>
      <c r="V50" s="14">
        <f t="shared" si="26"/>
        <v>0</v>
      </c>
      <c r="W50" s="10">
        <f t="shared" si="27"/>
        <v>0</v>
      </c>
      <c r="X50" s="5">
        <f t="shared" si="28"/>
        <v>0</v>
      </c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</row>
    <row r="51" spans="8:43">
      <c r="H51" s="2" t="str">
        <f t="shared" si="1"/>
        <v/>
      </c>
      <c r="I51" s="14">
        <f t="shared" si="2"/>
        <v>0</v>
      </c>
      <c r="J51" s="14">
        <f t="shared" si="16"/>
        <v>0</v>
      </c>
      <c r="K51" s="2" t="str">
        <f t="shared" si="4"/>
        <v/>
      </c>
      <c r="L51" s="2" t="str">
        <f t="shared" si="17"/>
        <v/>
      </c>
      <c r="M51" s="10">
        <f t="shared" si="18"/>
        <v>0</v>
      </c>
      <c r="N51" s="17">
        <f t="shared" si="19"/>
        <v>0</v>
      </c>
      <c r="O51" s="10">
        <f t="shared" si="20"/>
        <v>0</v>
      </c>
      <c r="P51" s="14">
        <f t="shared" si="21"/>
        <v>0</v>
      </c>
      <c r="Q51" s="10">
        <f t="shared" si="22"/>
        <v>0</v>
      </c>
      <c r="R51" s="14">
        <f t="shared" si="23"/>
        <v>0</v>
      </c>
      <c r="S51" s="14"/>
      <c r="T51" s="14">
        <f t="shared" si="24"/>
        <v>0</v>
      </c>
      <c r="U51" s="14">
        <f t="shared" si="25"/>
        <v>0</v>
      </c>
      <c r="V51" s="14">
        <f t="shared" si="26"/>
        <v>0</v>
      </c>
      <c r="W51" s="10">
        <f t="shared" si="27"/>
        <v>0</v>
      </c>
      <c r="X51" s="5">
        <f t="shared" si="28"/>
        <v>0</v>
      </c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</row>
    <row r="52" spans="8:43">
      <c r="H52" s="2" t="str">
        <f t="shared" si="1"/>
        <v/>
      </c>
      <c r="I52" s="14">
        <f t="shared" si="2"/>
        <v>0</v>
      </c>
      <c r="J52" s="14">
        <f t="shared" si="16"/>
        <v>0</v>
      </c>
      <c r="K52" s="2" t="str">
        <f t="shared" si="4"/>
        <v/>
      </c>
      <c r="L52" s="2" t="str">
        <f t="shared" si="17"/>
        <v/>
      </c>
      <c r="M52" s="10">
        <f t="shared" si="18"/>
        <v>0</v>
      </c>
      <c r="N52" s="17">
        <f t="shared" si="19"/>
        <v>0</v>
      </c>
      <c r="O52" s="10">
        <f t="shared" si="20"/>
        <v>0</v>
      </c>
      <c r="P52" s="14">
        <f t="shared" si="21"/>
        <v>0</v>
      </c>
      <c r="Q52" s="10">
        <f t="shared" si="22"/>
        <v>0</v>
      </c>
      <c r="R52" s="14">
        <f t="shared" si="23"/>
        <v>0</v>
      </c>
      <c r="S52" s="14"/>
      <c r="T52" s="14">
        <f t="shared" si="24"/>
        <v>0</v>
      </c>
      <c r="U52" s="14">
        <f t="shared" si="25"/>
        <v>0</v>
      </c>
      <c r="V52" s="14">
        <f t="shared" si="26"/>
        <v>0</v>
      </c>
      <c r="W52" s="10">
        <f t="shared" si="27"/>
        <v>0</v>
      </c>
      <c r="X52" s="5">
        <f t="shared" si="28"/>
        <v>0</v>
      </c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</row>
    <row r="53" spans="8:43">
      <c r="H53" s="2" t="str">
        <f t="shared" si="1"/>
        <v/>
      </c>
      <c r="I53" s="14">
        <f t="shared" si="2"/>
        <v>0</v>
      </c>
      <c r="J53" s="14">
        <f t="shared" si="16"/>
        <v>0</v>
      </c>
      <c r="K53" s="2" t="str">
        <f t="shared" si="4"/>
        <v/>
      </c>
      <c r="L53" s="2" t="str">
        <f t="shared" si="17"/>
        <v/>
      </c>
      <c r="M53" s="10">
        <f t="shared" si="18"/>
        <v>0</v>
      </c>
      <c r="N53" s="17">
        <f t="shared" si="19"/>
        <v>0</v>
      </c>
      <c r="O53" s="10">
        <f t="shared" si="20"/>
        <v>0</v>
      </c>
      <c r="P53" s="14">
        <f t="shared" si="21"/>
        <v>0</v>
      </c>
      <c r="Q53" s="10">
        <f t="shared" si="22"/>
        <v>0</v>
      </c>
      <c r="R53" s="14">
        <f t="shared" si="23"/>
        <v>0</v>
      </c>
      <c r="S53" s="14"/>
      <c r="T53" s="14">
        <f t="shared" si="24"/>
        <v>0</v>
      </c>
      <c r="U53" s="14">
        <f t="shared" si="25"/>
        <v>0</v>
      </c>
      <c r="V53" s="14">
        <f t="shared" si="26"/>
        <v>0</v>
      </c>
      <c r="W53" s="10">
        <f t="shared" si="27"/>
        <v>0</v>
      </c>
      <c r="X53" s="5">
        <f t="shared" si="28"/>
        <v>0</v>
      </c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</row>
    <row r="54" spans="8:43">
      <c r="H54" s="2" t="str">
        <f t="shared" si="1"/>
        <v/>
      </c>
      <c r="I54" s="14">
        <f t="shared" si="2"/>
        <v>0</v>
      </c>
      <c r="J54" s="14">
        <f t="shared" si="16"/>
        <v>0</v>
      </c>
      <c r="K54" s="2" t="str">
        <f t="shared" si="4"/>
        <v/>
      </c>
      <c r="L54" s="2" t="str">
        <f t="shared" si="17"/>
        <v/>
      </c>
      <c r="M54" s="10">
        <f t="shared" si="18"/>
        <v>0</v>
      </c>
      <c r="N54" s="17">
        <f t="shared" si="19"/>
        <v>0</v>
      </c>
      <c r="O54" s="10">
        <f t="shared" si="20"/>
        <v>0</v>
      </c>
      <c r="P54" s="14">
        <f t="shared" si="21"/>
        <v>0</v>
      </c>
      <c r="Q54" s="10">
        <f t="shared" si="22"/>
        <v>0</v>
      </c>
      <c r="R54" s="14">
        <f t="shared" si="23"/>
        <v>0</v>
      </c>
      <c r="S54" s="14"/>
      <c r="T54" s="14">
        <f t="shared" si="24"/>
        <v>0</v>
      </c>
      <c r="U54" s="14">
        <f t="shared" si="25"/>
        <v>0</v>
      </c>
      <c r="V54" s="14">
        <f t="shared" si="26"/>
        <v>0</v>
      </c>
      <c r="W54" s="10">
        <f t="shared" si="27"/>
        <v>0</v>
      </c>
      <c r="X54" s="5">
        <f t="shared" si="28"/>
        <v>0</v>
      </c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</row>
    <row r="55" spans="8:43">
      <c r="H55" s="2" t="str">
        <f t="shared" si="1"/>
        <v/>
      </c>
      <c r="I55" s="14">
        <f t="shared" si="2"/>
        <v>0</v>
      </c>
      <c r="J55" s="14">
        <f t="shared" si="16"/>
        <v>0</v>
      </c>
      <c r="K55" s="2" t="str">
        <f t="shared" si="4"/>
        <v/>
      </c>
      <c r="L55" s="2" t="str">
        <f t="shared" si="17"/>
        <v/>
      </c>
      <c r="M55" s="10">
        <f t="shared" si="18"/>
        <v>0</v>
      </c>
      <c r="N55" s="17">
        <f t="shared" si="19"/>
        <v>0</v>
      </c>
      <c r="O55" s="10">
        <f t="shared" si="20"/>
        <v>0</v>
      </c>
      <c r="P55" s="14">
        <f t="shared" si="21"/>
        <v>0</v>
      </c>
      <c r="Q55" s="10">
        <f t="shared" si="22"/>
        <v>0</v>
      </c>
      <c r="R55" s="14">
        <f t="shared" si="23"/>
        <v>0</v>
      </c>
      <c r="S55" s="14"/>
      <c r="T55" s="14">
        <f t="shared" si="24"/>
        <v>0</v>
      </c>
      <c r="U55" s="14">
        <f t="shared" si="25"/>
        <v>0</v>
      </c>
      <c r="V55" s="14">
        <f t="shared" si="26"/>
        <v>0</v>
      </c>
      <c r="W55" s="10">
        <f t="shared" si="27"/>
        <v>0</v>
      </c>
      <c r="X55" s="5">
        <f t="shared" si="28"/>
        <v>0</v>
      </c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</row>
    <row r="56" spans="8:43">
      <c r="H56" s="2" t="str">
        <f t="shared" si="1"/>
        <v/>
      </c>
      <c r="I56" s="14">
        <f t="shared" si="2"/>
        <v>0</v>
      </c>
      <c r="J56" s="14">
        <f t="shared" si="16"/>
        <v>0</v>
      </c>
      <c r="K56" s="2" t="str">
        <f t="shared" si="4"/>
        <v/>
      </c>
      <c r="L56" s="2" t="str">
        <f t="shared" si="17"/>
        <v/>
      </c>
      <c r="M56" s="10">
        <f t="shared" si="18"/>
        <v>0</v>
      </c>
      <c r="N56" s="17">
        <f t="shared" si="19"/>
        <v>0</v>
      </c>
      <c r="O56" s="10">
        <f t="shared" si="20"/>
        <v>0</v>
      </c>
      <c r="P56" s="14">
        <f t="shared" si="21"/>
        <v>0</v>
      </c>
      <c r="Q56" s="10">
        <f t="shared" si="22"/>
        <v>0</v>
      </c>
      <c r="R56" s="14">
        <f t="shared" si="23"/>
        <v>0</v>
      </c>
      <c r="S56" s="14"/>
      <c r="T56" s="14">
        <f t="shared" si="24"/>
        <v>0</v>
      </c>
      <c r="U56" s="14">
        <f t="shared" si="25"/>
        <v>0</v>
      </c>
      <c r="V56" s="14">
        <f t="shared" si="26"/>
        <v>0</v>
      </c>
      <c r="W56" s="10">
        <f t="shared" si="27"/>
        <v>0</v>
      </c>
      <c r="X56" s="5">
        <f t="shared" si="28"/>
        <v>0</v>
      </c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</row>
    <row r="57" spans="8:43">
      <c r="H57" s="2" t="str">
        <f t="shared" si="1"/>
        <v/>
      </c>
      <c r="I57" s="14">
        <f t="shared" si="2"/>
        <v>0</v>
      </c>
      <c r="J57" s="14">
        <f t="shared" si="16"/>
        <v>0</v>
      </c>
      <c r="K57" s="2" t="str">
        <f t="shared" si="4"/>
        <v/>
      </c>
      <c r="L57" s="2" t="str">
        <f t="shared" si="17"/>
        <v/>
      </c>
      <c r="M57" s="10">
        <f t="shared" si="18"/>
        <v>0</v>
      </c>
      <c r="N57" s="17">
        <f t="shared" si="19"/>
        <v>0</v>
      </c>
      <c r="O57" s="10">
        <f t="shared" si="20"/>
        <v>0</v>
      </c>
      <c r="P57" s="14">
        <f t="shared" si="21"/>
        <v>0</v>
      </c>
      <c r="Q57" s="10">
        <f t="shared" si="22"/>
        <v>0</v>
      </c>
      <c r="R57" s="14">
        <f t="shared" si="23"/>
        <v>0</v>
      </c>
      <c r="S57" s="14"/>
      <c r="T57" s="14">
        <f t="shared" si="24"/>
        <v>0</v>
      </c>
      <c r="U57" s="14">
        <f t="shared" si="25"/>
        <v>0</v>
      </c>
      <c r="V57" s="14">
        <f t="shared" si="26"/>
        <v>0</v>
      </c>
      <c r="W57" s="10">
        <f t="shared" si="27"/>
        <v>0</v>
      </c>
      <c r="X57" s="5">
        <f t="shared" si="28"/>
        <v>0</v>
      </c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</row>
    <row r="58" spans="8:43">
      <c r="H58" s="2" t="str">
        <f t="shared" si="1"/>
        <v/>
      </c>
      <c r="I58" s="14">
        <f t="shared" si="2"/>
        <v>0</v>
      </c>
      <c r="J58" s="14">
        <f t="shared" si="16"/>
        <v>0</v>
      </c>
      <c r="K58" s="2" t="str">
        <f t="shared" si="4"/>
        <v/>
      </c>
      <c r="L58" s="2" t="str">
        <f t="shared" si="17"/>
        <v/>
      </c>
      <c r="M58" s="10">
        <f t="shared" si="18"/>
        <v>0</v>
      </c>
      <c r="N58" s="17">
        <f t="shared" si="19"/>
        <v>0</v>
      </c>
      <c r="O58" s="10">
        <f t="shared" si="20"/>
        <v>0</v>
      </c>
      <c r="P58" s="14">
        <f t="shared" si="21"/>
        <v>0</v>
      </c>
      <c r="Q58" s="10">
        <f t="shared" si="22"/>
        <v>0</v>
      </c>
      <c r="R58" s="14">
        <f t="shared" si="23"/>
        <v>0</v>
      </c>
      <c r="S58" s="14"/>
      <c r="T58" s="14">
        <f t="shared" si="24"/>
        <v>0</v>
      </c>
      <c r="U58" s="14">
        <f t="shared" si="25"/>
        <v>0</v>
      </c>
      <c r="V58" s="14">
        <f t="shared" si="26"/>
        <v>0</v>
      </c>
      <c r="W58" s="10">
        <f t="shared" si="27"/>
        <v>0</v>
      </c>
      <c r="X58" s="5">
        <f t="shared" si="28"/>
        <v>0</v>
      </c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</row>
    <row r="59" spans="8:43">
      <c r="H59" s="2" t="str">
        <f t="shared" si="1"/>
        <v/>
      </c>
      <c r="I59" s="14">
        <f t="shared" si="2"/>
        <v>0</v>
      </c>
      <c r="J59" s="14">
        <f t="shared" si="16"/>
        <v>0</v>
      </c>
      <c r="K59" s="2" t="str">
        <f t="shared" si="4"/>
        <v/>
      </c>
      <c r="L59" s="2" t="str">
        <f t="shared" si="17"/>
        <v/>
      </c>
      <c r="M59" s="10">
        <f t="shared" si="18"/>
        <v>0</v>
      </c>
      <c r="N59" s="17">
        <f t="shared" si="19"/>
        <v>0</v>
      </c>
      <c r="O59" s="10">
        <f t="shared" si="20"/>
        <v>0</v>
      </c>
      <c r="P59" s="14">
        <f t="shared" si="21"/>
        <v>0</v>
      </c>
      <c r="Q59" s="10">
        <f t="shared" si="22"/>
        <v>0</v>
      </c>
      <c r="R59" s="14">
        <f t="shared" si="23"/>
        <v>0</v>
      </c>
      <c r="S59" s="14"/>
      <c r="T59" s="14">
        <f t="shared" si="24"/>
        <v>0</v>
      </c>
      <c r="U59" s="14">
        <f t="shared" si="25"/>
        <v>0</v>
      </c>
      <c r="V59" s="14">
        <f t="shared" si="26"/>
        <v>0</v>
      </c>
      <c r="W59" s="10">
        <f t="shared" si="27"/>
        <v>0</v>
      </c>
      <c r="X59" s="5">
        <f t="shared" si="28"/>
        <v>0</v>
      </c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</row>
    <row r="60" spans="8:43">
      <c r="H60" s="2" t="str">
        <f t="shared" si="1"/>
        <v/>
      </c>
      <c r="I60" s="14">
        <f t="shared" si="2"/>
        <v>0</v>
      </c>
      <c r="J60" s="14">
        <f t="shared" si="16"/>
        <v>0</v>
      </c>
      <c r="K60" s="2" t="str">
        <f t="shared" si="4"/>
        <v/>
      </c>
      <c r="L60" s="2" t="str">
        <f t="shared" si="17"/>
        <v/>
      </c>
      <c r="M60" s="10">
        <f t="shared" si="18"/>
        <v>0</v>
      </c>
      <c r="N60" s="17">
        <f t="shared" si="19"/>
        <v>0</v>
      </c>
      <c r="O60" s="10">
        <f t="shared" si="20"/>
        <v>0</v>
      </c>
      <c r="P60" s="14">
        <f t="shared" si="21"/>
        <v>0</v>
      </c>
      <c r="Q60" s="10">
        <f t="shared" si="22"/>
        <v>0</v>
      </c>
      <c r="R60" s="14">
        <f t="shared" si="23"/>
        <v>0</v>
      </c>
      <c r="S60" s="14"/>
      <c r="T60" s="14">
        <f t="shared" si="24"/>
        <v>0</v>
      </c>
      <c r="U60" s="14">
        <f t="shared" si="25"/>
        <v>0</v>
      </c>
      <c r="V60" s="14">
        <f t="shared" si="26"/>
        <v>0</v>
      </c>
      <c r="W60" s="10">
        <f t="shared" si="27"/>
        <v>0</v>
      </c>
      <c r="X60" s="5">
        <f t="shared" si="28"/>
        <v>0</v>
      </c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</row>
    <row r="61" spans="8:43">
      <c r="H61" s="2" t="str">
        <f t="shared" si="1"/>
        <v/>
      </c>
      <c r="I61" s="14">
        <f t="shared" si="2"/>
        <v>0</v>
      </c>
      <c r="J61" s="14">
        <f t="shared" si="16"/>
        <v>0</v>
      </c>
      <c r="K61" s="2" t="str">
        <f t="shared" si="4"/>
        <v/>
      </c>
      <c r="L61" s="2" t="str">
        <f t="shared" si="17"/>
        <v/>
      </c>
      <c r="M61" s="10">
        <f t="shared" si="18"/>
        <v>0</v>
      </c>
      <c r="N61" s="17">
        <f t="shared" si="19"/>
        <v>0</v>
      </c>
      <c r="O61" s="10">
        <f t="shared" si="20"/>
        <v>0</v>
      </c>
      <c r="P61" s="14">
        <f t="shared" si="21"/>
        <v>0</v>
      </c>
      <c r="Q61" s="10">
        <f t="shared" si="22"/>
        <v>0</v>
      </c>
      <c r="R61" s="14">
        <f t="shared" si="23"/>
        <v>0</v>
      </c>
      <c r="S61" s="14"/>
      <c r="T61" s="14">
        <f t="shared" si="24"/>
        <v>0</v>
      </c>
      <c r="U61" s="14">
        <f t="shared" si="25"/>
        <v>0</v>
      </c>
      <c r="V61" s="14">
        <f t="shared" si="26"/>
        <v>0</v>
      </c>
      <c r="W61" s="10">
        <f t="shared" si="27"/>
        <v>0</v>
      </c>
      <c r="X61" s="5">
        <f t="shared" si="28"/>
        <v>0</v>
      </c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</row>
    <row r="62" spans="8:43">
      <c r="H62" s="2" t="str">
        <f t="shared" si="1"/>
        <v/>
      </c>
      <c r="I62" s="14">
        <f t="shared" si="2"/>
        <v>0</v>
      </c>
      <c r="J62" s="14">
        <f t="shared" si="16"/>
        <v>0</v>
      </c>
      <c r="K62" s="2" t="str">
        <f t="shared" si="4"/>
        <v/>
      </c>
      <c r="L62" s="2" t="str">
        <f t="shared" si="17"/>
        <v/>
      </c>
      <c r="M62" s="10">
        <f t="shared" si="18"/>
        <v>0</v>
      </c>
      <c r="N62" s="17">
        <f t="shared" si="19"/>
        <v>0</v>
      </c>
      <c r="O62" s="10">
        <f t="shared" si="20"/>
        <v>0</v>
      </c>
      <c r="P62" s="14">
        <f t="shared" si="21"/>
        <v>0</v>
      </c>
      <c r="Q62" s="10">
        <f t="shared" si="22"/>
        <v>0</v>
      </c>
      <c r="R62" s="14">
        <f t="shared" si="23"/>
        <v>0</v>
      </c>
      <c r="S62" s="14"/>
      <c r="T62" s="14">
        <f t="shared" si="24"/>
        <v>0</v>
      </c>
      <c r="U62" s="14">
        <f t="shared" si="25"/>
        <v>0</v>
      </c>
      <c r="V62" s="14">
        <f t="shared" si="26"/>
        <v>0</v>
      </c>
      <c r="W62" s="10">
        <f t="shared" si="27"/>
        <v>0</v>
      </c>
      <c r="X62" s="5">
        <f t="shared" si="28"/>
        <v>0</v>
      </c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</row>
    <row r="63" spans="8:43">
      <c r="H63" s="2" t="str">
        <f t="shared" si="1"/>
        <v/>
      </c>
      <c r="I63" s="14">
        <f t="shared" si="2"/>
        <v>0</v>
      </c>
      <c r="J63" s="14">
        <f t="shared" si="16"/>
        <v>0</v>
      </c>
      <c r="K63" s="2" t="str">
        <f t="shared" si="4"/>
        <v/>
      </c>
      <c r="L63" s="2" t="str">
        <f t="shared" si="17"/>
        <v/>
      </c>
      <c r="M63" s="10">
        <f t="shared" si="18"/>
        <v>0</v>
      </c>
      <c r="N63" s="17">
        <f t="shared" si="19"/>
        <v>0</v>
      </c>
      <c r="O63" s="10">
        <f t="shared" si="20"/>
        <v>0</v>
      </c>
      <c r="P63" s="14">
        <f t="shared" si="21"/>
        <v>0</v>
      </c>
      <c r="Q63" s="10">
        <f t="shared" si="22"/>
        <v>0</v>
      </c>
      <c r="R63" s="14">
        <f t="shared" si="23"/>
        <v>0</v>
      </c>
      <c r="S63" s="14"/>
      <c r="T63" s="14">
        <f t="shared" si="24"/>
        <v>0</v>
      </c>
      <c r="U63" s="14">
        <f t="shared" si="25"/>
        <v>0</v>
      </c>
      <c r="V63" s="14">
        <f t="shared" si="26"/>
        <v>0</v>
      </c>
      <c r="W63" s="10">
        <f t="shared" si="27"/>
        <v>0</v>
      </c>
      <c r="X63" s="5">
        <f t="shared" si="28"/>
        <v>0</v>
      </c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</row>
    <row r="64" spans="8:43">
      <c r="H64" s="2" t="str">
        <f t="shared" si="1"/>
        <v/>
      </c>
      <c r="I64" s="14">
        <f t="shared" si="2"/>
        <v>0</v>
      </c>
      <c r="J64" s="14">
        <f t="shared" si="16"/>
        <v>0</v>
      </c>
      <c r="K64" s="2" t="str">
        <f t="shared" si="4"/>
        <v/>
      </c>
      <c r="L64" s="2" t="str">
        <f t="shared" si="17"/>
        <v/>
      </c>
      <c r="M64" s="10">
        <f t="shared" si="18"/>
        <v>0</v>
      </c>
      <c r="N64" s="17">
        <f t="shared" si="19"/>
        <v>0</v>
      </c>
      <c r="O64" s="10">
        <f t="shared" si="20"/>
        <v>0</v>
      </c>
      <c r="P64" s="14">
        <f t="shared" si="21"/>
        <v>0</v>
      </c>
      <c r="Q64" s="10">
        <f t="shared" si="22"/>
        <v>0</v>
      </c>
      <c r="R64" s="14">
        <f t="shared" si="23"/>
        <v>0</v>
      </c>
      <c r="S64" s="14"/>
      <c r="T64" s="14">
        <f t="shared" si="24"/>
        <v>0</v>
      </c>
      <c r="U64" s="14">
        <f t="shared" si="25"/>
        <v>0</v>
      </c>
      <c r="V64" s="14">
        <f t="shared" si="26"/>
        <v>0</v>
      </c>
      <c r="W64" s="10">
        <f t="shared" si="27"/>
        <v>0</v>
      </c>
      <c r="X64" s="5">
        <f t="shared" si="28"/>
        <v>0</v>
      </c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</row>
    <row r="65" spans="8:43">
      <c r="H65" s="2" t="str">
        <f t="shared" si="1"/>
        <v/>
      </c>
      <c r="I65" s="14">
        <f t="shared" si="2"/>
        <v>0</v>
      </c>
      <c r="J65" s="14">
        <f t="shared" si="16"/>
        <v>0</v>
      </c>
      <c r="K65" s="2" t="str">
        <f t="shared" si="4"/>
        <v/>
      </c>
      <c r="L65" s="2" t="str">
        <f t="shared" si="17"/>
        <v/>
      </c>
      <c r="M65" s="10">
        <f t="shared" si="18"/>
        <v>0</v>
      </c>
      <c r="N65" s="17">
        <f t="shared" si="19"/>
        <v>0</v>
      </c>
      <c r="O65" s="10">
        <f t="shared" si="20"/>
        <v>0</v>
      </c>
      <c r="P65" s="14">
        <f t="shared" si="21"/>
        <v>0</v>
      </c>
      <c r="Q65" s="10">
        <f t="shared" si="22"/>
        <v>0</v>
      </c>
      <c r="R65" s="14">
        <f t="shared" si="23"/>
        <v>0</v>
      </c>
      <c r="S65" s="14"/>
      <c r="T65" s="14">
        <f t="shared" si="24"/>
        <v>0</v>
      </c>
      <c r="U65" s="14">
        <f t="shared" si="25"/>
        <v>0</v>
      </c>
      <c r="V65" s="14">
        <f t="shared" si="26"/>
        <v>0</v>
      </c>
      <c r="W65" s="10">
        <f t="shared" si="27"/>
        <v>0</v>
      </c>
      <c r="X65" s="5">
        <f t="shared" si="28"/>
        <v>0</v>
      </c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</row>
    <row r="66" spans="8:43">
      <c r="H66" s="2" t="str">
        <f t="shared" si="1"/>
        <v/>
      </c>
      <c r="I66" s="14">
        <f t="shared" si="2"/>
        <v>0</v>
      </c>
      <c r="J66" s="14">
        <f t="shared" si="16"/>
        <v>0</v>
      </c>
      <c r="K66" s="2" t="str">
        <f t="shared" si="4"/>
        <v/>
      </c>
      <c r="L66" s="2" t="str">
        <f t="shared" si="17"/>
        <v/>
      </c>
      <c r="M66" s="10">
        <f t="shared" si="18"/>
        <v>0</v>
      </c>
      <c r="N66" s="17">
        <f t="shared" si="19"/>
        <v>0</v>
      </c>
      <c r="O66" s="10">
        <f t="shared" si="20"/>
        <v>0</v>
      </c>
      <c r="P66" s="14">
        <f t="shared" si="21"/>
        <v>0</v>
      </c>
      <c r="Q66" s="10">
        <f t="shared" si="22"/>
        <v>0</v>
      </c>
      <c r="R66" s="14">
        <f t="shared" si="23"/>
        <v>0</v>
      </c>
      <c r="S66" s="14"/>
      <c r="T66" s="14">
        <f t="shared" si="24"/>
        <v>0</v>
      </c>
      <c r="U66" s="14">
        <f t="shared" si="25"/>
        <v>0</v>
      </c>
      <c r="V66" s="14">
        <f t="shared" si="26"/>
        <v>0</v>
      </c>
      <c r="W66" s="10">
        <f t="shared" si="27"/>
        <v>0</v>
      </c>
      <c r="X66" s="5">
        <f t="shared" si="28"/>
        <v>0</v>
      </c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</row>
    <row r="67" spans="8:43">
      <c r="H67" s="2" t="str">
        <f t="shared" ref="H67:H98" si="29">IF(H66&lt;$C$6,H66+1,"")</f>
        <v/>
      </c>
      <c r="I67" s="14">
        <f t="shared" ref="I67:I98" si="30">IF(H67=DURA,$C$12,0)</f>
        <v>0</v>
      </c>
      <c r="J67" s="14">
        <f t="shared" si="16"/>
        <v>0</v>
      </c>
      <c r="K67" s="2" t="str">
        <f t="shared" ref="K67:K98" si="31">IF(K66&lt;2*$C$6,K66+1,"")</f>
        <v/>
      </c>
      <c r="L67" s="2" t="str">
        <f t="shared" si="17"/>
        <v/>
      </c>
      <c r="M67" s="10">
        <f t="shared" si="18"/>
        <v>0</v>
      </c>
      <c r="N67" s="17">
        <f t="shared" si="19"/>
        <v>0</v>
      </c>
      <c r="O67" s="10">
        <f t="shared" si="20"/>
        <v>0</v>
      </c>
      <c r="P67" s="14">
        <f t="shared" si="21"/>
        <v>0</v>
      </c>
      <c r="Q67" s="10">
        <f t="shared" si="22"/>
        <v>0</v>
      </c>
      <c r="R67" s="14">
        <f t="shared" si="23"/>
        <v>0</v>
      </c>
      <c r="S67" s="14"/>
      <c r="T67" s="14">
        <f t="shared" si="24"/>
        <v>0</v>
      </c>
      <c r="U67" s="14">
        <f t="shared" si="25"/>
        <v>0</v>
      </c>
      <c r="V67" s="14">
        <f t="shared" si="26"/>
        <v>0</v>
      </c>
      <c r="W67" s="10">
        <f t="shared" si="27"/>
        <v>0</v>
      </c>
      <c r="X67" s="5">
        <f t="shared" si="28"/>
        <v>0</v>
      </c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</row>
    <row r="68" spans="8:43">
      <c r="H68" s="2" t="str">
        <f t="shared" si="29"/>
        <v/>
      </c>
      <c r="I68" s="14">
        <f t="shared" si="30"/>
        <v>0</v>
      </c>
      <c r="J68" s="14">
        <f t="shared" si="16"/>
        <v>0</v>
      </c>
      <c r="K68" s="2" t="str">
        <f t="shared" si="31"/>
        <v/>
      </c>
      <c r="L68" s="2" t="str">
        <f t="shared" si="17"/>
        <v/>
      </c>
      <c r="M68" s="10">
        <f t="shared" si="18"/>
        <v>0</v>
      </c>
      <c r="N68" s="17">
        <f t="shared" si="19"/>
        <v>0</v>
      </c>
      <c r="O68" s="10">
        <f t="shared" si="20"/>
        <v>0</v>
      </c>
      <c r="P68" s="14">
        <f t="shared" si="21"/>
        <v>0</v>
      </c>
      <c r="Q68" s="10">
        <f t="shared" si="22"/>
        <v>0</v>
      </c>
      <c r="R68" s="14">
        <f t="shared" si="23"/>
        <v>0</v>
      </c>
      <c r="S68" s="14"/>
      <c r="T68" s="14">
        <f t="shared" si="24"/>
        <v>0</v>
      </c>
      <c r="U68" s="14">
        <f t="shared" si="25"/>
        <v>0</v>
      </c>
      <c r="V68" s="14">
        <f t="shared" si="26"/>
        <v>0</v>
      </c>
      <c r="W68" s="10">
        <f t="shared" si="27"/>
        <v>0</v>
      </c>
      <c r="X68" s="5">
        <f t="shared" si="28"/>
        <v>0</v>
      </c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</row>
    <row r="69" spans="8:43">
      <c r="H69" s="2" t="str">
        <f t="shared" si="29"/>
        <v/>
      </c>
      <c r="I69" s="14">
        <f t="shared" si="30"/>
        <v>0</v>
      </c>
      <c r="J69" s="14">
        <f t="shared" si="16"/>
        <v>0</v>
      </c>
      <c r="K69" s="2" t="str">
        <f t="shared" si="31"/>
        <v/>
      </c>
      <c r="L69" s="2" t="str">
        <f t="shared" si="17"/>
        <v/>
      </c>
      <c r="M69" s="10">
        <f t="shared" si="18"/>
        <v>0</v>
      </c>
      <c r="N69" s="17">
        <f t="shared" si="19"/>
        <v>0</v>
      </c>
      <c r="O69" s="10">
        <f t="shared" si="20"/>
        <v>0</v>
      </c>
      <c r="P69" s="14">
        <f t="shared" si="21"/>
        <v>0</v>
      </c>
      <c r="Q69" s="10">
        <f t="shared" si="22"/>
        <v>0</v>
      </c>
      <c r="R69" s="14">
        <f t="shared" si="23"/>
        <v>0</v>
      </c>
      <c r="S69" s="14"/>
      <c r="T69" s="14">
        <f t="shared" si="24"/>
        <v>0</v>
      </c>
      <c r="U69" s="14">
        <f t="shared" si="25"/>
        <v>0</v>
      </c>
      <c r="V69" s="14">
        <f t="shared" si="26"/>
        <v>0</v>
      </c>
      <c r="W69" s="10">
        <f t="shared" si="27"/>
        <v>0</v>
      </c>
      <c r="X69" s="5">
        <f t="shared" si="28"/>
        <v>0</v>
      </c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</row>
    <row r="70" spans="8:43">
      <c r="H70" s="2" t="str">
        <f t="shared" si="29"/>
        <v/>
      </c>
      <c r="I70" s="14">
        <f t="shared" si="30"/>
        <v>0</v>
      </c>
      <c r="J70" s="14">
        <f t="shared" si="16"/>
        <v>0</v>
      </c>
      <c r="K70" s="2" t="str">
        <f t="shared" si="31"/>
        <v/>
      </c>
      <c r="L70" s="2" t="str">
        <f t="shared" si="17"/>
        <v/>
      </c>
      <c r="M70" s="10">
        <f t="shared" si="18"/>
        <v>0</v>
      </c>
      <c r="N70" s="17">
        <f t="shared" si="19"/>
        <v>0</v>
      </c>
      <c r="O70" s="10">
        <f t="shared" si="20"/>
        <v>0</v>
      </c>
      <c r="P70" s="14">
        <f t="shared" si="21"/>
        <v>0</v>
      </c>
      <c r="Q70" s="10">
        <f t="shared" si="22"/>
        <v>0</v>
      </c>
      <c r="R70" s="14">
        <f t="shared" si="23"/>
        <v>0</v>
      </c>
      <c r="S70" s="14"/>
      <c r="T70" s="14">
        <f t="shared" si="24"/>
        <v>0</v>
      </c>
      <c r="U70" s="14">
        <f t="shared" si="25"/>
        <v>0</v>
      </c>
      <c r="V70" s="14">
        <f t="shared" si="26"/>
        <v>0</v>
      </c>
      <c r="W70" s="10">
        <f t="shared" si="27"/>
        <v>0</v>
      </c>
      <c r="X70" s="5">
        <f t="shared" si="28"/>
        <v>0</v>
      </c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</row>
    <row r="71" spans="8:43">
      <c r="H71" s="2" t="str">
        <f t="shared" si="29"/>
        <v/>
      </c>
      <c r="I71" s="14">
        <f t="shared" si="30"/>
        <v>0</v>
      </c>
      <c r="J71" s="14">
        <f t="shared" si="16"/>
        <v>0</v>
      </c>
      <c r="K71" s="2" t="str">
        <f t="shared" si="31"/>
        <v/>
      </c>
      <c r="L71" s="2" t="str">
        <f t="shared" si="17"/>
        <v/>
      </c>
      <c r="M71" s="10">
        <f t="shared" si="18"/>
        <v>0</v>
      </c>
      <c r="N71" s="17">
        <f t="shared" si="19"/>
        <v>0</v>
      </c>
      <c r="O71" s="10">
        <f t="shared" si="20"/>
        <v>0</v>
      </c>
      <c r="P71" s="14">
        <f t="shared" si="21"/>
        <v>0</v>
      </c>
      <c r="Q71" s="10">
        <f t="shared" si="22"/>
        <v>0</v>
      </c>
      <c r="R71" s="14">
        <f t="shared" si="23"/>
        <v>0</v>
      </c>
      <c r="S71" s="14"/>
      <c r="T71" s="14">
        <f t="shared" si="24"/>
        <v>0</v>
      </c>
      <c r="U71" s="14">
        <f t="shared" si="25"/>
        <v>0</v>
      </c>
      <c r="V71" s="14">
        <f t="shared" si="26"/>
        <v>0</v>
      </c>
      <c r="W71" s="10">
        <f t="shared" si="27"/>
        <v>0</v>
      </c>
      <c r="X71" s="5">
        <f t="shared" si="28"/>
        <v>0</v>
      </c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</row>
    <row r="72" spans="8:43">
      <c r="H72" s="2" t="str">
        <f t="shared" si="29"/>
        <v/>
      </c>
      <c r="I72" s="14">
        <f t="shared" si="30"/>
        <v>0</v>
      </c>
      <c r="J72" s="14">
        <f t="shared" si="16"/>
        <v>0</v>
      </c>
      <c r="K72" s="2" t="str">
        <f t="shared" si="31"/>
        <v/>
      </c>
      <c r="L72" s="2" t="str">
        <f t="shared" si="17"/>
        <v/>
      </c>
      <c r="M72" s="10">
        <f t="shared" si="18"/>
        <v>0</v>
      </c>
      <c r="N72" s="17">
        <f t="shared" si="19"/>
        <v>0</v>
      </c>
      <c r="O72" s="10">
        <f t="shared" si="20"/>
        <v>0</v>
      </c>
      <c r="P72" s="14">
        <f t="shared" si="21"/>
        <v>0</v>
      </c>
      <c r="Q72" s="10">
        <f t="shared" si="22"/>
        <v>0</v>
      </c>
      <c r="R72" s="14">
        <f t="shared" si="23"/>
        <v>0</v>
      </c>
      <c r="S72" s="14"/>
      <c r="T72" s="14">
        <f t="shared" si="24"/>
        <v>0</v>
      </c>
      <c r="U72" s="14">
        <f t="shared" si="25"/>
        <v>0</v>
      </c>
      <c r="V72" s="14">
        <f t="shared" si="26"/>
        <v>0</v>
      </c>
      <c r="W72" s="10">
        <f t="shared" si="27"/>
        <v>0</v>
      </c>
      <c r="X72" s="5">
        <f t="shared" si="28"/>
        <v>0</v>
      </c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</row>
    <row r="73" spans="8:43">
      <c r="H73" s="2" t="str">
        <f t="shared" si="29"/>
        <v/>
      </c>
      <c r="I73" s="14">
        <f t="shared" si="30"/>
        <v>0</v>
      </c>
      <c r="J73" s="14">
        <f t="shared" si="16"/>
        <v>0</v>
      </c>
      <c r="K73" s="2" t="str">
        <f t="shared" si="31"/>
        <v/>
      </c>
      <c r="L73" s="2" t="str">
        <f t="shared" si="17"/>
        <v/>
      </c>
      <c r="M73" s="10">
        <f t="shared" si="18"/>
        <v>0</v>
      </c>
      <c r="N73" s="17">
        <f t="shared" si="19"/>
        <v>0</v>
      </c>
      <c r="O73" s="10">
        <f t="shared" si="20"/>
        <v>0</v>
      </c>
      <c r="P73" s="14">
        <f t="shared" si="21"/>
        <v>0</v>
      </c>
      <c r="Q73" s="10">
        <f t="shared" si="22"/>
        <v>0</v>
      </c>
      <c r="R73" s="14">
        <f t="shared" si="23"/>
        <v>0</v>
      </c>
      <c r="S73" s="14"/>
      <c r="T73" s="14">
        <f t="shared" si="24"/>
        <v>0</v>
      </c>
      <c r="U73" s="14">
        <f t="shared" si="25"/>
        <v>0</v>
      </c>
      <c r="V73" s="14">
        <f t="shared" si="26"/>
        <v>0</v>
      </c>
      <c r="W73" s="10">
        <f t="shared" si="27"/>
        <v>0</v>
      </c>
      <c r="X73" s="5">
        <f t="shared" si="28"/>
        <v>0</v>
      </c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</row>
    <row r="74" spans="8:43">
      <c r="H74" s="2" t="str">
        <f t="shared" si="29"/>
        <v/>
      </c>
      <c r="I74" s="14">
        <f t="shared" si="30"/>
        <v>0</v>
      </c>
      <c r="J74" s="14">
        <f t="shared" si="16"/>
        <v>0</v>
      </c>
      <c r="K74" s="2" t="str">
        <f t="shared" si="31"/>
        <v/>
      </c>
      <c r="L74" s="2" t="str">
        <f t="shared" si="17"/>
        <v/>
      </c>
      <c r="M74" s="10">
        <f t="shared" si="18"/>
        <v>0</v>
      </c>
      <c r="N74" s="17">
        <f t="shared" si="19"/>
        <v>0</v>
      </c>
      <c r="O74" s="10">
        <f t="shared" si="20"/>
        <v>0</v>
      </c>
      <c r="P74" s="14">
        <f t="shared" si="21"/>
        <v>0</v>
      </c>
      <c r="Q74" s="10">
        <f t="shared" si="22"/>
        <v>0</v>
      </c>
      <c r="R74" s="14">
        <f t="shared" si="23"/>
        <v>0</v>
      </c>
      <c r="S74" s="14"/>
      <c r="T74" s="14">
        <f t="shared" si="24"/>
        <v>0</v>
      </c>
      <c r="U74" s="14">
        <f t="shared" si="25"/>
        <v>0</v>
      </c>
      <c r="V74" s="14">
        <f t="shared" si="26"/>
        <v>0</v>
      </c>
      <c r="W74" s="10">
        <f t="shared" si="27"/>
        <v>0</v>
      </c>
      <c r="X74" s="5">
        <f t="shared" si="28"/>
        <v>0</v>
      </c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</row>
    <row r="75" spans="8:43">
      <c r="H75" s="2" t="str">
        <f t="shared" si="29"/>
        <v/>
      </c>
      <c r="I75" s="14">
        <f t="shared" si="30"/>
        <v>0</v>
      </c>
      <c r="J75" s="14">
        <f t="shared" si="16"/>
        <v>0</v>
      </c>
      <c r="K75" s="2" t="str">
        <f t="shared" si="31"/>
        <v/>
      </c>
      <c r="L75" s="2" t="str">
        <f t="shared" si="17"/>
        <v/>
      </c>
      <c r="M75" s="10">
        <f t="shared" si="18"/>
        <v>0</v>
      </c>
      <c r="N75" s="17">
        <f t="shared" si="19"/>
        <v>0</v>
      </c>
      <c r="O75" s="10">
        <f t="shared" si="20"/>
        <v>0</v>
      </c>
      <c r="P75" s="14">
        <f t="shared" si="21"/>
        <v>0</v>
      </c>
      <c r="Q75" s="10">
        <f t="shared" si="22"/>
        <v>0</v>
      </c>
      <c r="R75" s="14">
        <f t="shared" si="23"/>
        <v>0</v>
      </c>
      <c r="S75" s="14"/>
      <c r="T75" s="14">
        <f t="shared" si="24"/>
        <v>0</v>
      </c>
      <c r="U75" s="14">
        <f t="shared" si="25"/>
        <v>0</v>
      </c>
      <c r="V75" s="14">
        <f t="shared" si="26"/>
        <v>0</v>
      </c>
      <c r="W75" s="10">
        <f t="shared" si="27"/>
        <v>0</v>
      </c>
      <c r="X75" s="5">
        <f t="shared" si="28"/>
        <v>0</v>
      </c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</row>
    <row r="76" spans="8:43">
      <c r="H76" s="2" t="str">
        <f t="shared" si="29"/>
        <v/>
      </c>
      <c r="I76" s="14">
        <f t="shared" si="30"/>
        <v>0</v>
      </c>
      <c r="J76" s="14">
        <f t="shared" si="16"/>
        <v>0</v>
      </c>
      <c r="K76" s="2" t="str">
        <f t="shared" si="31"/>
        <v/>
      </c>
      <c r="L76" s="2" t="str">
        <f t="shared" si="17"/>
        <v/>
      </c>
      <c r="M76" s="10">
        <f t="shared" si="18"/>
        <v>0</v>
      </c>
      <c r="N76" s="17">
        <f t="shared" si="19"/>
        <v>0</v>
      </c>
      <c r="O76" s="10">
        <f t="shared" si="20"/>
        <v>0</v>
      </c>
      <c r="P76" s="14">
        <f t="shared" si="21"/>
        <v>0</v>
      </c>
      <c r="Q76" s="10">
        <f t="shared" si="22"/>
        <v>0</v>
      </c>
      <c r="R76" s="14">
        <f t="shared" si="23"/>
        <v>0</v>
      </c>
      <c r="S76" s="14"/>
      <c r="T76" s="14">
        <f t="shared" si="24"/>
        <v>0</v>
      </c>
      <c r="U76" s="14">
        <f t="shared" si="25"/>
        <v>0</v>
      </c>
      <c r="V76" s="14">
        <f t="shared" si="26"/>
        <v>0</v>
      </c>
      <c r="W76" s="10">
        <f t="shared" si="27"/>
        <v>0</v>
      </c>
      <c r="X76" s="5">
        <f t="shared" si="28"/>
        <v>0</v>
      </c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</row>
    <row r="77" spans="8:43">
      <c r="H77" s="2" t="str">
        <f t="shared" si="29"/>
        <v/>
      </c>
      <c r="I77" s="14">
        <f t="shared" si="30"/>
        <v>0</v>
      </c>
      <c r="J77" s="14">
        <f t="shared" ref="J77:J98" si="32">IF(H77=DURA,$C$13,0)</f>
        <v>0</v>
      </c>
      <c r="K77" s="2" t="str">
        <f t="shared" si="31"/>
        <v/>
      </c>
      <c r="L77" s="2" t="str">
        <f t="shared" ref="L77:L98" si="33">IF(K77&lt;&gt;"",IF(L76=L75,L76+1,L76),"")</f>
        <v/>
      </c>
      <c r="M77" s="10">
        <f t="shared" ref="M77:M98" si="34">IF(K76=2*$C$6,M76,IF(K77&lt;&gt;"",IF(M76=M75,M76+365,M76),0))</f>
        <v>0</v>
      </c>
      <c r="N77" s="17">
        <f t="shared" ref="N77:N98" si="35">IF(K76=$C$6*2,$C$12,IF(K77&lt;&gt;"",IF(N76=$C$8,IF(K76=$C$6*2,$C$12,IF(K77=$C$6*2,-$C$8,-$C$8)),$C$8),0))</f>
        <v>0</v>
      </c>
      <c r="O77" s="10">
        <f t="shared" ref="O77:O98" si="36">IF(H77&lt;&gt;"",O76+365,IF(H76=$C$6,O76,0))</f>
        <v>0</v>
      </c>
      <c r="P77" s="14">
        <f t="shared" ref="P77:P98" si="37">IF(H77&lt;&gt;"",-$C$8,IF(H76=$C$6,$C$12,0))</f>
        <v>0</v>
      </c>
      <c r="Q77" s="10">
        <f t="shared" ref="Q77:Q98" si="38">O77</f>
        <v>0</v>
      </c>
      <c r="R77" s="14">
        <f t="shared" ref="R77:R98" si="39">IF(H77&lt;&gt;"",$C$8,IF(H76=$C$6,$C$12,0))</f>
        <v>0</v>
      </c>
      <c r="S77" s="14"/>
      <c r="T77" s="14">
        <f t="shared" ref="T77:T98" si="40">IF(H77&lt;&gt;"",IF(H77=$C$6,$C$12,0),0)</f>
        <v>0</v>
      </c>
      <c r="U77" s="14">
        <f t="shared" ref="U77:U98" si="41">IF(H77&lt;&gt;"",-$C$8,IF(H76=$C$6,0,0))</f>
        <v>0</v>
      </c>
      <c r="V77" s="14">
        <f t="shared" ref="V77:V98" si="42">T77+U77</f>
        <v>0</v>
      </c>
      <c r="W77" s="10">
        <f t="shared" ref="W77:W98" si="43">O77</f>
        <v>0</v>
      </c>
      <c r="X77" s="5">
        <f t="shared" ref="X77:X98" si="44">IF(H76=$C$6,$C$13,0)</f>
        <v>0</v>
      </c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</row>
    <row r="78" spans="8:43">
      <c r="H78" s="2" t="str">
        <f t="shared" si="29"/>
        <v/>
      </c>
      <c r="I78" s="14">
        <f t="shared" si="30"/>
        <v>0</v>
      </c>
      <c r="J78" s="14">
        <f t="shared" si="32"/>
        <v>0</v>
      </c>
      <c r="K78" s="2" t="str">
        <f t="shared" si="31"/>
        <v/>
      </c>
      <c r="L78" s="2" t="str">
        <f t="shared" si="33"/>
        <v/>
      </c>
      <c r="M78" s="10">
        <f t="shared" si="34"/>
        <v>0</v>
      </c>
      <c r="N78" s="17">
        <f t="shared" si="35"/>
        <v>0</v>
      </c>
      <c r="O78" s="10">
        <f t="shared" si="36"/>
        <v>0</v>
      </c>
      <c r="P78" s="14">
        <f t="shared" si="37"/>
        <v>0</v>
      </c>
      <c r="Q78" s="10">
        <f t="shared" si="38"/>
        <v>0</v>
      </c>
      <c r="R78" s="14">
        <f t="shared" si="39"/>
        <v>0</v>
      </c>
      <c r="S78" s="14"/>
      <c r="T78" s="14">
        <f t="shared" si="40"/>
        <v>0</v>
      </c>
      <c r="U78" s="14">
        <f t="shared" si="41"/>
        <v>0</v>
      </c>
      <c r="V78" s="14">
        <f t="shared" si="42"/>
        <v>0</v>
      </c>
      <c r="W78" s="10">
        <f t="shared" si="43"/>
        <v>0</v>
      </c>
      <c r="X78" s="5">
        <f t="shared" si="44"/>
        <v>0</v>
      </c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</row>
    <row r="79" spans="8:43">
      <c r="H79" s="2" t="str">
        <f t="shared" si="29"/>
        <v/>
      </c>
      <c r="I79" s="14">
        <f t="shared" si="30"/>
        <v>0</v>
      </c>
      <c r="J79" s="14">
        <f t="shared" si="32"/>
        <v>0</v>
      </c>
      <c r="K79" s="2" t="str">
        <f t="shared" si="31"/>
        <v/>
      </c>
      <c r="L79" s="2" t="str">
        <f t="shared" si="33"/>
        <v/>
      </c>
      <c r="M79" s="10">
        <f t="shared" si="34"/>
        <v>0</v>
      </c>
      <c r="N79" s="17">
        <f t="shared" si="35"/>
        <v>0</v>
      </c>
      <c r="O79" s="10">
        <f t="shared" si="36"/>
        <v>0</v>
      </c>
      <c r="P79" s="14">
        <f t="shared" si="37"/>
        <v>0</v>
      </c>
      <c r="Q79" s="10">
        <f t="shared" si="38"/>
        <v>0</v>
      </c>
      <c r="R79" s="14">
        <f t="shared" si="39"/>
        <v>0</v>
      </c>
      <c r="S79" s="14"/>
      <c r="T79" s="14">
        <f t="shared" si="40"/>
        <v>0</v>
      </c>
      <c r="U79" s="14">
        <f t="shared" si="41"/>
        <v>0</v>
      </c>
      <c r="V79" s="14">
        <f t="shared" si="42"/>
        <v>0</v>
      </c>
      <c r="W79" s="10">
        <f t="shared" si="43"/>
        <v>0</v>
      </c>
      <c r="X79" s="5">
        <f t="shared" si="44"/>
        <v>0</v>
      </c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</row>
    <row r="80" spans="8:43">
      <c r="H80" s="2" t="str">
        <f t="shared" si="29"/>
        <v/>
      </c>
      <c r="I80" s="14">
        <f t="shared" si="30"/>
        <v>0</v>
      </c>
      <c r="J80" s="14">
        <f t="shared" si="32"/>
        <v>0</v>
      </c>
      <c r="K80" s="2" t="str">
        <f t="shared" si="31"/>
        <v/>
      </c>
      <c r="L80" s="2" t="str">
        <f t="shared" si="33"/>
        <v/>
      </c>
      <c r="M80" s="10">
        <f t="shared" si="34"/>
        <v>0</v>
      </c>
      <c r="N80" s="17">
        <f t="shared" si="35"/>
        <v>0</v>
      </c>
      <c r="O80" s="10">
        <f t="shared" si="36"/>
        <v>0</v>
      </c>
      <c r="P80" s="14">
        <f t="shared" si="37"/>
        <v>0</v>
      </c>
      <c r="Q80" s="10">
        <f t="shared" si="38"/>
        <v>0</v>
      </c>
      <c r="R80" s="14">
        <f t="shared" si="39"/>
        <v>0</v>
      </c>
      <c r="S80" s="14"/>
      <c r="T80" s="14">
        <f t="shared" si="40"/>
        <v>0</v>
      </c>
      <c r="U80" s="14">
        <f t="shared" si="41"/>
        <v>0</v>
      </c>
      <c r="V80" s="14">
        <f t="shared" si="42"/>
        <v>0</v>
      </c>
      <c r="W80" s="10">
        <f t="shared" si="43"/>
        <v>0</v>
      </c>
      <c r="X80" s="5">
        <f t="shared" si="44"/>
        <v>0</v>
      </c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</row>
    <row r="81" spans="8:43">
      <c r="H81" s="2" t="str">
        <f t="shared" si="29"/>
        <v/>
      </c>
      <c r="I81" s="14">
        <f t="shared" si="30"/>
        <v>0</v>
      </c>
      <c r="J81" s="14">
        <f t="shared" si="32"/>
        <v>0</v>
      </c>
      <c r="K81" s="2" t="str">
        <f t="shared" si="31"/>
        <v/>
      </c>
      <c r="L81" s="2" t="str">
        <f t="shared" si="33"/>
        <v/>
      </c>
      <c r="M81" s="10">
        <f t="shared" si="34"/>
        <v>0</v>
      </c>
      <c r="N81" s="17">
        <f t="shared" si="35"/>
        <v>0</v>
      </c>
      <c r="O81" s="10">
        <f t="shared" si="36"/>
        <v>0</v>
      </c>
      <c r="P81" s="14">
        <f t="shared" si="37"/>
        <v>0</v>
      </c>
      <c r="Q81" s="10">
        <f t="shared" si="38"/>
        <v>0</v>
      </c>
      <c r="R81" s="14">
        <f t="shared" si="39"/>
        <v>0</v>
      </c>
      <c r="S81" s="14"/>
      <c r="T81" s="14">
        <f t="shared" si="40"/>
        <v>0</v>
      </c>
      <c r="U81" s="14">
        <f t="shared" si="41"/>
        <v>0</v>
      </c>
      <c r="V81" s="14">
        <f t="shared" si="42"/>
        <v>0</v>
      </c>
      <c r="W81" s="10">
        <f t="shared" si="43"/>
        <v>0</v>
      </c>
      <c r="X81" s="5">
        <f t="shared" si="44"/>
        <v>0</v>
      </c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</row>
    <row r="82" spans="8:43">
      <c r="H82" s="2" t="str">
        <f t="shared" si="29"/>
        <v/>
      </c>
      <c r="I82" s="14">
        <f t="shared" si="30"/>
        <v>0</v>
      </c>
      <c r="J82" s="14">
        <f t="shared" si="32"/>
        <v>0</v>
      </c>
      <c r="K82" s="2" t="str">
        <f t="shared" si="31"/>
        <v/>
      </c>
      <c r="L82" s="2" t="str">
        <f t="shared" si="33"/>
        <v/>
      </c>
      <c r="M82" s="10">
        <f t="shared" si="34"/>
        <v>0</v>
      </c>
      <c r="N82" s="17">
        <f t="shared" si="35"/>
        <v>0</v>
      </c>
      <c r="O82" s="10">
        <f t="shared" si="36"/>
        <v>0</v>
      </c>
      <c r="P82" s="14">
        <f t="shared" si="37"/>
        <v>0</v>
      </c>
      <c r="Q82" s="10">
        <f t="shared" si="38"/>
        <v>0</v>
      </c>
      <c r="R82" s="14">
        <f t="shared" si="39"/>
        <v>0</v>
      </c>
      <c r="S82" s="14"/>
      <c r="T82" s="14">
        <f t="shared" si="40"/>
        <v>0</v>
      </c>
      <c r="U82" s="14">
        <f t="shared" si="41"/>
        <v>0</v>
      </c>
      <c r="V82" s="14">
        <f t="shared" si="42"/>
        <v>0</v>
      </c>
      <c r="W82" s="10">
        <f t="shared" si="43"/>
        <v>0</v>
      </c>
      <c r="X82" s="5">
        <f t="shared" si="44"/>
        <v>0</v>
      </c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</row>
    <row r="83" spans="8:43">
      <c r="H83" s="2" t="str">
        <f t="shared" si="29"/>
        <v/>
      </c>
      <c r="I83" s="14">
        <f t="shared" si="30"/>
        <v>0</v>
      </c>
      <c r="J83" s="14">
        <f t="shared" si="32"/>
        <v>0</v>
      </c>
      <c r="K83" s="2" t="str">
        <f t="shared" si="31"/>
        <v/>
      </c>
      <c r="L83" s="2" t="str">
        <f t="shared" si="33"/>
        <v/>
      </c>
      <c r="M83" s="10">
        <f t="shared" si="34"/>
        <v>0</v>
      </c>
      <c r="N83" s="17">
        <f t="shared" si="35"/>
        <v>0</v>
      </c>
      <c r="O83" s="10">
        <f t="shared" si="36"/>
        <v>0</v>
      </c>
      <c r="P83" s="14">
        <f t="shared" si="37"/>
        <v>0</v>
      </c>
      <c r="Q83" s="10">
        <f t="shared" si="38"/>
        <v>0</v>
      </c>
      <c r="R83" s="14">
        <f t="shared" si="39"/>
        <v>0</v>
      </c>
      <c r="S83" s="14"/>
      <c r="T83" s="14">
        <f t="shared" si="40"/>
        <v>0</v>
      </c>
      <c r="U83" s="14">
        <f t="shared" si="41"/>
        <v>0</v>
      </c>
      <c r="V83" s="14">
        <f t="shared" si="42"/>
        <v>0</v>
      </c>
      <c r="W83" s="10">
        <f t="shared" si="43"/>
        <v>0</v>
      </c>
      <c r="X83" s="5">
        <f t="shared" si="44"/>
        <v>0</v>
      </c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</row>
    <row r="84" spans="8:43">
      <c r="H84" s="2" t="str">
        <f t="shared" si="29"/>
        <v/>
      </c>
      <c r="I84" s="14">
        <f t="shared" si="30"/>
        <v>0</v>
      </c>
      <c r="J84" s="14">
        <f t="shared" si="32"/>
        <v>0</v>
      </c>
      <c r="K84" s="2" t="str">
        <f t="shared" si="31"/>
        <v/>
      </c>
      <c r="L84" s="2" t="str">
        <f t="shared" si="33"/>
        <v/>
      </c>
      <c r="M84" s="10">
        <f t="shared" si="34"/>
        <v>0</v>
      </c>
      <c r="N84" s="17">
        <f t="shared" si="35"/>
        <v>0</v>
      </c>
      <c r="O84" s="10">
        <f t="shared" si="36"/>
        <v>0</v>
      </c>
      <c r="P84" s="14">
        <f t="shared" si="37"/>
        <v>0</v>
      </c>
      <c r="Q84" s="10">
        <f t="shared" si="38"/>
        <v>0</v>
      </c>
      <c r="R84" s="14">
        <f t="shared" si="39"/>
        <v>0</v>
      </c>
      <c r="S84" s="14"/>
      <c r="T84" s="14">
        <f t="shared" si="40"/>
        <v>0</v>
      </c>
      <c r="U84" s="14">
        <f t="shared" si="41"/>
        <v>0</v>
      </c>
      <c r="V84" s="14">
        <f t="shared" si="42"/>
        <v>0</v>
      </c>
      <c r="W84" s="10">
        <f t="shared" si="43"/>
        <v>0</v>
      </c>
      <c r="X84" s="5">
        <f t="shared" si="44"/>
        <v>0</v>
      </c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</row>
    <row r="85" spans="8:43">
      <c r="H85" s="2" t="str">
        <f t="shared" si="29"/>
        <v/>
      </c>
      <c r="I85" s="14">
        <f t="shared" si="30"/>
        <v>0</v>
      </c>
      <c r="J85" s="14">
        <f t="shared" si="32"/>
        <v>0</v>
      </c>
      <c r="K85" s="2" t="str">
        <f t="shared" si="31"/>
        <v/>
      </c>
      <c r="L85" s="2" t="str">
        <f t="shared" si="33"/>
        <v/>
      </c>
      <c r="M85" s="10">
        <f t="shared" si="34"/>
        <v>0</v>
      </c>
      <c r="N85" s="17">
        <f t="shared" si="35"/>
        <v>0</v>
      </c>
      <c r="O85" s="10">
        <f t="shared" si="36"/>
        <v>0</v>
      </c>
      <c r="P85" s="14">
        <f t="shared" si="37"/>
        <v>0</v>
      </c>
      <c r="Q85" s="10">
        <f t="shared" si="38"/>
        <v>0</v>
      </c>
      <c r="R85" s="14">
        <f t="shared" si="39"/>
        <v>0</v>
      </c>
      <c r="S85" s="14"/>
      <c r="T85" s="14">
        <f t="shared" si="40"/>
        <v>0</v>
      </c>
      <c r="U85" s="14">
        <f t="shared" si="41"/>
        <v>0</v>
      </c>
      <c r="V85" s="14">
        <f t="shared" si="42"/>
        <v>0</v>
      </c>
      <c r="W85" s="10">
        <f t="shared" si="43"/>
        <v>0</v>
      </c>
      <c r="X85" s="5">
        <f t="shared" si="44"/>
        <v>0</v>
      </c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</row>
    <row r="86" spans="8:43">
      <c r="H86" s="2" t="str">
        <f t="shared" si="29"/>
        <v/>
      </c>
      <c r="I86" s="14">
        <f t="shared" si="30"/>
        <v>0</v>
      </c>
      <c r="J86" s="14">
        <f t="shared" si="32"/>
        <v>0</v>
      </c>
      <c r="K86" s="2" t="str">
        <f t="shared" si="31"/>
        <v/>
      </c>
      <c r="L86" s="2" t="str">
        <f t="shared" si="33"/>
        <v/>
      </c>
      <c r="M86" s="10">
        <f t="shared" si="34"/>
        <v>0</v>
      </c>
      <c r="N86" s="17">
        <f t="shared" si="35"/>
        <v>0</v>
      </c>
      <c r="O86" s="10">
        <f t="shared" si="36"/>
        <v>0</v>
      </c>
      <c r="P86" s="14">
        <f t="shared" si="37"/>
        <v>0</v>
      </c>
      <c r="Q86" s="10">
        <f t="shared" si="38"/>
        <v>0</v>
      </c>
      <c r="R86" s="14">
        <f t="shared" si="39"/>
        <v>0</v>
      </c>
      <c r="S86" s="14"/>
      <c r="T86" s="14">
        <f t="shared" si="40"/>
        <v>0</v>
      </c>
      <c r="U86" s="14">
        <f t="shared" si="41"/>
        <v>0</v>
      </c>
      <c r="V86" s="14">
        <f t="shared" si="42"/>
        <v>0</v>
      </c>
      <c r="W86" s="10">
        <f t="shared" si="43"/>
        <v>0</v>
      </c>
      <c r="X86" s="5">
        <f t="shared" si="44"/>
        <v>0</v>
      </c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</row>
    <row r="87" spans="8:43">
      <c r="H87" s="2" t="str">
        <f t="shared" si="29"/>
        <v/>
      </c>
      <c r="I87" s="14">
        <f t="shared" si="30"/>
        <v>0</v>
      </c>
      <c r="J87" s="14">
        <f t="shared" si="32"/>
        <v>0</v>
      </c>
      <c r="K87" s="2" t="str">
        <f t="shared" si="31"/>
        <v/>
      </c>
      <c r="L87" s="2" t="str">
        <f t="shared" si="33"/>
        <v/>
      </c>
      <c r="M87" s="10">
        <f t="shared" si="34"/>
        <v>0</v>
      </c>
      <c r="N87" s="17">
        <f t="shared" si="35"/>
        <v>0</v>
      </c>
      <c r="O87" s="10">
        <f t="shared" si="36"/>
        <v>0</v>
      </c>
      <c r="P87" s="14">
        <f t="shared" si="37"/>
        <v>0</v>
      </c>
      <c r="Q87" s="10">
        <f t="shared" si="38"/>
        <v>0</v>
      </c>
      <c r="R87" s="14">
        <f t="shared" si="39"/>
        <v>0</v>
      </c>
      <c r="S87" s="14"/>
      <c r="T87" s="14">
        <f t="shared" si="40"/>
        <v>0</v>
      </c>
      <c r="U87" s="14">
        <f t="shared" si="41"/>
        <v>0</v>
      </c>
      <c r="V87" s="14">
        <f t="shared" si="42"/>
        <v>0</v>
      </c>
      <c r="W87" s="10">
        <f t="shared" si="43"/>
        <v>0</v>
      </c>
      <c r="X87" s="5">
        <f t="shared" si="44"/>
        <v>0</v>
      </c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</row>
    <row r="88" spans="8:43">
      <c r="H88" s="2" t="str">
        <f t="shared" si="29"/>
        <v/>
      </c>
      <c r="I88" s="14">
        <f t="shared" si="30"/>
        <v>0</v>
      </c>
      <c r="J88" s="14">
        <f t="shared" si="32"/>
        <v>0</v>
      </c>
      <c r="K88" s="2" t="str">
        <f t="shared" si="31"/>
        <v/>
      </c>
      <c r="L88" s="2" t="str">
        <f t="shared" si="33"/>
        <v/>
      </c>
      <c r="M88" s="10">
        <f t="shared" si="34"/>
        <v>0</v>
      </c>
      <c r="N88" s="17">
        <f t="shared" si="35"/>
        <v>0</v>
      </c>
      <c r="O88" s="10">
        <f t="shared" si="36"/>
        <v>0</v>
      </c>
      <c r="P88" s="14">
        <f t="shared" si="37"/>
        <v>0</v>
      </c>
      <c r="Q88" s="10">
        <f t="shared" si="38"/>
        <v>0</v>
      </c>
      <c r="R88" s="14">
        <f t="shared" si="39"/>
        <v>0</v>
      </c>
      <c r="S88" s="14"/>
      <c r="T88" s="14">
        <f t="shared" si="40"/>
        <v>0</v>
      </c>
      <c r="U88" s="14">
        <f t="shared" si="41"/>
        <v>0</v>
      </c>
      <c r="V88" s="14">
        <f t="shared" si="42"/>
        <v>0</v>
      </c>
      <c r="W88" s="10">
        <f t="shared" si="43"/>
        <v>0</v>
      </c>
      <c r="X88" s="5">
        <f t="shared" si="44"/>
        <v>0</v>
      </c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</row>
    <row r="89" spans="8:43">
      <c r="H89" s="2" t="str">
        <f t="shared" si="29"/>
        <v/>
      </c>
      <c r="I89" s="14">
        <f t="shared" si="30"/>
        <v>0</v>
      </c>
      <c r="J89" s="14">
        <f t="shared" si="32"/>
        <v>0</v>
      </c>
      <c r="K89" s="2" t="str">
        <f t="shared" si="31"/>
        <v/>
      </c>
      <c r="L89" s="2" t="str">
        <f t="shared" si="33"/>
        <v/>
      </c>
      <c r="M89" s="10">
        <f t="shared" si="34"/>
        <v>0</v>
      </c>
      <c r="N89" s="17">
        <f t="shared" si="35"/>
        <v>0</v>
      </c>
      <c r="O89" s="10">
        <f t="shared" si="36"/>
        <v>0</v>
      </c>
      <c r="P89" s="14">
        <f t="shared" si="37"/>
        <v>0</v>
      </c>
      <c r="Q89" s="10">
        <f t="shared" si="38"/>
        <v>0</v>
      </c>
      <c r="R89" s="14">
        <f t="shared" si="39"/>
        <v>0</v>
      </c>
      <c r="S89" s="14"/>
      <c r="T89" s="14">
        <f t="shared" si="40"/>
        <v>0</v>
      </c>
      <c r="U89" s="14">
        <f t="shared" si="41"/>
        <v>0</v>
      </c>
      <c r="V89" s="14">
        <f t="shared" si="42"/>
        <v>0</v>
      </c>
      <c r="W89" s="10">
        <f t="shared" si="43"/>
        <v>0</v>
      </c>
      <c r="X89" s="5">
        <f t="shared" si="44"/>
        <v>0</v>
      </c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</row>
    <row r="90" spans="8:43">
      <c r="H90" s="2" t="str">
        <f t="shared" si="29"/>
        <v/>
      </c>
      <c r="I90" s="14">
        <f t="shared" si="30"/>
        <v>0</v>
      </c>
      <c r="J90" s="14">
        <f t="shared" si="32"/>
        <v>0</v>
      </c>
      <c r="K90" s="2" t="str">
        <f t="shared" si="31"/>
        <v/>
      </c>
      <c r="L90" s="2" t="str">
        <f t="shared" si="33"/>
        <v/>
      </c>
      <c r="M90" s="10">
        <f t="shared" si="34"/>
        <v>0</v>
      </c>
      <c r="N90" s="17">
        <f t="shared" si="35"/>
        <v>0</v>
      </c>
      <c r="O90" s="10">
        <f t="shared" si="36"/>
        <v>0</v>
      </c>
      <c r="P90" s="14">
        <f t="shared" si="37"/>
        <v>0</v>
      </c>
      <c r="Q90" s="10">
        <f t="shared" si="38"/>
        <v>0</v>
      </c>
      <c r="R90" s="14">
        <f t="shared" si="39"/>
        <v>0</v>
      </c>
      <c r="S90" s="14"/>
      <c r="T90" s="14">
        <f t="shared" si="40"/>
        <v>0</v>
      </c>
      <c r="U90" s="14">
        <f t="shared" si="41"/>
        <v>0</v>
      </c>
      <c r="V90" s="14">
        <f t="shared" si="42"/>
        <v>0</v>
      </c>
      <c r="W90" s="10">
        <f t="shared" si="43"/>
        <v>0</v>
      </c>
      <c r="X90" s="5">
        <f t="shared" si="44"/>
        <v>0</v>
      </c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</row>
    <row r="91" spans="8:43">
      <c r="H91" s="2" t="str">
        <f t="shared" si="29"/>
        <v/>
      </c>
      <c r="I91" s="14">
        <f t="shared" si="30"/>
        <v>0</v>
      </c>
      <c r="J91" s="14">
        <f t="shared" si="32"/>
        <v>0</v>
      </c>
      <c r="K91" s="2" t="str">
        <f t="shared" si="31"/>
        <v/>
      </c>
      <c r="L91" s="2" t="str">
        <f t="shared" si="33"/>
        <v/>
      </c>
      <c r="M91" s="10">
        <f t="shared" si="34"/>
        <v>0</v>
      </c>
      <c r="N91" s="17">
        <f t="shared" si="35"/>
        <v>0</v>
      </c>
      <c r="O91" s="10">
        <f t="shared" si="36"/>
        <v>0</v>
      </c>
      <c r="P91" s="14">
        <f t="shared" si="37"/>
        <v>0</v>
      </c>
      <c r="Q91" s="10">
        <f t="shared" si="38"/>
        <v>0</v>
      </c>
      <c r="R91" s="14">
        <f t="shared" si="39"/>
        <v>0</v>
      </c>
      <c r="S91" s="14"/>
      <c r="T91" s="14">
        <f t="shared" si="40"/>
        <v>0</v>
      </c>
      <c r="U91" s="14">
        <f t="shared" si="41"/>
        <v>0</v>
      </c>
      <c r="V91" s="14">
        <f t="shared" si="42"/>
        <v>0</v>
      </c>
      <c r="W91" s="10">
        <f t="shared" si="43"/>
        <v>0</v>
      </c>
      <c r="X91" s="5">
        <f t="shared" si="44"/>
        <v>0</v>
      </c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</row>
    <row r="92" spans="8:43">
      <c r="H92" s="2" t="str">
        <f t="shared" si="29"/>
        <v/>
      </c>
      <c r="I92" s="14">
        <f t="shared" si="30"/>
        <v>0</v>
      </c>
      <c r="J92" s="14">
        <f t="shared" si="32"/>
        <v>0</v>
      </c>
      <c r="K92" s="2" t="str">
        <f t="shared" si="31"/>
        <v/>
      </c>
      <c r="L92" s="2" t="str">
        <f t="shared" si="33"/>
        <v/>
      </c>
      <c r="M92" s="10">
        <f t="shared" si="34"/>
        <v>0</v>
      </c>
      <c r="N92" s="17">
        <f t="shared" si="35"/>
        <v>0</v>
      </c>
      <c r="O92" s="10">
        <f t="shared" si="36"/>
        <v>0</v>
      </c>
      <c r="P92" s="14">
        <f t="shared" si="37"/>
        <v>0</v>
      </c>
      <c r="Q92" s="10">
        <f t="shared" si="38"/>
        <v>0</v>
      </c>
      <c r="R92" s="14">
        <f t="shared" si="39"/>
        <v>0</v>
      </c>
      <c r="S92" s="14"/>
      <c r="T92" s="14">
        <f t="shared" si="40"/>
        <v>0</v>
      </c>
      <c r="U92" s="14">
        <f t="shared" si="41"/>
        <v>0</v>
      </c>
      <c r="V92" s="14">
        <f t="shared" si="42"/>
        <v>0</v>
      </c>
      <c r="W92" s="10">
        <f t="shared" si="43"/>
        <v>0</v>
      </c>
      <c r="X92" s="5">
        <f t="shared" si="44"/>
        <v>0</v>
      </c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</row>
    <row r="93" spans="8:43">
      <c r="H93" s="2" t="str">
        <f t="shared" si="29"/>
        <v/>
      </c>
      <c r="I93" s="14">
        <f t="shared" si="30"/>
        <v>0</v>
      </c>
      <c r="J93" s="14">
        <f t="shared" si="32"/>
        <v>0</v>
      </c>
      <c r="K93" s="2" t="str">
        <f t="shared" si="31"/>
        <v/>
      </c>
      <c r="L93" s="2" t="str">
        <f t="shared" si="33"/>
        <v/>
      </c>
      <c r="M93" s="10">
        <f t="shared" si="34"/>
        <v>0</v>
      </c>
      <c r="N93" s="17">
        <f t="shared" si="35"/>
        <v>0</v>
      </c>
      <c r="O93" s="10">
        <f t="shared" si="36"/>
        <v>0</v>
      </c>
      <c r="P93" s="14">
        <f t="shared" si="37"/>
        <v>0</v>
      </c>
      <c r="Q93" s="10">
        <f t="shared" si="38"/>
        <v>0</v>
      </c>
      <c r="R93" s="14">
        <f t="shared" si="39"/>
        <v>0</v>
      </c>
      <c r="S93" s="14"/>
      <c r="T93" s="14">
        <f t="shared" si="40"/>
        <v>0</v>
      </c>
      <c r="U93" s="14">
        <f t="shared" si="41"/>
        <v>0</v>
      </c>
      <c r="V93" s="14">
        <f t="shared" si="42"/>
        <v>0</v>
      </c>
      <c r="W93" s="10">
        <f t="shared" si="43"/>
        <v>0</v>
      </c>
      <c r="X93" s="5">
        <f t="shared" si="44"/>
        <v>0</v>
      </c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</row>
    <row r="94" spans="8:43">
      <c r="H94" s="2" t="str">
        <f t="shared" si="29"/>
        <v/>
      </c>
      <c r="I94" s="14">
        <f t="shared" si="30"/>
        <v>0</v>
      </c>
      <c r="J94" s="14">
        <f t="shared" si="32"/>
        <v>0</v>
      </c>
      <c r="K94" s="2" t="str">
        <f t="shared" si="31"/>
        <v/>
      </c>
      <c r="L94" s="2" t="str">
        <f t="shared" si="33"/>
        <v/>
      </c>
      <c r="M94" s="10">
        <f t="shared" si="34"/>
        <v>0</v>
      </c>
      <c r="N94" s="17">
        <f t="shared" si="35"/>
        <v>0</v>
      </c>
      <c r="O94" s="10">
        <f t="shared" si="36"/>
        <v>0</v>
      </c>
      <c r="P94" s="14">
        <f t="shared" si="37"/>
        <v>0</v>
      </c>
      <c r="Q94" s="10">
        <f t="shared" si="38"/>
        <v>0</v>
      </c>
      <c r="R94" s="14">
        <f t="shared" si="39"/>
        <v>0</v>
      </c>
      <c r="S94" s="14"/>
      <c r="T94" s="14">
        <f t="shared" si="40"/>
        <v>0</v>
      </c>
      <c r="U94" s="14">
        <f t="shared" si="41"/>
        <v>0</v>
      </c>
      <c r="V94" s="14">
        <f t="shared" si="42"/>
        <v>0</v>
      </c>
      <c r="W94" s="10">
        <f t="shared" si="43"/>
        <v>0</v>
      </c>
      <c r="X94" s="5">
        <f t="shared" si="44"/>
        <v>0</v>
      </c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</row>
    <row r="95" spans="8:43">
      <c r="H95" s="2" t="str">
        <f t="shared" si="29"/>
        <v/>
      </c>
      <c r="I95" s="14">
        <f t="shared" si="30"/>
        <v>0</v>
      </c>
      <c r="J95" s="14">
        <f t="shared" si="32"/>
        <v>0</v>
      </c>
      <c r="K95" s="2" t="str">
        <f t="shared" si="31"/>
        <v/>
      </c>
      <c r="L95" s="2" t="str">
        <f t="shared" si="33"/>
        <v/>
      </c>
      <c r="M95" s="10">
        <f t="shared" si="34"/>
        <v>0</v>
      </c>
      <c r="N95" s="17">
        <f t="shared" si="35"/>
        <v>0</v>
      </c>
      <c r="O95" s="10">
        <f t="shared" si="36"/>
        <v>0</v>
      </c>
      <c r="P95" s="14">
        <f t="shared" si="37"/>
        <v>0</v>
      </c>
      <c r="Q95" s="10">
        <f t="shared" si="38"/>
        <v>0</v>
      </c>
      <c r="R95" s="14">
        <f t="shared" si="39"/>
        <v>0</v>
      </c>
      <c r="S95" s="14"/>
      <c r="T95" s="14">
        <f t="shared" si="40"/>
        <v>0</v>
      </c>
      <c r="U95" s="14">
        <f t="shared" si="41"/>
        <v>0</v>
      </c>
      <c r="V95" s="14">
        <f t="shared" si="42"/>
        <v>0</v>
      </c>
      <c r="W95" s="10">
        <f t="shared" si="43"/>
        <v>0</v>
      </c>
      <c r="X95" s="5">
        <f t="shared" si="44"/>
        <v>0</v>
      </c>
    </row>
    <row r="96" spans="8:43">
      <c r="H96" s="2" t="str">
        <f t="shared" si="29"/>
        <v/>
      </c>
      <c r="I96" s="14">
        <f t="shared" si="30"/>
        <v>0</v>
      </c>
      <c r="J96" s="14">
        <f t="shared" si="32"/>
        <v>0</v>
      </c>
      <c r="K96" s="2" t="str">
        <f t="shared" si="31"/>
        <v/>
      </c>
      <c r="L96" s="2" t="str">
        <f t="shared" si="33"/>
        <v/>
      </c>
      <c r="M96" s="10">
        <f t="shared" si="34"/>
        <v>0</v>
      </c>
      <c r="N96" s="17">
        <f t="shared" si="35"/>
        <v>0</v>
      </c>
      <c r="O96" s="10">
        <f t="shared" si="36"/>
        <v>0</v>
      </c>
      <c r="P96" s="14">
        <f t="shared" si="37"/>
        <v>0</v>
      </c>
      <c r="Q96" s="10">
        <f t="shared" si="38"/>
        <v>0</v>
      </c>
      <c r="R96" s="14">
        <f t="shared" si="39"/>
        <v>0</v>
      </c>
      <c r="S96" s="14"/>
      <c r="T96" s="14">
        <f t="shared" si="40"/>
        <v>0</v>
      </c>
      <c r="U96" s="14">
        <f t="shared" si="41"/>
        <v>0</v>
      </c>
      <c r="V96" s="14">
        <f t="shared" si="42"/>
        <v>0</v>
      </c>
      <c r="W96" s="10">
        <f t="shared" si="43"/>
        <v>0</v>
      </c>
      <c r="X96" s="5">
        <f t="shared" si="44"/>
        <v>0</v>
      </c>
    </row>
    <row r="97" spans="8:24">
      <c r="H97" s="2" t="str">
        <f t="shared" si="29"/>
        <v/>
      </c>
      <c r="I97" s="14">
        <f t="shared" si="30"/>
        <v>0</v>
      </c>
      <c r="J97" s="14">
        <f t="shared" si="32"/>
        <v>0</v>
      </c>
      <c r="K97" s="2" t="str">
        <f t="shared" si="31"/>
        <v/>
      </c>
      <c r="L97" s="2" t="str">
        <f t="shared" si="33"/>
        <v/>
      </c>
      <c r="M97" s="10">
        <f t="shared" si="34"/>
        <v>0</v>
      </c>
      <c r="N97" s="17">
        <f t="shared" si="35"/>
        <v>0</v>
      </c>
      <c r="O97" s="10">
        <f t="shared" si="36"/>
        <v>0</v>
      </c>
      <c r="P97" s="14">
        <f t="shared" si="37"/>
        <v>0</v>
      </c>
      <c r="Q97" s="10">
        <f t="shared" si="38"/>
        <v>0</v>
      </c>
      <c r="R97" s="14">
        <f t="shared" si="39"/>
        <v>0</v>
      </c>
      <c r="S97" s="14"/>
      <c r="T97" s="14">
        <f t="shared" si="40"/>
        <v>0</v>
      </c>
      <c r="U97" s="14">
        <f t="shared" si="41"/>
        <v>0</v>
      </c>
      <c r="V97" s="14">
        <f t="shared" si="42"/>
        <v>0</v>
      </c>
      <c r="W97" s="10">
        <f t="shared" si="43"/>
        <v>0</v>
      </c>
      <c r="X97" s="5">
        <f t="shared" si="44"/>
        <v>0</v>
      </c>
    </row>
    <row r="98" spans="8:24">
      <c r="H98" s="2" t="str">
        <f t="shared" si="29"/>
        <v/>
      </c>
      <c r="I98" s="14">
        <f t="shared" si="30"/>
        <v>0</v>
      </c>
      <c r="J98" s="14">
        <f t="shared" si="32"/>
        <v>0</v>
      </c>
      <c r="K98" s="2" t="str">
        <f t="shared" si="31"/>
        <v/>
      </c>
      <c r="L98" s="2" t="str">
        <f t="shared" si="33"/>
        <v/>
      </c>
      <c r="M98" s="10">
        <f t="shared" si="34"/>
        <v>0</v>
      </c>
      <c r="N98" s="17">
        <f t="shared" si="35"/>
        <v>0</v>
      </c>
      <c r="O98" s="10">
        <f t="shared" si="36"/>
        <v>0</v>
      </c>
      <c r="P98" s="14">
        <f t="shared" si="37"/>
        <v>0</v>
      </c>
      <c r="Q98" s="10">
        <f t="shared" si="38"/>
        <v>0</v>
      </c>
      <c r="R98" s="14">
        <f t="shared" si="39"/>
        <v>0</v>
      </c>
      <c r="S98" s="14"/>
      <c r="T98" s="14">
        <f t="shared" si="40"/>
        <v>0</v>
      </c>
      <c r="U98" s="14">
        <f t="shared" si="41"/>
        <v>0</v>
      </c>
      <c r="V98" s="14">
        <f t="shared" si="42"/>
        <v>0</v>
      </c>
      <c r="W98" s="10">
        <f t="shared" si="43"/>
        <v>0</v>
      </c>
      <c r="X98" s="5">
        <f t="shared" si="44"/>
        <v>0</v>
      </c>
    </row>
  </sheetData>
  <mergeCells count="4">
    <mergeCell ref="T1:U1"/>
    <mergeCell ref="W1:X1"/>
    <mergeCell ref="B3:E4"/>
    <mergeCell ref="C15:D15"/>
  </mergeCells>
  <phoneticPr fontId="2" type="noConversion"/>
  <hyperlinks>
    <hyperlink ref="C14" r:id="rId1"/>
    <hyperlink ref="C15" r:id="rId2"/>
  </hyperlinks>
  <pageMargins left="0.75" right="0.75" top="1" bottom="1" header="0.5" footer="0.5"/>
  <pageSetup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Sheet2</vt:lpstr>
      <vt:lpstr>DURA</vt:lpstr>
      <vt:lpstr>gap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</dc:creator>
  <cp:lastModifiedBy>rama</cp:lastModifiedBy>
  <dcterms:created xsi:type="dcterms:W3CDTF">2013-11-29T16:29:22Z</dcterms:created>
  <dcterms:modified xsi:type="dcterms:W3CDTF">2013-12-15T15:01:03Z</dcterms:modified>
</cp:coreProperties>
</file>