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15252" windowHeight="5808"/>
  </bookViews>
  <sheets>
    <sheet name="Income Ladder Calculator" sheetId="1" r:id="rId1"/>
  </sheets>
  <definedNames>
    <definedName name="Choice">'Income Ladder Calculator'!$B$11</definedName>
    <definedName name="int">'Income Ladder Calculator'!$B$9</definedName>
    <definedName name="k">'Income Ladder Calculator'!$B$5</definedName>
    <definedName name="rinf">'Income Ladder Calculator'!$B$6</definedName>
  </definedNames>
  <calcPr calcId="124519" calcOnSave="0" concurrentCalc="0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E5"/>
  <c r="E6"/>
  <c r="E7"/>
  <c r="E8"/>
  <c r="E9"/>
  <c r="E10"/>
  <c r="E11"/>
  <c r="E12"/>
  <c r="E13"/>
  <c r="E14"/>
  <c r="E15"/>
  <c r="E16"/>
  <c r="E17"/>
  <c r="E18"/>
  <c r="E19"/>
  <c r="E20"/>
  <c r="J20"/>
  <c r="K19"/>
  <c r="L18"/>
  <c r="M17"/>
  <c r="N16"/>
  <c r="O15"/>
  <c r="P14"/>
  <c r="Q13"/>
  <c r="R12"/>
  <c r="S11"/>
  <c r="T10"/>
  <c r="U9"/>
  <c r="V8"/>
  <c r="W7"/>
  <c r="X6"/>
  <c r="J19"/>
  <c r="K18"/>
  <c r="L17"/>
  <c r="M16"/>
  <c r="N15"/>
  <c r="O14"/>
  <c r="P13"/>
  <c r="Q12"/>
  <c r="R11"/>
  <c r="S10"/>
  <c r="T9"/>
  <c r="U8"/>
  <c r="V7"/>
  <c r="W6"/>
  <c r="X5"/>
  <c r="J18"/>
  <c r="K17"/>
  <c r="L16"/>
  <c r="M15"/>
  <c r="N14"/>
  <c r="O13"/>
  <c r="P12"/>
  <c r="Q11"/>
  <c r="R10"/>
  <c r="S9"/>
  <c r="T8"/>
  <c r="U7"/>
  <c r="V6"/>
  <c r="W5"/>
  <c r="X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4"/>
  <c r="T4"/>
  <c r="AM4"/>
  <c r="S4"/>
  <c r="AL4"/>
  <c r="R4"/>
  <c r="AK4"/>
  <c r="Q4"/>
  <c r="AJ4"/>
  <c r="P4"/>
  <c r="AI4"/>
  <c r="O4"/>
  <c r="AH4"/>
  <c r="N4"/>
  <c r="AG4"/>
  <c r="J7"/>
  <c r="K6"/>
  <c r="L5"/>
  <c r="M4"/>
  <c r="AF4"/>
  <c r="L4"/>
  <c r="AE4"/>
  <c r="K4"/>
  <c r="AD4"/>
  <c r="J4"/>
  <c r="AC4"/>
  <c r="I4"/>
  <c r="AB4"/>
  <c r="H4"/>
  <c r="AA4"/>
  <c r="Z4"/>
  <c r="Y4"/>
  <c r="AF3"/>
  <c r="AG3"/>
  <c r="AH3"/>
  <c r="AI3"/>
  <c r="AJ3"/>
  <c r="AK3"/>
  <c r="AL3"/>
  <c r="AM3"/>
  <c r="Y3"/>
  <c r="Z3"/>
  <c r="AA3"/>
  <c r="AB3"/>
  <c r="AC3"/>
  <c r="AD3"/>
  <c r="AE3"/>
  <c r="X3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K20"/>
  <c r="L20"/>
  <c r="M20"/>
  <c r="N20"/>
  <c r="O20"/>
  <c r="P20"/>
  <c r="Q20"/>
  <c r="R20"/>
  <c r="S20"/>
  <c r="T20"/>
  <c r="U20"/>
  <c r="V20"/>
  <c r="I20"/>
  <c r="L19"/>
  <c r="M19"/>
  <c r="N19"/>
  <c r="O19"/>
  <c r="P19"/>
  <c r="Q19"/>
  <c r="R19"/>
  <c r="S19"/>
  <c r="T19"/>
  <c r="U19"/>
  <c r="V19"/>
  <c r="I19"/>
  <c r="M18"/>
  <c r="N18"/>
  <c r="O18"/>
  <c r="P18"/>
  <c r="Q18"/>
  <c r="R18"/>
  <c r="S18"/>
  <c r="T18"/>
  <c r="U18"/>
  <c r="V18"/>
  <c r="I18"/>
  <c r="J17"/>
  <c r="N17"/>
  <c r="O17"/>
  <c r="P17"/>
  <c r="Q17"/>
  <c r="R17"/>
  <c r="S17"/>
  <c r="T17"/>
  <c r="U17"/>
  <c r="V17"/>
  <c r="I17"/>
  <c r="J16"/>
  <c r="K16"/>
  <c r="O16"/>
  <c r="P16"/>
  <c r="Q16"/>
  <c r="R16"/>
  <c r="S16"/>
  <c r="T16"/>
  <c r="U16"/>
  <c r="V16"/>
  <c r="I16"/>
  <c r="J15"/>
  <c r="K15"/>
  <c r="L15"/>
  <c r="P15"/>
  <c r="Q15"/>
  <c r="R15"/>
  <c r="S15"/>
  <c r="T15"/>
  <c r="U15"/>
  <c r="V15"/>
  <c r="I15"/>
  <c r="J14"/>
  <c r="K14"/>
  <c r="L14"/>
  <c r="M14"/>
  <c r="Q14"/>
  <c r="R14"/>
  <c r="S14"/>
  <c r="T14"/>
  <c r="U14"/>
  <c r="V14"/>
  <c r="I14"/>
  <c r="J13"/>
  <c r="K13"/>
  <c r="L13"/>
  <c r="M13"/>
  <c r="N13"/>
  <c r="R13"/>
  <c r="S13"/>
  <c r="T13"/>
  <c r="U13"/>
  <c r="V13"/>
  <c r="I13"/>
  <c r="J12"/>
  <c r="K12"/>
  <c r="L12"/>
  <c r="M12"/>
  <c r="N12"/>
  <c r="O12"/>
  <c r="S12"/>
  <c r="T12"/>
  <c r="U12"/>
  <c r="V12"/>
  <c r="I12"/>
  <c r="J11"/>
  <c r="K11"/>
  <c r="L11"/>
  <c r="M11"/>
  <c r="N11"/>
  <c r="O11"/>
  <c r="P11"/>
  <c r="T11"/>
  <c r="U11"/>
  <c r="V11"/>
  <c r="I11"/>
  <c r="J10"/>
  <c r="K10"/>
  <c r="L10"/>
  <c r="M10"/>
  <c r="N10"/>
  <c r="O10"/>
  <c r="P10"/>
  <c r="Q10"/>
  <c r="U10"/>
  <c r="V10"/>
  <c r="I10"/>
  <c r="J9"/>
  <c r="K9"/>
  <c r="L9"/>
  <c r="M9"/>
  <c r="N9"/>
  <c r="O9"/>
  <c r="P9"/>
  <c r="Q9"/>
  <c r="R9"/>
  <c r="V9"/>
  <c r="I9"/>
  <c r="J8"/>
  <c r="K8"/>
  <c r="L8"/>
  <c r="M8"/>
  <c r="N8"/>
  <c r="O8"/>
  <c r="P8"/>
  <c r="Q8"/>
  <c r="R8"/>
  <c r="S8"/>
  <c r="I8"/>
  <c r="K7"/>
  <c r="L7"/>
  <c r="M7"/>
  <c r="N7"/>
  <c r="O7"/>
  <c r="P7"/>
  <c r="Q7"/>
  <c r="R7"/>
  <c r="S7"/>
  <c r="T7"/>
  <c r="I7"/>
  <c r="J6"/>
  <c r="L6"/>
  <c r="M6"/>
  <c r="N6"/>
  <c r="O6"/>
  <c r="P6"/>
  <c r="Q6"/>
  <c r="R6"/>
  <c r="S6"/>
  <c r="T6"/>
  <c r="U6"/>
  <c r="I6"/>
  <c r="J5"/>
  <c r="K5"/>
  <c r="M5"/>
  <c r="N5"/>
  <c r="O5"/>
  <c r="P5"/>
  <c r="Q5"/>
  <c r="R5"/>
  <c r="S5"/>
  <c r="T5"/>
  <c r="U5"/>
  <c r="V5"/>
  <c r="I5"/>
  <c r="F5"/>
  <c r="B7"/>
  <c r="E4"/>
  <c r="F6"/>
  <c r="F7"/>
  <c r="F8"/>
  <c r="F9"/>
  <c r="F10"/>
  <c r="F11"/>
  <c r="F12"/>
  <c r="F13"/>
  <c r="F14"/>
  <c r="F15"/>
  <c r="F16"/>
  <c r="F17"/>
  <c r="F26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E21"/>
  <c r="E22"/>
  <c r="E23"/>
  <c r="E24"/>
  <c r="E25"/>
  <c r="E26"/>
  <c r="E27"/>
  <c r="E28"/>
  <c r="F28"/>
  <c r="J28"/>
  <c r="F27"/>
  <c r="K27"/>
  <c r="L26"/>
  <c r="F25"/>
  <c r="M25"/>
  <c r="F24"/>
  <c r="N24"/>
  <c r="F23"/>
  <c r="O23"/>
  <c r="F22"/>
  <c r="P22"/>
  <c r="F21"/>
  <c r="Q21"/>
  <c r="F20"/>
  <c r="F19"/>
  <c r="F18"/>
  <c r="V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J21"/>
  <c r="K21"/>
  <c r="L21"/>
  <c r="M21"/>
  <c r="N21"/>
  <c r="O21"/>
  <c r="P21"/>
  <c r="R21"/>
  <c r="J22"/>
  <c r="K22"/>
  <c r="L22"/>
  <c r="M22"/>
  <c r="N22"/>
  <c r="O22"/>
  <c r="Q22"/>
  <c r="R22"/>
  <c r="J23"/>
  <c r="K23"/>
  <c r="L23"/>
  <c r="M23"/>
  <c r="N23"/>
  <c r="P23"/>
  <c r="Q23"/>
  <c r="R23"/>
  <c r="J24"/>
  <c r="K24"/>
  <c r="L24"/>
  <c r="M24"/>
  <c r="O24"/>
  <c r="P24"/>
  <c r="Q24"/>
  <c r="R24"/>
  <c r="J25"/>
  <c r="K25"/>
  <c r="L25"/>
  <c r="N25"/>
  <c r="O25"/>
  <c r="P25"/>
  <c r="Q25"/>
  <c r="R25"/>
  <c r="J26"/>
  <c r="K26"/>
  <c r="M26"/>
  <c r="N26"/>
  <c r="O26"/>
  <c r="P26"/>
  <c r="Q26"/>
  <c r="R26"/>
  <c r="J27"/>
  <c r="L27"/>
  <c r="M27"/>
  <c r="N27"/>
  <c r="O27"/>
  <c r="P27"/>
  <c r="Q27"/>
  <c r="R27"/>
  <c r="K28"/>
  <c r="L28"/>
  <c r="M28"/>
  <c r="N28"/>
  <c r="O28"/>
  <c r="P28"/>
  <c r="Q28"/>
  <c r="R28"/>
  <c r="B28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B18"/>
</calcChain>
</file>

<file path=xl/sharedStrings.xml><?xml version="1.0" encoding="utf-8"?>
<sst xmlns="http://schemas.openxmlformats.org/spreadsheetml/2006/main" count="54" uniqueCount="49">
  <si>
    <t>Method 1:</t>
  </si>
  <si>
    <t>Total Sum required</t>
  </si>
  <si>
    <t>Yes</t>
  </si>
  <si>
    <t>No</t>
  </si>
  <si>
    <t>Method 2:</t>
  </si>
  <si>
    <t>Annual</t>
  </si>
  <si>
    <t>Expenses</t>
  </si>
  <si>
    <t xml:space="preserve">Fixed </t>
  </si>
  <si>
    <t>Interest</t>
  </si>
  <si>
    <t xml:space="preserve">Variable </t>
  </si>
  <si>
    <t>Method</t>
  </si>
  <si>
    <t>Time to goal (retirement or others)</t>
  </si>
  <si>
    <t>inflation prior goal due date</t>
  </si>
  <si>
    <t>inflation after start of goal</t>
  </si>
  <si>
    <t>Income needed in first year of goal</t>
  </si>
  <si>
    <t>Fixed interest rate for all years (eg. FD)</t>
  </si>
  <si>
    <r>
      <t xml:space="preserve">Income Ladder Calculation </t>
    </r>
    <r>
      <rPr>
        <sz val="11"/>
        <color theme="1"/>
        <rFont val="Calibri"/>
        <family val="2"/>
        <scheme val="minor"/>
      </rPr>
      <t>(fill only the green cells)</t>
    </r>
  </si>
  <si>
    <t>Want to use different rates each year? Choose Yes</t>
  </si>
  <si>
    <t>These are the amounts</t>
  </si>
  <si>
    <t>you need to lock-in</t>
  </si>
  <si>
    <t>fixed income instruments</t>
  </si>
  <si>
    <t>Enter the interest rates in column G (green cells)</t>
  </si>
  <si>
    <t>See column 'H' for schedule of annual investments</t>
  </si>
  <si>
    <t>See column 'I' for schedule of annual investments</t>
  </si>
  <si>
    <t>* In case you want to extend the ladder beyond 14 years, I will</t>
  </si>
  <si>
    <t>be happy to help. You could do it yourself by following</t>
  </si>
  <si>
    <t xml:space="preserve">the formulae used. </t>
  </si>
  <si>
    <t xml:space="preserve">The corresponding </t>
  </si>
  <si>
    <t>durations are provided in</t>
  </si>
  <si>
    <t>the Column 'D' (Years)</t>
  </si>
  <si>
    <t>Years</t>
  </si>
  <si>
    <t>The corresponding durations are shown in column 'D' (Years)</t>
  </si>
  <si>
    <t>Which do you choose method 1 or 2?</t>
  </si>
  <si>
    <t>If the interest rates for different durations</t>
  </si>
  <si>
    <t xml:space="preserve">are nearly same then both methods will give </t>
  </si>
  <si>
    <t>nearly same result.</t>
  </si>
  <si>
    <t>If interest rates for longer durations are higher</t>
  </si>
  <si>
    <t>than those for shorter duration then method 2</t>
  </si>
  <si>
    <t>will be better. For the converse situation method 1</t>
  </si>
  <si>
    <t>For first 12 months of retirment you use cash. The first FD matures</t>
  </si>
  <si>
    <t>after 1 year and takes care of next 12 months expenses and so on</t>
  </si>
  <si>
    <t xml:space="preserve">For first 12 months of retirment you use cash. The first FD matures </t>
  </si>
  <si>
    <t xml:space="preserve">after 1 year and takes care part of the next 12 months expenses. </t>
  </si>
  <si>
    <t>The rest of the expenses are covered from the interest from the</t>
  </si>
  <si>
    <t>remaining FDs (withdrawn annually)</t>
  </si>
  <si>
    <t>Cumulative FDs are used for this purpose</t>
  </si>
  <si>
    <t>Non-cumulative FDs are used for this purpose</t>
  </si>
  <si>
    <t>Current annual expenses OR current cost</t>
  </si>
  <si>
    <t>Years income needed (max 16 as of now)*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</si>
</sst>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0" fontId="0" fillId="0" borderId="0" xfId="1" applyNumberFormat="1" applyFont="1"/>
    <xf numFmtId="10" fontId="0" fillId="2" borderId="1" xfId="1" applyNumberFormat="1" applyFont="1" applyFill="1" applyBorder="1" applyAlignment="1">
      <alignment horizontal="center"/>
    </xf>
    <xf numFmtId="0" fontId="0" fillId="4" borderId="0" xfId="0" applyFill="1" applyBorder="1"/>
    <xf numFmtId="10" fontId="0" fillId="0" borderId="0" xfId="1" applyNumberFormat="1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wrapText="1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/>
    <xf numFmtId="3" fontId="0" fillId="2" borderId="1" xfId="0" applyNumberForma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/>
    <xf numFmtId="0" fontId="0" fillId="8" borderId="1" xfId="0" applyFill="1" applyBorder="1"/>
    <xf numFmtId="1" fontId="2" fillId="8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0" fillId="9" borderId="0" xfId="0" applyFill="1"/>
    <xf numFmtId="0" fontId="0" fillId="7" borderId="0" xfId="0" applyFill="1" applyBorder="1" applyAlignment="1">
      <alignment horizontal="center" vertical="center"/>
    </xf>
    <xf numFmtId="3" fontId="0" fillId="7" borderId="0" xfId="0" applyNumberFormat="1" applyFill="1" applyBorder="1" applyAlignment="1">
      <alignment horizontal="center"/>
    </xf>
    <xf numFmtId="10" fontId="0" fillId="7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0" fontId="0" fillId="10" borderId="1" xfId="1" applyNumberFormat="1" applyFont="1" applyFill="1" applyBorder="1" applyAlignment="1">
      <alignment horizontal="center"/>
    </xf>
    <xf numFmtId="10" fontId="0" fillId="10" borderId="8" xfId="1" applyNumberFormat="1" applyFont="1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8"/>
  <sheetViews>
    <sheetView tabSelected="1" workbookViewId="0">
      <selection activeCell="B2" sqref="B2"/>
    </sheetView>
  </sheetViews>
  <sheetFormatPr defaultRowHeight="14.4"/>
  <cols>
    <col min="1" max="1" width="42.6640625" customWidth="1"/>
    <col min="2" max="2" width="11.5546875" style="4" customWidth="1"/>
    <col min="3" max="3" width="1.21875" customWidth="1"/>
    <col min="4" max="4" width="8.88671875" style="2"/>
    <col min="5" max="5" width="10.33203125" style="4" customWidth="1"/>
    <col min="6" max="6" width="10.33203125" style="9" customWidth="1"/>
    <col min="7" max="7" width="10.44140625" style="6" customWidth="1"/>
    <col min="8" max="9" width="9.33203125" style="3" customWidth="1"/>
    <col min="10" max="11" width="9" hidden="1" customWidth="1"/>
    <col min="12" max="60" width="8.88671875" hidden="1" customWidth="1"/>
    <col min="61" max="61" width="22.109375" customWidth="1"/>
  </cols>
  <sheetData>
    <row r="1" spans="1:76" ht="15" thickBot="1">
      <c r="A1" s="17" t="s">
        <v>16</v>
      </c>
      <c r="C1" s="25"/>
      <c r="BI1" s="49"/>
      <c r="BJ1" s="49"/>
      <c r="BK1" s="49"/>
      <c r="BL1" s="49"/>
      <c r="BM1" s="49"/>
      <c r="BN1" s="49"/>
      <c r="BO1" s="49"/>
    </row>
    <row r="2" spans="1:76">
      <c r="A2" s="1" t="s">
        <v>47</v>
      </c>
      <c r="B2" s="42">
        <v>600000</v>
      </c>
      <c r="C2" s="25"/>
      <c r="D2" s="29"/>
      <c r="E2" s="30" t="s">
        <v>5</v>
      </c>
      <c r="F2" s="31" t="s">
        <v>7</v>
      </c>
      <c r="G2" s="31" t="s">
        <v>9</v>
      </c>
      <c r="H2" s="32" t="s">
        <v>10</v>
      </c>
      <c r="I2" s="33" t="s">
        <v>10</v>
      </c>
      <c r="BI2" s="49"/>
      <c r="BJ2" s="49"/>
      <c r="BK2" s="49"/>
      <c r="BL2" s="49"/>
      <c r="BM2" s="49"/>
      <c r="BN2" s="49"/>
      <c r="BO2" s="49"/>
    </row>
    <row r="3" spans="1:76">
      <c r="A3" s="1" t="s">
        <v>11</v>
      </c>
      <c r="B3" s="42">
        <v>11</v>
      </c>
      <c r="C3" s="25"/>
      <c r="D3" s="34" t="s">
        <v>30</v>
      </c>
      <c r="E3" s="12" t="s">
        <v>6</v>
      </c>
      <c r="F3" s="13" t="s">
        <v>8</v>
      </c>
      <c r="G3" s="13" t="s">
        <v>8</v>
      </c>
      <c r="H3" s="14">
        <v>1</v>
      </c>
      <c r="I3" s="35">
        <v>2</v>
      </c>
      <c r="W3">
        <v>14</v>
      </c>
      <c r="X3">
        <f>W3+1</f>
        <v>15</v>
      </c>
      <c r="Y3">
        <f t="shared" ref="Y3:AN3" si="0">X3+1</f>
        <v>16</v>
      </c>
      <c r="Z3">
        <f t="shared" si="0"/>
        <v>17</v>
      </c>
      <c r="AA3">
        <f t="shared" si="0"/>
        <v>18</v>
      </c>
      <c r="AB3">
        <f t="shared" si="0"/>
        <v>19</v>
      </c>
      <c r="AC3">
        <f t="shared" si="0"/>
        <v>20</v>
      </c>
      <c r="AD3">
        <f t="shared" si="0"/>
        <v>21</v>
      </c>
      <c r="AE3">
        <f t="shared" si="0"/>
        <v>22</v>
      </c>
      <c r="AF3">
        <f t="shared" si="0"/>
        <v>23</v>
      </c>
      <c r="AG3">
        <f t="shared" si="0"/>
        <v>24</v>
      </c>
      <c r="AH3">
        <f t="shared" si="0"/>
        <v>25</v>
      </c>
      <c r="AI3">
        <f t="shared" si="0"/>
        <v>26</v>
      </c>
      <c r="AJ3">
        <f t="shared" si="0"/>
        <v>27</v>
      </c>
      <c r="AK3">
        <f t="shared" si="0"/>
        <v>28</v>
      </c>
      <c r="AL3">
        <f t="shared" si="0"/>
        <v>29</v>
      </c>
      <c r="AM3">
        <f t="shared" si="0"/>
        <v>30</v>
      </c>
      <c r="BI3" s="49"/>
      <c r="BJ3" s="49"/>
      <c r="BK3" s="49"/>
      <c r="BL3" s="49"/>
      <c r="BM3" s="49"/>
      <c r="BN3" s="49"/>
      <c r="BO3" s="49"/>
    </row>
    <row r="4" spans="1:76">
      <c r="A4" s="1" t="s">
        <v>12</v>
      </c>
      <c r="B4" s="43">
        <v>0.1</v>
      </c>
      <c r="C4" s="25"/>
      <c r="D4" s="36">
        <v>0</v>
      </c>
      <c r="E4" s="18">
        <f>B7</f>
        <v>1711870.0236660014</v>
      </c>
      <c r="F4" s="7"/>
      <c r="G4" s="7"/>
      <c r="H4" s="18">
        <f t="shared" ref="H4:H35" si="1">IF(D4&lt;=k-1,E4/(1+IF(Choice="Yes",G4,F4))^D4,"")</f>
        <v>1711870.0236660014</v>
      </c>
      <c r="I4" s="37">
        <f>IF(D4&lt;=k-1,IF(D4=0,E4,IF(SUM(J4:BH4)=0,"",IF(SUM(J4:BH4)&lt;0,"",SUM(J4:BH4)))),"")</f>
        <v>1711870.0236660014</v>
      </c>
      <c r="J4" s="10" t="str">
        <f t="shared" ref="J4:J35" si="2">IF(D4=k-1,E4/(1+IF(Choice="Yes",G4,F4)),"")</f>
        <v/>
      </c>
      <c r="K4" s="10" t="str">
        <f t="shared" ref="K4:K35" si="3">IF(D4=k-2,(E4-J5*IF(Choice="Yes",G5,F5))/(1+IF(Choice="Yes",G4,F4)),"")</f>
        <v/>
      </c>
      <c r="L4" s="10" t="str">
        <f t="shared" ref="L4:L35" si="4">IF(D4=k-3,(E4-J6*IF(Choice="Yes",G6,F6)-K5*IF(Choice="Yes",G5,F5))/(1+IF(Choice="Yes",G4,F4)),"")</f>
        <v/>
      </c>
      <c r="M4" s="10" t="str">
        <f t="shared" ref="M4:M35" si="5">IF(D4=k-4,(E4-J7*IF(Choice="Yes",G7,F7)-K6*IF(Choice="Yes",G6,F6)-L5*IF(Choice="Yes",G5,F5))/(1+IF(Choice="Yes",G4,F4)),"")</f>
        <v/>
      </c>
      <c r="N4" s="10" t="str">
        <f t="shared" ref="N4:N35" si="6">IF(D4=k-5,(E4-J8*IF(Choice="Yes",G8,F8)-K7*IF(Choice="Yes",G7,F7)-L6*IF(Choice="Yes",G6,F6)-M5*IF(Choice="Yes",G5,F5))/(1+IF(Choice="Yes",G4,F4)),"")</f>
        <v/>
      </c>
      <c r="O4" s="10" t="str">
        <f t="shared" ref="O4:O35" si="7">IF(D4=k-6,(E4-J9*IF(Choice="Yes",G9,F9)-K8*IF(Choice="Yes",G8,F8)-L7*IF(Choice="Yes",G7,F7)-M6*IF(Choice="Yes",G6,F6)-N5*IF(Choice="Yes",G5,F5))/
(1+IF(Choice="Yes",G4,F4)),"")</f>
        <v/>
      </c>
      <c r="P4" s="10" t="str">
        <f t="shared" ref="P4:P35" si="8">IF(D4=k-7,(E4-J10*IF(Choice="Yes",G10,F10)-K9*IF(Choice="Yes",G9,F9)-L8*IF(Choice="Yes",G8,F8)-M7*IF(Choice="Yes",G7,F7)-
N6*IF(Choice="Yes",G6,F6)-
O5*IF(Choice="Yes",G5,F5))/(1+IF(Choice="Yes",G4,F4)),"")</f>
        <v/>
      </c>
      <c r="Q4" s="10" t="str">
        <f t="shared" ref="Q4:Q35" si="9">IF(D4=k-8,(E4-J11*IF(Choice="Yes",G11,F11)-K10*IF(Choice="Yes",G10,F10)-L9*IF(Choice="Yes",G9,F9)-M8*IF(Choice="Yes",G8,F8)-
N7*IF(Choice="Yes",G7,F7)-
O6*IF(Choice="Yes",G6,F6)-
P5*IF(Choice="Yes",G5,F5))/(1+IF(Choice="Yes",G4,F4)),"")</f>
        <v/>
      </c>
      <c r="R4" s="10" t="str">
        <f t="shared" ref="R4:R35" si="10">IF(D4=k-9,(E4-J12*IF(Choice="Yes",G12,F12)-K11*IF(Choice="Yes",G11,F11)-L10*IF(Choice="Yes",G10,F10)-M9*IF(Choice="Yes",G9,F9)-
N8*IF(Choice="Yes",G8,F8)-
O7*IF(Choice="Yes",G7,F7)-
P6*IF(Choice="Yes",G6,F6)-
Q5*IF(Choice="Yes",G5,F5))/(1+IF(Choice="Yes",G4,F4)),"")</f>
        <v/>
      </c>
      <c r="S4" s="10" t="str">
        <f t="shared" ref="S4:S35" si="11">IF(D4=k-10,(E4-J13*IF(Choice="Yes",G13,F13)-K12*IF(Choice="Yes",G12,F12)-L11*IF(Choice="Yes",G11,F11)-M10*IF(Choice="Yes",G10,F10)-
N9*IF(Choice="Yes",G9,F9)-
O8*IF(Choice="Yes",G8,F8)-
P7*IF(Choice="Yes",G7,F7)-
Q6*IF(Choice="Yes",G6,F6)-
R5*IF(Choice="Yes",G5,F5))/(1+IF(Choice="Yes",G4,F4)),"")</f>
        <v/>
      </c>
      <c r="T4" s="10" t="str">
        <f t="shared" ref="T4:T35" si="12">IF(D4=k-11,(E4-J14*IF(Choice="Yes",G14,F14)-K13*IF(Choice="Yes",G13,F13)-L12*IF(Choice="Yes",G12,F12)-M11*IF(Choice="Yes",G11,F11)-
N10*IF(Choice="Yes",G10,F10)-
O9*IF(Choice="Yes",G9,F9)-
P8*IF(Choice="Yes",G8,F8)-
Q7*IF(Choice="Yes",G7,F7)-
R6*IF(Choice="Yes",G6,F6)-
S5*IF(Choice="Yes",G5,F5))/(1+IF(Choice="Yes",G4,F4)),"")</f>
        <v/>
      </c>
      <c r="U4" s="11" t="str">
        <f t="shared" ref="U4:U35" si="13">IF(D4=k-12,(E4-J15*IF(Choice="Yes",G15,F15)-K14*IF(Choice="Yes",G14,F14)-L13*IF(Choice="Yes",G13,F13)-M12*IF(Choice="Yes",G12,F12)-N11*IF(Choice="Yes",G11,F11)-O10*IF(Choice="Yes",G10,F10)-P9*IF(Choice="Yes",G9,F9)-Q8*IF(Choice="Yes",G8,F8)-R7*IF(Choice="Yes",G7,F7)-S6*IF(Choice="Yes",G6,F6)-T5*IF(Choice="Yes",G5,F5))/(1+IF(Choice="Yes",G4,F4)),"")</f>
        <v/>
      </c>
      <c r="V4" s="10" t="str">
        <f t="shared" ref="V4:W35" si="14">IF(D4=k-13,(E4-J16*IF(Choice="Yes",G16,F16)-K15*IF(Choice="Yes",G15,F15)-L14*IF(Choice="Yes",G14,F14)-M13*IF(Choice="Yes",G13,F13)-N12*IF(Choice="Yes",G12,F12)-O11*IF(Choice="Yes",G11,F11)-P10*IF(Choice="Yes",G10,F10)-Q9*IF(Choice="Yes",G9,F9)-R8*IF(Choice="Yes",G8,F8)-S7*IF(Choice="Yes",G7,F7)-T6*IF(Choice="Yes",G6,F6)-U5*IF(Choice="Yes",G5,F5))/(1+IF(Choice="Yes",G4,F4)),"")</f>
        <v/>
      </c>
      <c r="W4" s="10" t="str">
        <f>IF(D4=k-14, (E4-
J17*IF(Choice="Yes",G17,F17)-
K16*IF(Choice="Yes",G16,F16)-
L15*IF(Choice="Yes",G15,F15)-
M14*IF(Choice="Yes",G14,F14)-
N13*IF(Choice="Yes",G13,F13)-
O12*IF(Choice="Yes",G12,F12)-
P11*IF(Choice="Yes",G11,F11)-
Q10*IF(Choice="Yes",G10,F10)-
R9*IF(Choice="Yes",G9,F9)-
S8*IF(Choice="Yes",G8,F8)-
T7*IF(Choice="Yes",G7,F7)-
U6*IF(Choice="Yes",G6,F6)-
V5*IF(Choice="Yes",G5,F5))/(1+IF(Choice="Yes",G4,F4)),"")</f>
        <v/>
      </c>
      <c r="X4" s="10" t="str">
        <f>IF(D4=k-15, (E4-
J18*IF(Choice="Yes",G18,F18)-
K17*IF(Choice="Yes",G17,F17)-
L16*IF(Choice="Yes",G16,F16)-
M15*IF(Choice="Yes",G15,F15)-
N14*IF(Choice="Yes",G14,F14)-
O13*IF(Choice="Yes",G13,F13)-
P12*IF(Choice="Yes",G12,F12)-
Q11*IF(Choice="Yes",G11,F11)-
R10*IF(Choice="Yes",G10,F10)-
S9*IF(Choice="Yes",G9,F9)-
T8*IF(Choice="Yes",G8,F8)-
U7*IF(Choice="Yes",G7,F7)-
V6*IF(Choice="Yes",G6,F6)-
W5*IF(Choice="Yes",G5,F5)
)/(1+IF(Choice="Yes",G4,F4)),"")</f>
        <v/>
      </c>
      <c r="Y4" s="10">
        <f>IF(F4=k-Y3,,"")</f>
        <v>0</v>
      </c>
      <c r="Z4" s="10" t="str">
        <f>IF(G4=k-Z3,,"")</f>
        <v/>
      </c>
      <c r="AA4" s="10" t="str">
        <f>IF(H4=k-AA3,,"")</f>
        <v/>
      </c>
      <c r="AB4" s="10" t="str">
        <f>IF(I4=k-AB3,,"")</f>
        <v/>
      </c>
      <c r="AC4" s="10" t="str">
        <f>IF(J4=k-AC3,,"")</f>
        <v/>
      </c>
      <c r="AD4" s="10" t="str">
        <f>IF(K4=k-AD3,,"")</f>
        <v/>
      </c>
      <c r="AE4" s="10" t="str">
        <f>IF(L4=k-AE3,,"")</f>
        <v/>
      </c>
      <c r="AF4" s="10" t="str">
        <f>IF(M4=k-AF3,,"")</f>
        <v/>
      </c>
      <c r="AG4" s="10" t="str">
        <f>IF(N4=k-AG3,,"")</f>
        <v/>
      </c>
      <c r="AH4" s="10" t="str">
        <f>IF(O4=k-AH3,,"")</f>
        <v/>
      </c>
      <c r="AI4" s="10" t="str">
        <f>IF(P4=k-AI3,,"")</f>
        <v/>
      </c>
      <c r="AJ4" s="10" t="str">
        <f>IF(Q4=k-AJ3,,"")</f>
        <v/>
      </c>
      <c r="AK4" s="10" t="str">
        <f>IF(R4=k-AK3,,"")</f>
        <v/>
      </c>
      <c r="AL4" s="10" t="str">
        <f>IF(S4=k-AL3,,"")</f>
        <v/>
      </c>
      <c r="AM4" s="10" t="str">
        <f>IF(T4=k-AM3,,"")</f>
        <v/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</row>
    <row r="5" spans="1:76">
      <c r="A5" s="1" t="s">
        <v>48</v>
      </c>
      <c r="B5" s="42">
        <v>16</v>
      </c>
      <c r="C5" s="25"/>
      <c r="D5" s="36">
        <f t="shared" ref="D5:D36" si="15">IF(D4&lt;k-1,D4+1,"")</f>
        <v>1</v>
      </c>
      <c r="E5" s="18">
        <f t="shared" ref="E5:E36" si="16">IF(D5&lt;=k-1,E4*(1+rinf),"")</f>
        <v>1883057.0260326017</v>
      </c>
      <c r="F5" s="7">
        <f t="shared" ref="F5:F36" si="17">IF(D5&lt;=k-1,int,"")</f>
        <v>0.1</v>
      </c>
      <c r="G5" s="47">
        <v>0.1</v>
      </c>
      <c r="H5" s="18">
        <f t="shared" si="1"/>
        <v>1711870.0236660014</v>
      </c>
      <c r="I5" s="37" t="str">
        <f>IF(D5&lt;=k-1,IF(D5=0,E5,IF(SUM(J5:BH5)=0,"",IF(SUM(J5:BH5)&lt;0,"",SUM(J5:BH5)))),"")</f>
        <v/>
      </c>
      <c r="J5" s="10" t="str">
        <f t="shared" si="2"/>
        <v/>
      </c>
      <c r="K5" s="10" t="str">
        <f t="shared" si="3"/>
        <v/>
      </c>
      <c r="L5" s="10" t="str">
        <f t="shared" si="4"/>
        <v/>
      </c>
      <c r="M5" s="10" t="str">
        <f t="shared" si="5"/>
        <v/>
      </c>
      <c r="N5" s="10" t="str">
        <f t="shared" si="6"/>
        <v/>
      </c>
      <c r="O5" s="10" t="str">
        <f t="shared" si="7"/>
        <v/>
      </c>
      <c r="P5" s="10" t="str">
        <f t="shared" si="8"/>
        <v/>
      </c>
      <c r="Q5" s="10" t="str">
        <f t="shared" si="9"/>
        <v/>
      </c>
      <c r="R5" s="10" t="str">
        <f t="shared" si="10"/>
        <v/>
      </c>
      <c r="S5" s="10" t="str">
        <f t="shared" si="11"/>
        <v/>
      </c>
      <c r="T5" s="10" t="str">
        <f t="shared" si="12"/>
        <v/>
      </c>
      <c r="U5" s="11" t="str">
        <f t="shared" si="13"/>
        <v/>
      </c>
      <c r="V5" s="10" t="str">
        <f t="shared" si="14"/>
        <v/>
      </c>
      <c r="W5" s="10" t="str">
        <f>IF(D5=k-14, (E5-
J18*IF(Choice="Yes",G18,F18)-
K17*IF(Choice="Yes",G17,F17)-
L16*IF(Choice="Yes",G16,F16)-
M15*IF(Choice="Yes",G15,F15)-
N14*IF(Choice="Yes",G14,F14)-
O13*IF(Choice="Yes",G13,F13)-
P12*IF(Choice="Yes",G12,F12)-
Q11*IF(Choice="Yes",G11,F11)-
R10*IF(Choice="Yes",G10,F10)-
S9*IF(Choice="Yes",G9,F9)-
T8*IF(Choice="Yes",G8,F8)-
U7*IF(Choice="Yes",G7,F7)-
V6*IF(Choice="Yes",G6,F6))/(1+IF(Choice="Yes",G5,F5)),"")</f>
        <v/>
      </c>
      <c r="X5" s="10">
        <f>IF(D5=k-15, (E5-
J19*IF(Choice="Yes",G19,F19)-
K18*IF(Choice="Yes",G18,F18)-
L17*IF(Choice="Yes",G17,F17)-
M16*IF(Choice="Yes",G16,F16)-
N15*IF(Choice="Yes",G15,F15)-
O14*IF(Choice="Yes",G14,F14)-
P13*IF(Choice="Yes",G13,F13)-
Q12*IF(Choice="Yes",G12,F12)-
R11*IF(Choice="Yes",G11,F11)-
S10*IF(Choice="Yes",G10,F10)-
T9*IF(Choice="Yes",G9,F9)-
U8*IF(Choice="Yes",G8,F8)-
V7*IF(Choice="Yes",G7,F7)-
W6*IF(Choice="Yes",G6,F6)
)/(1+IF(Choice="Yes",G5,F5)),"")</f>
        <v>-684748.009466402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50" t="s">
        <v>18</v>
      </c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</row>
    <row r="6" spans="1:76">
      <c r="A6" s="1" t="s">
        <v>13</v>
      </c>
      <c r="B6" s="43">
        <v>0.1</v>
      </c>
      <c r="C6" s="25"/>
      <c r="D6" s="36">
        <f t="shared" si="15"/>
        <v>2</v>
      </c>
      <c r="E6" s="18">
        <f t="shared" si="16"/>
        <v>2071362.728635862</v>
      </c>
      <c r="F6" s="7">
        <f t="shared" si="17"/>
        <v>0.1</v>
      </c>
      <c r="G6" s="47">
        <v>0.1</v>
      </c>
      <c r="H6" s="18">
        <f t="shared" si="1"/>
        <v>1711870.0236660014</v>
      </c>
      <c r="I6" s="37" t="str">
        <f>IF(D6&lt;=k-1,IF(D6=0,E6,IF(SUM(J6:BH6)=0,"",IF(SUM(J6:BH6)&lt;0,"",SUM(J6:BH6)))),"")</f>
        <v/>
      </c>
      <c r="J6" s="10" t="str">
        <f t="shared" si="2"/>
        <v/>
      </c>
      <c r="K6" s="10" t="str">
        <f t="shared" si="3"/>
        <v/>
      </c>
      <c r="L6" s="10" t="str">
        <f t="shared" si="4"/>
        <v/>
      </c>
      <c r="M6" s="10" t="str">
        <f t="shared" si="5"/>
        <v/>
      </c>
      <c r="N6" s="10" t="str">
        <f t="shared" si="6"/>
        <v/>
      </c>
      <c r="O6" s="10" t="str">
        <f t="shared" si="7"/>
        <v/>
      </c>
      <c r="P6" s="10" t="str">
        <f t="shared" si="8"/>
        <v/>
      </c>
      <c r="Q6" s="10" t="str">
        <f t="shared" si="9"/>
        <v/>
      </c>
      <c r="R6" s="10" t="str">
        <f t="shared" si="10"/>
        <v/>
      </c>
      <c r="S6" s="10" t="str">
        <f t="shared" si="11"/>
        <v/>
      </c>
      <c r="T6" s="10" t="str">
        <f t="shared" si="12"/>
        <v/>
      </c>
      <c r="U6" s="11" t="str">
        <f t="shared" si="13"/>
        <v/>
      </c>
      <c r="V6" s="10" t="str">
        <f t="shared" si="14"/>
        <v/>
      </c>
      <c r="W6" s="10">
        <f>IF(D6=k-14, (E6-
J19*IF(Choice="Yes",G19,F19)-
K18*IF(Choice="Yes",G18,F18)-
L17*IF(Choice="Yes",G17,F17)-
M16*IF(Choice="Yes",G16,F16)-
N15*IF(Choice="Yes",G15,F15)-
O14*IF(Choice="Yes",G14,F14)-
P13*IF(Choice="Yes",G13,F13)-
Q12*IF(Choice="Yes",G12,F12)-
R11*IF(Choice="Yes",G11,F11)-
S10*IF(Choice="Yes",G10,F10)-
T9*IF(Choice="Yes",G9,F9)-
U8*IF(Choice="Yes",G8,F8)-
V7*IF(Choice="Yes",G7,F7))/(1+IF(Choice="Yes",G6,F6)),"")</f>
        <v>-564917.10780978214</v>
      </c>
      <c r="X6" s="10" t="str">
        <f>IF(D6=k-15, (E6-
J20*IF(Choice="Yes",G20,F20)-
K19*IF(Choice="Yes",G19,F19)-
L18*IF(Choice="Yes",G18,F18)-
M17*IF(Choice="Yes",G17,F17)-
N16*IF(Choice="Yes",G16,F16)-
O15*IF(Choice="Yes",G15,F15)-
P14*IF(Choice="Yes",G14,F14)-
Q13*IF(Choice="Yes",G13,F13)-
R12*IF(Choice="Yes",G12,F12)-
S11*IF(Choice="Yes",G11,F11)-
T10*IF(Choice="Yes",G10,F10)-
U9*IF(Choice="Yes",G9,F9)-
V8*IF(Choice="Yes",G8,F8)-
W7*IF(Choice="Yes",G7,F7)
)/(1+IF(Choice="Yes",G6,F6)),"")</f>
        <v/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50" t="s">
        <v>19</v>
      </c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</row>
    <row r="7" spans="1:76">
      <c r="A7" s="1" t="s">
        <v>14</v>
      </c>
      <c r="B7" s="44">
        <f>B2*(1+B4)^(B3)</f>
        <v>1711870.0236660014</v>
      </c>
      <c r="C7" s="25"/>
      <c r="D7" s="36">
        <f>IF(D6&lt;k-1,D6+1,"")</f>
        <v>3</v>
      </c>
      <c r="E7" s="18">
        <f t="shared" si="16"/>
        <v>2278499.0014994484</v>
      </c>
      <c r="F7" s="7">
        <f t="shared" si="17"/>
        <v>0.1</v>
      </c>
      <c r="G7" s="47">
        <v>0.1</v>
      </c>
      <c r="H7" s="18">
        <f t="shared" si="1"/>
        <v>1711870.0236660014</v>
      </c>
      <c r="I7" s="37" t="str">
        <f>IF(D7&lt;=k-1,IF(D7=0,E7,IF(SUM(J7:BH7)=0,"",IF(SUM(J7:BH7)&lt;0,"",SUM(J7:BH7)))),"")</f>
        <v/>
      </c>
      <c r="J7" s="10" t="str">
        <f t="shared" si="2"/>
        <v/>
      </c>
      <c r="K7" s="10" t="str">
        <f t="shared" si="3"/>
        <v/>
      </c>
      <c r="L7" s="10" t="str">
        <f t="shared" si="4"/>
        <v/>
      </c>
      <c r="M7" s="10" t="str">
        <f t="shared" si="5"/>
        <v/>
      </c>
      <c r="N7" s="10" t="str">
        <f t="shared" si="6"/>
        <v/>
      </c>
      <c r="O7" s="10" t="str">
        <f t="shared" si="7"/>
        <v/>
      </c>
      <c r="P7" s="10" t="str">
        <f t="shared" si="8"/>
        <v/>
      </c>
      <c r="Q7" s="10" t="str">
        <f t="shared" si="9"/>
        <v/>
      </c>
      <c r="R7" s="10" t="str">
        <f t="shared" si="10"/>
        <v/>
      </c>
      <c r="S7" s="10" t="str">
        <f t="shared" si="11"/>
        <v/>
      </c>
      <c r="T7" s="10" t="str">
        <f t="shared" si="12"/>
        <v/>
      </c>
      <c r="U7" s="11" t="str">
        <f t="shared" si="13"/>
        <v/>
      </c>
      <c r="V7" s="10">
        <f t="shared" si="14"/>
        <v>-414272.54572717386</v>
      </c>
      <c r="W7" s="10" t="str">
        <f>IF(D7=k-14, (E7-
J20*IF(Choice="Yes",G20,F20)-
K19*IF(Choice="Yes",G19,F19)-
L18*IF(Choice="Yes",G18,F18)-
M17*IF(Choice="Yes",G17,F17)-
N16*IF(Choice="Yes",G16,F16)-
O15*IF(Choice="Yes",G15,F15)-
P14*IF(Choice="Yes",G14,F14)-
Q13*IF(Choice="Yes",G13,F13)-
R12*IF(Choice="Yes",G12,F12)-
S11*IF(Choice="Yes",G11,F11)-
T10*IF(Choice="Yes",G10,F10)-
U9*IF(Choice="Yes",G9,F9)-
V8*IF(Choice="Yes",G8,F8))/(1+IF(Choice="Yes",G7,F7)),"")</f>
        <v/>
      </c>
      <c r="X7" s="10" t="str">
        <f>IF(D7=k-15, (E7-
J21*IF(Choice="Yes",G21,F21)-
K20*IF(Choice="Yes",G20,F20)-
L19*IF(Choice="Yes",G19,F19)-
M18*IF(Choice="Yes",G18,F18)-
N17*IF(Choice="Yes",G17,F17)-
O16*IF(Choice="Yes",G16,F16)-
P15*IF(Choice="Yes",G15,F15)-
Q14*IF(Choice="Yes",G14,F14)-
R13*IF(Choice="Yes",G13,F13)-
S12*IF(Choice="Yes",G12,F12)-
T11*IF(Choice="Yes",G11,F11)-
U10*IF(Choice="Yes",G10,F10)-
V9*IF(Choice="Yes",G9,F9)-
W8*IF(Choice="Yes",G8,F8)
)/(1+IF(Choice="Yes",G7,F7)),"")</f>
        <v/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50" t="s">
        <v>20</v>
      </c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</row>
    <row r="8" spans="1:76">
      <c r="C8" s="25"/>
      <c r="D8" s="36">
        <f t="shared" si="15"/>
        <v>4</v>
      </c>
      <c r="E8" s="18">
        <f t="shared" si="16"/>
        <v>2506348.9016493936</v>
      </c>
      <c r="F8" s="7">
        <f t="shared" si="17"/>
        <v>0.1</v>
      </c>
      <c r="G8" s="47">
        <v>0.1</v>
      </c>
      <c r="H8" s="18">
        <f t="shared" si="1"/>
        <v>1711870.0236660016</v>
      </c>
      <c r="I8" s="37" t="str">
        <f>IF(D8&lt;=k-1,IF(D8=0,E8,IF(SUM(J8:BH8)=0,"",IF(SUM(J8:BH8)&lt;0,"",SUM(J8:BH8)))),"")</f>
        <v/>
      </c>
      <c r="J8" s="10" t="str">
        <f t="shared" si="2"/>
        <v/>
      </c>
      <c r="K8" s="10" t="str">
        <f t="shared" si="3"/>
        <v/>
      </c>
      <c r="L8" s="10" t="str">
        <f t="shared" si="4"/>
        <v/>
      </c>
      <c r="M8" s="10" t="str">
        <f t="shared" si="5"/>
        <v/>
      </c>
      <c r="N8" s="10" t="str">
        <f t="shared" si="6"/>
        <v/>
      </c>
      <c r="O8" s="10" t="str">
        <f t="shared" si="7"/>
        <v/>
      </c>
      <c r="P8" s="10" t="str">
        <f t="shared" si="8"/>
        <v/>
      </c>
      <c r="Q8" s="10" t="str">
        <f t="shared" si="9"/>
        <v/>
      </c>
      <c r="R8" s="10" t="str">
        <f t="shared" si="10"/>
        <v/>
      </c>
      <c r="S8" s="10" t="str">
        <f t="shared" si="11"/>
        <v/>
      </c>
      <c r="T8" s="10" t="str">
        <f t="shared" si="12"/>
        <v/>
      </c>
      <c r="U8" s="11">
        <f t="shared" si="13"/>
        <v>-227849.9001499461</v>
      </c>
      <c r="V8" s="10" t="str">
        <f t="shared" si="14"/>
        <v/>
      </c>
      <c r="W8" s="10" t="str">
        <f>IF(D8=k-14, (E8-
J21*IF(Choice="Yes",G21,F21)-
K20*IF(Choice="Yes",G20,F20)-
L19*IF(Choice="Yes",G19,F19)-
M18*IF(Choice="Yes",G18,F18)-
N17*IF(Choice="Yes",G17,F17)-
O16*IF(Choice="Yes",G16,F16)-
P15*IF(Choice="Yes",G15,F15)-
Q14*IF(Choice="Yes",G14,F14)-
R13*IF(Choice="Yes",G13,F13)-
S12*IF(Choice="Yes",G12,F12)-
T11*IF(Choice="Yes",G11,F11)-
U10*IF(Choice="Yes",G10,F10)-
V9*IF(Choice="Yes",G9,F9))/(1+IF(Choice="Yes",G8,F8)),"")</f>
        <v/>
      </c>
      <c r="X8" s="10" t="str">
        <f>IF(D8=k-15, (E8-
J22*IF(Choice="Yes",G22,F22)-
K21*IF(Choice="Yes",G21,F21)-
L20*IF(Choice="Yes",G20,F20)-
M19*IF(Choice="Yes",G19,F19)-
N18*IF(Choice="Yes",G18,F18)-
O17*IF(Choice="Yes",G17,F17)-
P16*IF(Choice="Yes",G16,F16)-
Q15*IF(Choice="Yes",G15,F15)-
R14*IF(Choice="Yes",G14,F14)-
S13*IF(Choice="Yes",G13,F13)-
T12*IF(Choice="Yes",G12,F12)-
U11*IF(Choice="Yes",G11,F11)-
V10*IF(Choice="Yes",G10,F10)-
W9*IF(Choice="Yes",G9,F9)
)/(1+IF(Choice="Yes",G8,F8)),"")</f>
        <v/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50" t="s">
        <v>27</v>
      </c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</row>
    <row r="9" spans="1:76">
      <c r="A9" s="5" t="s">
        <v>15</v>
      </c>
      <c r="B9" s="45">
        <v>0.1</v>
      </c>
      <c r="C9" s="25"/>
      <c r="D9" s="36">
        <f t="shared" si="15"/>
        <v>5</v>
      </c>
      <c r="E9" s="18">
        <f t="shared" si="16"/>
        <v>2756983.7918143333</v>
      </c>
      <c r="F9" s="7">
        <f t="shared" si="17"/>
        <v>0.1</v>
      </c>
      <c r="G9" s="47">
        <v>0.1</v>
      </c>
      <c r="H9" s="18">
        <f t="shared" si="1"/>
        <v>1711870.0236660016</v>
      </c>
      <c r="I9" s="37" t="str">
        <f>IF(D9&lt;=k-1,IF(D9=0,E9,IF(SUM(J9:BH9)=0,"",IF(SUM(J9:BH9)&lt;0,"",SUM(J9:BH9)))),"")</f>
        <v/>
      </c>
      <c r="J9" s="10" t="str">
        <f t="shared" si="2"/>
        <v/>
      </c>
      <c r="K9" s="10" t="str">
        <f t="shared" si="3"/>
        <v/>
      </c>
      <c r="L9" s="10" t="str">
        <f t="shared" si="4"/>
        <v/>
      </c>
      <c r="M9" s="10" t="str">
        <f t="shared" si="5"/>
        <v/>
      </c>
      <c r="N9" s="10" t="str">
        <f t="shared" si="6"/>
        <v/>
      </c>
      <c r="O9" s="10" t="str">
        <f t="shared" si="7"/>
        <v/>
      </c>
      <c r="P9" s="10" t="str">
        <f t="shared" si="8"/>
        <v/>
      </c>
      <c r="Q9" s="10" t="str">
        <f t="shared" si="9"/>
        <v/>
      </c>
      <c r="R9" s="10" t="str">
        <f t="shared" si="10"/>
        <v/>
      </c>
      <c r="S9" s="10" t="str">
        <f t="shared" si="11"/>
        <v/>
      </c>
      <c r="T9" s="10">
        <f t="shared" si="12"/>
        <v>-1.1839967390353029E-9</v>
      </c>
      <c r="U9" s="11" t="str">
        <f t="shared" si="13"/>
        <v/>
      </c>
      <c r="V9" s="10" t="str">
        <f t="shared" si="14"/>
        <v/>
      </c>
      <c r="W9" s="10" t="str">
        <f>IF(D9=k-14, (E9-
J22*IF(Choice="Yes",G22,F22)-
K21*IF(Choice="Yes",G21,F21)-
L20*IF(Choice="Yes",G20,F20)-
M19*IF(Choice="Yes",G19,F19)-
N18*IF(Choice="Yes",G18,F18)-
O17*IF(Choice="Yes",G17,F17)-
P16*IF(Choice="Yes",G16,F16)-
Q15*IF(Choice="Yes",G15,F15)-
R14*IF(Choice="Yes",G14,F14)-
S13*IF(Choice="Yes",G13,F13)-
T12*IF(Choice="Yes",G12,F12)-
U11*IF(Choice="Yes",G11,F11)-
V10*IF(Choice="Yes",G10,F10))/(1+IF(Choice="Yes",G9,F9)),"")</f>
        <v/>
      </c>
      <c r="X9" s="10" t="str">
        <f>IF(D9=k-15, (E9-
J23*IF(Choice="Yes",G23,F23)-
K22*IF(Choice="Yes",G22,F22)-
L21*IF(Choice="Yes",G21,F21)-
M20*IF(Choice="Yes",G20,F20)-
N19*IF(Choice="Yes",G19,F19)-
O18*IF(Choice="Yes",G18,F18)-
P17*IF(Choice="Yes",G17,F17)-
Q16*IF(Choice="Yes",G16,F16)-
R15*IF(Choice="Yes",G15,F15)-
S14*IF(Choice="Yes",G14,F14)-
T13*IF(Choice="Yes",G13,F13)-
U12*IF(Choice="Yes",G12,F12)-
V11*IF(Choice="Yes",G11,F11)-
W10*IF(Choice="Yes",G10,F10)
)/(1+IF(Choice="Yes",G9,F9)),"")</f>
        <v/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50" t="s">
        <v>28</v>
      </c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</row>
    <row r="10" spans="1:76">
      <c r="C10" s="25"/>
      <c r="D10" s="36">
        <f t="shared" si="15"/>
        <v>6</v>
      </c>
      <c r="E10" s="18">
        <f t="shared" si="16"/>
        <v>3032682.1709957668</v>
      </c>
      <c r="F10" s="7">
        <f t="shared" si="17"/>
        <v>0.1</v>
      </c>
      <c r="G10" s="47">
        <v>0.1</v>
      </c>
      <c r="H10" s="18">
        <f t="shared" si="1"/>
        <v>1711870.0236660016</v>
      </c>
      <c r="I10" s="37">
        <f>IF(D10&lt;=k-1,IF(D10=0,E10,IF(SUM(J10:BH10)=0,"",IF(SUM(J10:BH10)&lt;0,"",SUM(J10:BH10)))),"")</f>
        <v>275698.37918143207</v>
      </c>
      <c r="J10" s="10" t="str">
        <f t="shared" si="2"/>
        <v/>
      </c>
      <c r="K10" s="10" t="str">
        <f t="shared" si="3"/>
        <v/>
      </c>
      <c r="L10" s="10" t="str">
        <f t="shared" si="4"/>
        <v/>
      </c>
      <c r="M10" s="10" t="str">
        <f t="shared" si="5"/>
        <v/>
      </c>
      <c r="N10" s="10" t="str">
        <f t="shared" si="6"/>
        <v/>
      </c>
      <c r="O10" s="10" t="str">
        <f t="shared" si="7"/>
        <v/>
      </c>
      <c r="P10" s="10" t="str">
        <f t="shared" si="8"/>
        <v/>
      </c>
      <c r="Q10" s="10" t="str">
        <f t="shared" si="9"/>
        <v/>
      </c>
      <c r="R10" s="10" t="str">
        <f t="shared" si="10"/>
        <v/>
      </c>
      <c r="S10" s="10">
        <f t="shared" si="11"/>
        <v>275698.37918143207</v>
      </c>
      <c r="T10" s="10" t="str">
        <f t="shared" si="12"/>
        <v/>
      </c>
      <c r="U10" s="11" t="str">
        <f t="shared" si="13"/>
        <v/>
      </c>
      <c r="V10" s="10" t="str">
        <f t="shared" si="14"/>
        <v/>
      </c>
      <c r="W10" s="10" t="str">
        <f>IF(D10=k-14, (E10-
J23*IF(Choice="Yes",G23,F23)-
K22*IF(Choice="Yes",G22,F22)-
L21*IF(Choice="Yes",G21,F21)-
M20*IF(Choice="Yes",G20,F20)-
N19*IF(Choice="Yes",G19,F19)-
O18*IF(Choice="Yes",G18,F18)-
P17*IF(Choice="Yes",G17,F17)-
Q16*IF(Choice="Yes",G16,F16)-
R15*IF(Choice="Yes",G15,F15)-
S14*IF(Choice="Yes",G14,F14)-
T13*IF(Choice="Yes",G13,F13)-
U12*IF(Choice="Yes",G12,F12)-
V11*IF(Choice="Yes",G11,F11))/(1+IF(Choice="Yes",G10,F10)),"")</f>
        <v/>
      </c>
      <c r="X10" s="10" t="str">
        <f>IF(D10=k-15, (E10-
J24*IF(Choice="Yes",G24,F24)-
K23*IF(Choice="Yes",G23,F23)-
L22*IF(Choice="Yes",G22,F22)-
M21*IF(Choice="Yes",G21,F21)-
N20*IF(Choice="Yes",G20,F20)-
O19*IF(Choice="Yes",G19,F19)-
P18*IF(Choice="Yes",G18,F18)-
Q17*IF(Choice="Yes",G17,F17)-
R16*IF(Choice="Yes",G16,F16)-
S15*IF(Choice="Yes",G15,F15)-
T14*IF(Choice="Yes",G14,F14)-
U13*IF(Choice="Yes",G13,F13)-
V12*IF(Choice="Yes",G12,F12)-
W11*IF(Choice="Yes",G11,F11)
)/(1+IF(Choice="Yes",G10,F10)),"")</f>
        <v/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50" t="s">
        <v>29</v>
      </c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</row>
    <row r="11" spans="1:76">
      <c r="A11" s="5" t="s">
        <v>17</v>
      </c>
      <c r="B11" s="46" t="s">
        <v>2</v>
      </c>
      <c r="C11" s="25"/>
      <c r="D11" s="36">
        <f t="shared" si="15"/>
        <v>7</v>
      </c>
      <c r="E11" s="18">
        <f t="shared" si="16"/>
        <v>3335950.3880953435</v>
      </c>
      <c r="F11" s="7">
        <f t="shared" si="17"/>
        <v>0.1</v>
      </c>
      <c r="G11" s="47">
        <v>0.1</v>
      </c>
      <c r="H11" s="18">
        <f t="shared" si="1"/>
        <v>1711870.0236660014</v>
      </c>
      <c r="I11" s="37">
        <f>IF(D11&lt;=k-1,IF(D11=0,E11,IF(SUM(J11:BH11)=0,"",IF(SUM(J11:BH11)&lt;0,"",SUM(J11:BH11)))),"")</f>
        <v>606536.43419915205</v>
      </c>
      <c r="J11" s="10" t="str">
        <f t="shared" si="2"/>
        <v/>
      </c>
      <c r="K11" s="10" t="str">
        <f t="shared" si="3"/>
        <v/>
      </c>
      <c r="L11" s="10" t="str">
        <f t="shared" si="4"/>
        <v/>
      </c>
      <c r="M11" s="10" t="str">
        <f t="shared" si="5"/>
        <v/>
      </c>
      <c r="N11" s="10" t="str">
        <f t="shared" si="6"/>
        <v/>
      </c>
      <c r="O11" s="10" t="str">
        <f t="shared" si="7"/>
        <v/>
      </c>
      <c r="P11" s="10" t="str">
        <f t="shared" si="8"/>
        <v/>
      </c>
      <c r="Q11" s="10" t="str">
        <f t="shared" si="9"/>
        <v/>
      </c>
      <c r="R11" s="10">
        <f t="shared" si="10"/>
        <v>606536.43419915205</v>
      </c>
      <c r="S11" s="10" t="str">
        <f t="shared" si="11"/>
        <v/>
      </c>
      <c r="T11" s="10" t="str">
        <f t="shared" si="12"/>
        <v/>
      </c>
      <c r="U11" s="11" t="str">
        <f t="shared" si="13"/>
        <v/>
      </c>
      <c r="V11" s="10" t="str">
        <f t="shared" si="14"/>
        <v/>
      </c>
      <c r="W11" s="10" t="str">
        <f>IF(D11=k-14, (E11-
J24*IF(Choice="Yes",G24,F24)-
K23*IF(Choice="Yes",G23,F23)-
L22*IF(Choice="Yes",G22,F22)-
M21*IF(Choice="Yes",G21,F21)-
N20*IF(Choice="Yes",G20,F20)-
O19*IF(Choice="Yes",G19,F19)-
P18*IF(Choice="Yes",G18,F18)-
Q17*IF(Choice="Yes",G17,F17)-
R16*IF(Choice="Yes",G16,F16)-
S15*IF(Choice="Yes",G15,F15)-
T14*IF(Choice="Yes",G14,F14)-
U13*IF(Choice="Yes",G13,F13)-
V12*IF(Choice="Yes",G12,F12))/(1+IF(Choice="Yes",G11,F11)),"")</f>
        <v/>
      </c>
      <c r="X11" s="10" t="str">
        <f>IF(D11=k-15, (E11-
J25*IF(Choice="Yes",G25,F25)-
K24*IF(Choice="Yes",G24,F24)-
L23*IF(Choice="Yes",G23,F23)-
M22*IF(Choice="Yes",G22,F22)-
N21*IF(Choice="Yes",G21,F21)-
O20*IF(Choice="Yes",G20,F20)-
P19*IF(Choice="Yes",G19,F19)-
Q18*IF(Choice="Yes",G18,F18)-
R17*IF(Choice="Yes",G17,F17)-
S16*IF(Choice="Yes",G16,F16)-
T15*IF(Choice="Yes",G15,F15)-
U14*IF(Choice="Yes",G14,F14)-
V13*IF(Choice="Yes",G13,F13)-
W12*IF(Choice="Yes",G12,F12)
)/(1+IF(Choice="Yes",G11,F11)),"")</f>
        <v/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76">
      <c r="A12" s="5" t="s">
        <v>21</v>
      </c>
      <c r="B12" s="15"/>
      <c r="C12" s="25"/>
      <c r="D12" s="36">
        <f t="shared" si="15"/>
        <v>8</v>
      </c>
      <c r="E12" s="18">
        <f t="shared" si="16"/>
        <v>3669545.4269048781</v>
      </c>
      <c r="F12" s="7">
        <f t="shared" si="17"/>
        <v>0.1</v>
      </c>
      <c r="G12" s="47">
        <v>0.1</v>
      </c>
      <c r="H12" s="18">
        <f t="shared" si="1"/>
        <v>1711870.0236660016</v>
      </c>
      <c r="I12" s="37">
        <f>IF(D12&lt;=k-1,IF(D12=0,E12,IF(SUM(J12:BH12)=0,"",IF(SUM(J12:BH12)&lt;0,"",SUM(J12:BH12)))),"")</f>
        <v>1000785.1164286024</v>
      </c>
      <c r="J12" s="10" t="str">
        <f t="shared" si="2"/>
        <v/>
      </c>
      <c r="K12" s="10" t="str">
        <f t="shared" si="3"/>
        <v/>
      </c>
      <c r="L12" s="10" t="str">
        <f t="shared" si="4"/>
        <v/>
      </c>
      <c r="M12" s="10" t="str">
        <f t="shared" si="5"/>
        <v/>
      </c>
      <c r="N12" s="10" t="str">
        <f t="shared" si="6"/>
        <v/>
      </c>
      <c r="O12" s="10" t="str">
        <f t="shared" si="7"/>
        <v/>
      </c>
      <c r="P12" s="10" t="str">
        <f t="shared" si="8"/>
        <v/>
      </c>
      <c r="Q12" s="10">
        <f t="shared" si="9"/>
        <v>1000785.1164286024</v>
      </c>
      <c r="R12" s="10" t="str">
        <f t="shared" si="10"/>
        <v/>
      </c>
      <c r="S12" s="10" t="str">
        <f t="shared" si="11"/>
        <v/>
      </c>
      <c r="T12" s="10" t="str">
        <f t="shared" si="12"/>
        <v/>
      </c>
      <c r="U12" s="11" t="str">
        <f t="shared" si="13"/>
        <v/>
      </c>
      <c r="V12" s="10" t="str">
        <f t="shared" si="14"/>
        <v/>
      </c>
      <c r="W12" s="10" t="str">
        <f>IF(D12=k-14, (E12-
J25*IF(Choice="Yes",G25,F25)-
K24*IF(Choice="Yes",G24,F24)-
L23*IF(Choice="Yes",G23,F23)-
M22*IF(Choice="Yes",G22,F22)-
N21*IF(Choice="Yes",G21,F21)-
O20*IF(Choice="Yes",G20,F20)-
P19*IF(Choice="Yes",G19,F19)-
Q18*IF(Choice="Yes",G18,F18)-
R17*IF(Choice="Yes",G17,F17)-
S16*IF(Choice="Yes",G16,F16)-
T15*IF(Choice="Yes",G15,F15)-
U14*IF(Choice="Yes",G14,F14)-
V13*IF(Choice="Yes",G13,F13))/(1+IF(Choice="Yes",G12,F12)),"")</f>
        <v/>
      </c>
      <c r="X12" s="10" t="str">
        <f>IF(D12=k-15, (E12-
J26*IF(Choice="Yes",G26,F26)-
K25*IF(Choice="Yes",G25,F25)-
L24*IF(Choice="Yes",G24,F24)-
M23*IF(Choice="Yes",G23,F23)-
N22*IF(Choice="Yes",G22,F22)-
O21*IF(Choice="Yes",G21,F21)-
P20*IF(Choice="Yes",G20,F20)-
Q19*IF(Choice="Yes",G19,F19)-
R18*IF(Choice="Yes",G18,F18)-
S17*IF(Choice="Yes",G17,F17)-
T16*IF(Choice="Yes",G16,F16)-
U15*IF(Choice="Yes",G15,F15)-
V14*IF(Choice="Yes",G14,F14)-
W13*IF(Choice="Yes",G13,F13)
)/(1+IF(Choice="Yes",G12,F12)),"")</f>
        <v/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</row>
    <row r="13" spans="1:76">
      <c r="C13" s="25"/>
      <c r="D13" s="36">
        <f t="shared" si="15"/>
        <v>9</v>
      </c>
      <c r="E13" s="18">
        <f t="shared" si="16"/>
        <v>4036499.9695953662</v>
      </c>
      <c r="F13" s="7">
        <f t="shared" si="17"/>
        <v>0.1</v>
      </c>
      <c r="G13" s="47">
        <v>0.1</v>
      </c>
      <c r="H13" s="18">
        <f t="shared" si="1"/>
        <v>1711870.0236660016</v>
      </c>
      <c r="I13" s="37">
        <f>IF(D13&lt;=k-1,IF(D13=0,E13,IF(SUM(J13:BH13)=0,"",IF(SUM(J13:BH13)&lt;0,"",SUM(J13:BH13)))),"")</f>
        <v>1467818.1707619501</v>
      </c>
      <c r="J13" s="10" t="str">
        <f t="shared" si="2"/>
        <v/>
      </c>
      <c r="K13" s="10" t="str">
        <f t="shared" si="3"/>
        <v/>
      </c>
      <c r="L13" s="10" t="str">
        <f t="shared" si="4"/>
        <v/>
      </c>
      <c r="M13" s="10" t="str">
        <f t="shared" si="5"/>
        <v/>
      </c>
      <c r="N13" s="10" t="str">
        <f t="shared" si="6"/>
        <v/>
      </c>
      <c r="O13" s="10" t="str">
        <f t="shared" si="7"/>
        <v/>
      </c>
      <c r="P13" s="10">
        <f t="shared" si="8"/>
        <v>1467818.1707619501</v>
      </c>
      <c r="Q13" s="10" t="str">
        <f t="shared" si="9"/>
        <v/>
      </c>
      <c r="R13" s="10" t="str">
        <f t="shared" si="10"/>
        <v/>
      </c>
      <c r="S13" s="10" t="str">
        <f t="shared" si="11"/>
        <v/>
      </c>
      <c r="T13" s="10" t="str">
        <f t="shared" si="12"/>
        <v/>
      </c>
      <c r="U13" s="11" t="str">
        <f t="shared" si="13"/>
        <v/>
      </c>
      <c r="V13" s="10" t="str">
        <f t="shared" si="14"/>
        <v/>
      </c>
      <c r="W13" s="10" t="str">
        <f>IF(D13=k-14, (E13-
J26*IF(Choice="Yes",G26,F26)-
K25*IF(Choice="Yes",G25,F25)-
L24*IF(Choice="Yes",G24,F24)-
M23*IF(Choice="Yes",G23,F23)-
N22*IF(Choice="Yes",G22,F22)-
O21*IF(Choice="Yes",G21,F21)-
P20*IF(Choice="Yes",G20,F20)-
Q19*IF(Choice="Yes",G19,F19)-
R18*IF(Choice="Yes",G18,F18)-
S17*IF(Choice="Yes",G17,F17)-
T16*IF(Choice="Yes",G16,F16)-
U15*IF(Choice="Yes",G15,F15)-
V14*IF(Choice="Yes",G14,F14))/(1+IF(Choice="Yes",G13,F13)),"")</f>
        <v/>
      </c>
      <c r="X13" s="10" t="str">
        <f>IF(D13=k-15, (E13-
J27*IF(Choice="Yes",G27,F27)-
K26*IF(Choice="Yes",G26,F26)-
L25*IF(Choice="Yes",G25,F25)-
M24*IF(Choice="Yes",G24,F24)-
N23*IF(Choice="Yes",G23,F23)-
O22*IF(Choice="Yes",G22,F22)-
P21*IF(Choice="Yes",G21,F21)-
Q20*IF(Choice="Yes",G20,F20)-
R19*IF(Choice="Yes",G19,F19)-
S18*IF(Choice="Yes",G18,F18)-
T17*IF(Choice="Yes",G17,F17)-
U16*IF(Choice="Yes",G16,F16)-
V15*IF(Choice="Yes",G15,F15)-
W14*IF(Choice="Yes",G14,F14)
)/(1+IF(Choice="Yes",G13,F13)),"")</f>
        <v/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</row>
    <row r="14" spans="1:76">
      <c r="A14" s="19" t="s">
        <v>0</v>
      </c>
      <c r="B14" s="16"/>
      <c r="C14" s="25"/>
      <c r="D14" s="36">
        <f t="shared" si="15"/>
        <v>10</v>
      </c>
      <c r="E14" s="18">
        <f t="shared" si="16"/>
        <v>4440149.9665549034</v>
      </c>
      <c r="F14" s="7">
        <f t="shared" si="17"/>
        <v>0.1</v>
      </c>
      <c r="G14" s="47">
        <v>0.1</v>
      </c>
      <c r="H14" s="18">
        <f t="shared" si="1"/>
        <v>1711870.0236660016</v>
      </c>
      <c r="I14" s="37">
        <f>IF(D14&lt;=k-1,IF(D14=0,E14,IF(SUM(J14:BH14)=0,"",IF(SUM(J14:BH14)&lt;0,"",SUM(J14:BH14)))),"")</f>
        <v>2018249.9847976824</v>
      </c>
      <c r="J14" s="10" t="str">
        <f t="shared" si="2"/>
        <v/>
      </c>
      <c r="K14" s="10" t="str">
        <f t="shared" si="3"/>
        <v/>
      </c>
      <c r="L14" s="10" t="str">
        <f t="shared" si="4"/>
        <v/>
      </c>
      <c r="M14" s="10" t="str">
        <f t="shared" si="5"/>
        <v/>
      </c>
      <c r="N14" s="10" t="str">
        <f t="shared" si="6"/>
        <v/>
      </c>
      <c r="O14" s="10">
        <f t="shared" si="7"/>
        <v>2018249.9847976824</v>
      </c>
      <c r="P14" s="10" t="str">
        <f t="shared" si="8"/>
        <v/>
      </c>
      <c r="Q14" s="10" t="str">
        <f t="shared" si="9"/>
        <v/>
      </c>
      <c r="R14" s="10" t="str">
        <f t="shared" si="10"/>
        <v/>
      </c>
      <c r="S14" s="10" t="str">
        <f t="shared" si="11"/>
        <v/>
      </c>
      <c r="T14" s="10" t="str">
        <f t="shared" si="12"/>
        <v/>
      </c>
      <c r="U14" s="11" t="str">
        <f t="shared" si="13"/>
        <v/>
      </c>
      <c r="V14" s="10" t="str">
        <f t="shared" si="14"/>
        <v/>
      </c>
      <c r="W14" s="10" t="str">
        <f>IF(D14=k-14, (E14-
J27*IF(Choice="Yes",G27,F27)-
K26*IF(Choice="Yes",G26,F26)-
L25*IF(Choice="Yes",G25,F25)-
M24*IF(Choice="Yes",G24,F24)-
N23*IF(Choice="Yes",G23,F23)-
O22*IF(Choice="Yes",G22,F22)-
P21*IF(Choice="Yes",G21,F21)-
Q20*IF(Choice="Yes",G20,F20)-
R19*IF(Choice="Yes",G19,F19)-
S18*IF(Choice="Yes",G18,F18)-
T17*IF(Choice="Yes",G17,F17)-
U16*IF(Choice="Yes",G16,F16)-
V15*IF(Choice="Yes",G15,F15))/(1+IF(Choice="Yes",G14,F14)),"")</f>
        <v/>
      </c>
      <c r="X14" s="10" t="str">
        <f>IF(D14=k-15, (E14-
J28*IF(Choice="Yes",G28,F28)-
K27*IF(Choice="Yes",G27,F27)-
L26*IF(Choice="Yes",G26,F26)-
M25*IF(Choice="Yes",G25,F25)-
N24*IF(Choice="Yes",G24,F24)-
O23*IF(Choice="Yes",G23,F23)-
P22*IF(Choice="Yes",G22,F22)-
Q21*IF(Choice="Yes",G21,F21)-
R20*IF(Choice="Yes",G20,F20)-
S19*IF(Choice="Yes",G19,F19)-
T18*IF(Choice="Yes",G18,F18)-
U17*IF(Choice="Yes",G17,F17)-
V16*IF(Choice="Yes",G16,F16)-
W15*IF(Choice="Yes",G15,F15)
)/(1+IF(Choice="Yes",G14,F14)),"")</f>
        <v/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</row>
    <row r="15" spans="1:76">
      <c r="A15" s="8" t="s">
        <v>39</v>
      </c>
      <c r="B15" s="16"/>
      <c r="C15" s="25"/>
      <c r="D15" s="36">
        <f t="shared" si="15"/>
        <v>11</v>
      </c>
      <c r="E15" s="18">
        <f t="shared" si="16"/>
        <v>4884164.9632103946</v>
      </c>
      <c r="F15" s="7">
        <f t="shared" si="17"/>
        <v>0.1</v>
      </c>
      <c r="G15" s="47">
        <v>0.1</v>
      </c>
      <c r="H15" s="18">
        <f t="shared" si="1"/>
        <v>1711870.0236660016</v>
      </c>
      <c r="I15" s="37">
        <f>IF(D15&lt;=k-1,IF(D15=0,E15,IF(SUM(J15:BH15)=0,"",IF(SUM(J15:BH15)&lt;0,"",SUM(J15:BH15)))),"")</f>
        <v>2664089.9799329415</v>
      </c>
      <c r="J15" s="10" t="str">
        <f t="shared" si="2"/>
        <v/>
      </c>
      <c r="K15" s="10" t="str">
        <f t="shared" si="3"/>
        <v/>
      </c>
      <c r="L15" s="10" t="str">
        <f t="shared" si="4"/>
        <v/>
      </c>
      <c r="M15" s="10" t="str">
        <f t="shared" si="5"/>
        <v/>
      </c>
      <c r="N15" s="10">
        <f t="shared" si="6"/>
        <v>2664089.9799329415</v>
      </c>
      <c r="O15" s="10" t="str">
        <f t="shared" si="7"/>
        <v/>
      </c>
      <c r="P15" s="10" t="str">
        <f t="shared" si="8"/>
        <v/>
      </c>
      <c r="Q15" s="10" t="str">
        <f t="shared" si="9"/>
        <v/>
      </c>
      <c r="R15" s="10" t="str">
        <f t="shared" si="10"/>
        <v/>
      </c>
      <c r="S15" s="10" t="str">
        <f t="shared" si="11"/>
        <v/>
      </c>
      <c r="T15" s="10" t="str">
        <f t="shared" si="12"/>
        <v/>
      </c>
      <c r="U15" s="11" t="str">
        <f t="shared" si="13"/>
        <v/>
      </c>
      <c r="V15" s="10" t="str">
        <f t="shared" si="14"/>
        <v/>
      </c>
      <c r="W15" s="10" t="str">
        <f>IF(D15=k-14, (E15-
J28*IF(Choice="Yes",G28,F28)-
K27*IF(Choice="Yes",G27,F27)-
L26*IF(Choice="Yes",G26,F26)-
M25*IF(Choice="Yes",G25,F25)-
N24*IF(Choice="Yes",G24,F24)-
O23*IF(Choice="Yes",G23,F23)-
P22*IF(Choice="Yes",G22,F22)-
Q21*IF(Choice="Yes",G21,F21)-
R20*IF(Choice="Yes",G20,F20)-
S19*IF(Choice="Yes",G19,F19)-
T18*IF(Choice="Yes",G18,F18)-
U17*IF(Choice="Yes",G17,F17)-
V16*IF(Choice="Yes",G16,F16))/(1+IF(Choice="Yes",G15,F15)),"")</f>
        <v/>
      </c>
      <c r="X15" s="10" t="str">
        <f>IF(D15=k-15, (E15-
J29*IF(Choice="Yes",G29,F29)-
K28*IF(Choice="Yes",G28,F28)-
L27*IF(Choice="Yes",G27,F27)-
M26*IF(Choice="Yes",G26,F26)-
N25*IF(Choice="Yes",G25,F25)-
O24*IF(Choice="Yes",G24,F24)-
P23*IF(Choice="Yes",G23,F23)-
Q22*IF(Choice="Yes",G22,F22)-
R21*IF(Choice="Yes",G21,F21)-
S20*IF(Choice="Yes",G20,F20)-
T19*IF(Choice="Yes",G19,F19)-
U18*IF(Choice="Yes",G18,F18)-
V17*IF(Choice="Yes",G17,F17)-
W16*IF(Choice="Yes",G16,F16)
)/(1+IF(Choice="Yes",G15,F15)),"")</f>
        <v/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</row>
    <row r="16" spans="1:76">
      <c r="A16" s="8" t="s">
        <v>40</v>
      </c>
      <c r="B16" s="16"/>
      <c r="C16" s="25"/>
      <c r="D16" s="36">
        <f t="shared" si="15"/>
        <v>12</v>
      </c>
      <c r="E16" s="18">
        <f t="shared" si="16"/>
        <v>5372581.4595314348</v>
      </c>
      <c r="F16" s="7">
        <f t="shared" si="17"/>
        <v>0.1</v>
      </c>
      <c r="G16" s="47">
        <v>0.1</v>
      </c>
      <c r="H16" s="18">
        <f t="shared" si="1"/>
        <v>1711870.0236660019</v>
      </c>
      <c r="I16" s="37">
        <f>IF(D16&lt;=k-1,IF(D16=0,E16,IF(SUM(J16:BH16)=0,"",IF(SUM(J16:BH16)&lt;0,"",SUM(J16:BH16)))),"")</f>
        <v>3418915.4742472759</v>
      </c>
      <c r="J16" s="10" t="str">
        <f t="shared" si="2"/>
        <v/>
      </c>
      <c r="K16" s="10" t="str">
        <f t="shared" si="3"/>
        <v/>
      </c>
      <c r="L16" s="10" t="str">
        <f t="shared" si="4"/>
        <v/>
      </c>
      <c r="M16" s="10">
        <f t="shared" si="5"/>
        <v>3418915.4742472759</v>
      </c>
      <c r="N16" s="10" t="str">
        <f t="shared" si="6"/>
        <v/>
      </c>
      <c r="O16" s="10" t="str">
        <f t="shared" si="7"/>
        <v/>
      </c>
      <c r="P16" s="10" t="str">
        <f t="shared" si="8"/>
        <v/>
      </c>
      <c r="Q16" s="10" t="str">
        <f t="shared" si="9"/>
        <v/>
      </c>
      <c r="R16" s="10" t="str">
        <f t="shared" si="10"/>
        <v/>
      </c>
      <c r="S16" s="10" t="str">
        <f t="shared" si="11"/>
        <v/>
      </c>
      <c r="T16" s="10" t="str">
        <f t="shared" si="12"/>
        <v/>
      </c>
      <c r="U16" s="11" t="str">
        <f t="shared" si="13"/>
        <v/>
      </c>
      <c r="V16" s="10" t="str">
        <f t="shared" si="14"/>
        <v/>
      </c>
      <c r="W16" s="10" t="str">
        <f>IF(D16=k-14, (E16-
J29*IF(Choice="Yes",G29,F29)-
K28*IF(Choice="Yes",G28,F28)-
L27*IF(Choice="Yes",G27,F27)-
M26*IF(Choice="Yes",G26,F26)-
N25*IF(Choice="Yes",G25,F25)-
O24*IF(Choice="Yes",G24,F24)-
P23*IF(Choice="Yes",G23,F23)-
Q22*IF(Choice="Yes",G22,F22)-
R21*IF(Choice="Yes",G21,F21)-
S20*IF(Choice="Yes",G20,F20)-
T19*IF(Choice="Yes",G19,F19)-
U18*IF(Choice="Yes",G18,F18)-
V17*IF(Choice="Yes",G17,F17))/(1+IF(Choice="Yes",G16,F16)),"")</f>
        <v/>
      </c>
      <c r="X16" s="10" t="str">
        <f>IF(D16=k-15, (E16-
J30*IF(Choice="Yes",G30,F30)-
K29*IF(Choice="Yes",G29,F29)-
L28*IF(Choice="Yes",G28,F28)-
M27*IF(Choice="Yes",G27,F27)-
N26*IF(Choice="Yes",G26,F26)-
O25*IF(Choice="Yes",G25,F25)-
P24*IF(Choice="Yes",G24,F24)-
Q23*IF(Choice="Yes",G23,F23)-
R22*IF(Choice="Yes",G22,F22)-
S21*IF(Choice="Yes",G21,F21)-
T20*IF(Choice="Yes",G20,F20)-
U19*IF(Choice="Yes",G19,F19)-
V18*IF(Choice="Yes",G18,F18)-
W17*IF(Choice="Yes",G17,F17)
)/(1+IF(Choice="Yes",G16,F16)),"")</f>
        <v/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</row>
    <row r="17" spans="1:76" ht="15" thickBot="1">
      <c r="A17" s="20" t="s">
        <v>45</v>
      </c>
      <c r="B17" s="16"/>
      <c r="C17" s="25"/>
      <c r="D17" s="38">
        <f t="shared" si="15"/>
        <v>13</v>
      </c>
      <c r="E17" s="39">
        <f t="shared" si="16"/>
        <v>5909839.6054845788</v>
      </c>
      <c r="F17" s="40">
        <f t="shared" si="17"/>
        <v>0.1</v>
      </c>
      <c r="G17" s="48">
        <v>0.1</v>
      </c>
      <c r="H17" s="39">
        <f t="shared" si="1"/>
        <v>1711870.0236660021</v>
      </c>
      <c r="I17" s="41">
        <f>IF(D17&lt;=k-1,IF(D17=0,E17,IF(SUM(J17:BH17)=0,"",IF(SUM(J17:BH17)&lt;0,"",SUM(J17:BH17)))),"")</f>
        <v>4298065.1676251469</v>
      </c>
      <c r="J17" s="10" t="str">
        <f t="shared" si="2"/>
        <v/>
      </c>
      <c r="K17" s="10" t="str">
        <f t="shared" si="3"/>
        <v/>
      </c>
      <c r="L17" s="10">
        <f t="shared" si="4"/>
        <v>4298065.1676251469</v>
      </c>
      <c r="M17" s="10" t="str">
        <f t="shared" si="5"/>
        <v/>
      </c>
      <c r="N17" s="10" t="str">
        <f t="shared" si="6"/>
        <v/>
      </c>
      <c r="O17" s="10" t="str">
        <f t="shared" si="7"/>
        <v/>
      </c>
      <c r="P17" s="10" t="str">
        <f t="shared" si="8"/>
        <v/>
      </c>
      <c r="Q17" s="10" t="str">
        <f t="shared" si="9"/>
        <v/>
      </c>
      <c r="R17" s="10" t="str">
        <f t="shared" si="10"/>
        <v/>
      </c>
      <c r="S17" s="10" t="str">
        <f t="shared" si="11"/>
        <v/>
      </c>
      <c r="T17" s="10" t="str">
        <f t="shared" si="12"/>
        <v/>
      </c>
      <c r="U17" s="11" t="str">
        <f t="shared" si="13"/>
        <v/>
      </c>
      <c r="V17" s="10" t="str">
        <f t="shared" si="14"/>
        <v/>
      </c>
      <c r="W17" s="10" t="str">
        <f>IF(D17=k-14, (E17-
J30*IF(Choice="Yes",G30,F30)-
K29*IF(Choice="Yes",G29,F29)-
L28*IF(Choice="Yes",G28,F28)-
M27*IF(Choice="Yes",G27,F27)-
N26*IF(Choice="Yes",G26,F26)-
O25*IF(Choice="Yes",G25,F25)-
P24*IF(Choice="Yes",G24,F24)-
Q23*IF(Choice="Yes",G23,F23)-
R22*IF(Choice="Yes",G22,F22)-
S21*IF(Choice="Yes",G21,F21)-
T20*IF(Choice="Yes",G20,F20)-
U19*IF(Choice="Yes",G19,F19)-
V18*IF(Choice="Yes",G18,F18))/(1+IF(Choice="Yes",G17,F17)),"")</f>
        <v/>
      </c>
      <c r="X17" s="10" t="str">
        <f>IF(D17=k-15, (E17-
J31*IF(Choice="Yes",G31,F31)-
K30*IF(Choice="Yes",G30,F30)-
L29*IF(Choice="Yes",G29,F29)-
M28*IF(Choice="Yes",G28,F28)-
N27*IF(Choice="Yes",G27,F27)-
O26*IF(Choice="Yes",G26,F26)-
P25*IF(Choice="Yes",G25,F25)-
Q24*IF(Choice="Yes",G24,F24)-
R23*IF(Choice="Yes",G23,F23)-
S22*IF(Choice="Yes",G22,F22)-
T21*IF(Choice="Yes",G21,F21)-
U20*IF(Choice="Yes",G20,F20)-
V19*IF(Choice="Yes",G19,F19)-
W18*IF(Choice="Yes",G18,F18)
)/(1+IF(Choice="Yes",G17,F17)),"")</f>
        <v/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</row>
    <row r="18" spans="1:76" ht="15" thickBot="1">
      <c r="A18" s="21" t="s">
        <v>1</v>
      </c>
      <c r="B18" s="22">
        <f>SUM(H4:H53)</f>
        <v>27389920.378656026</v>
      </c>
      <c r="C18" s="25"/>
      <c r="D18" s="38">
        <f t="shared" si="15"/>
        <v>14</v>
      </c>
      <c r="E18" s="39">
        <f t="shared" si="16"/>
        <v>6500823.5660330374</v>
      </c>
      <c r="F18" s="40">
        <f t="shared" si="17"/>
        <v>0.1</v>
      </c>
      <c r="G18" s="48">
        <v>0.1</v>
      </c>
      <c r="H18" s="39">
        <f t="shared" si="1"/>
        <v>1711870.0236660019</v>
      </c>
      <c r="I18" s="41">
        <f>IF(D18&lt;=k-1,IF(D18=0,E18,IF(SUM(J18:BH18)=0,"",IF(SUM(J18:BH18)&lt;0,"",SUM(J18:BH18)))),"")</f>
        <v>5318855.6449361211</v>
      </c>
      <c r="J18" s="10" t="str">
        <f t="shared" si="2"/>
        <v/>
      </c>
      <c r="K18" s="10">
        <f t="shared" si="3"/>
        <v>5318855.6449361211</v>
      </c>
      <c r="L18" s="10" t="str">
        <f t="shared" si="4"/>
        <v/>
      </c>
      <c r="M18" s="10" t="str">
        <f t="shared" si="5"/>
        <v/>
      </c>
      <c r="N18" s="10" t="str">
        <f t="shared" si="6"/>
        <v/>
      </c>
      <c r="O18" s="10" t="str">
        <f t="shared" si="7"/>
        <v/>
      </c>
      <c r="P18" s="10" t="str">
        <f t="shared" si="8"/>
        <v/>
      </c>
      <c r="Q18" s="10" t="str">
        <f t="shared" si="9"/>
        <v/>
      </c>
      <c r="R18" s="10" t="str">
        <f t="shared" si="10"/>
        <v/>
      </c>
      <c r="S18" s="10" t="str">
        <f t="shared" si="11"/>
        <v/>
      </c>
      <c r="T18" s="10" t="str">
        <f t="shared" si="12"/>
        <v/>
      </c>
      <c r="U18" s="11" t="str">
        <f t="shared" si="13"/>
        <v/>
      </c>
      <c r="V18" s="10" t="str">
        <f t="shared" si="14"/>
        <v/>
      </c>
      <c r="W18" s="10" t="str">
        <f>IF(D18=k-14, (E18-
J31*IF(Choice="Yes",G31,F31)-
K30*IF(Choice="Yes",G30,F30)-
L29*IF(Choice="Yes",G29,F29)-
M28*IF(Choice="Yes",G28,F28)-
N27*IF(Choice="Yes",G27,F27)-
O26*IF(Choice="Yes",G26,F26)-
P25*IF(Choice="Yes",G25,F25)-
Q24*IF(Choice="Yes",G24,F24)-
R23*IF(Choice="Yes",G23,F23)-
S22*IF(Choice="Yes",G22,F22)-
T21*IF(Choice="Yes",G21,F21)-
U20*IF(Choice="Yes",G20,F20)-
V19*IF(Choice="Yes",G19,F19))/(1+IF(Choice="Yes",G18,F18)),"")</f>
        <v/>
      </c>
      <c r="X18" s="10" t="str">
        <f>IF(D18=k-15, (E18-
J32*IF(Choice="Yes",G32,F32)-
K31*IF(Choice="Yes",G31,F31)-
L30*IF(Choice="Yes",G30,F30)-
M29*IF(Choice="Yes",G29,F29)-
N28*IF(Choice="Yes",G28,F28)-
O27*IF(Choice="Yes",G27,F27)-
P26*IF(Choice="Yes",G26,F26)-
Q25*IF(Choice="Yes",G25,F25)-
R24*IF(Choice="Yes",G24,F24)-
S23*IF(Choice="Yes",G23,F23)-
T22*IF(Choice="Yes",G22,F22)-
U21*IF(Choice="Yes",G21,F21)-
V20*IF(Choice="Yes",G20,F20)-
W19*IF(Choice="Yes",G19,F19)
)/(1+IF(Choice="Yes",G18,F18)),"")</f>
        <v/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</row>
    <row r="19" spans="1:76" ht="15" thickBot="1">
      <c r="A19" s="21" t="s">
        <v>22</v>
      </c>
      <c r="B19" s="23"/>
      <c r="C19" s="25"/>
      <c r="D19" s="38">
        <f t="shared" si="15"/>
        <v>15</v>
      </c>
      <c r="E19" s="39">
        <f t="shared" si="16"/>
        <v>7150905.9226363413</v>
      </c>
      <c r="F19" s="40">
        <f t="shared" si="17"/>
        <v>0.1</v>
      </c>
      <c r="G19" s="48">
        <v>0.1</v>
      </c>
      <c r="H19" s="39">
        <f t="shared" si="1"/>
        <v>1711870.0236660019</v>
      </c>
      <c r="I19" s="41">
        <f>IF(D19&lt;=k-1,IF(D19=0,E19,IF(SUM(J19:BH19)=0,"",IF(SUM(J19:BH19)&lt;0,"",SUM(J19:BH19)))),"")</f>
        <v>6500823.5660330374</v>
      </c>
      <c r="J19" s="10">
        <f t="shared" si="2"/>
        <v>6500823.5660330374</v>
      </c>
      <c r="K19" s="10" t="str">
        <f t="shared" si="3"/>
        <v/>
      </c>
      <c r="L19" s="10" t="str">
        <f t="shared" si="4"/>
        <v/>
      </c>
      <c r="M19" s="10" t="str">
        <f t="shared" si="5"/>
        <v/>
      </c>
      <c r="N19" s="10" t="str">
        <f t="shared" si="6"/>
        <v/>
      </c>
      <c r="O19" s="10" t="str">
        <f t="shared" si="7"/>
        <v/>
      </c>
      <c r="P19" s="10" t="str">
        <f t="shared" si="8"/>
        <v/>
      </c>
      <c r="Q19" s="10" t="str">
        <f t="shared" si="9"/>
        <v/>
      </c>
      <c r="R19" s="10" t="str">
        <f t="shared" si="10"/>
        <v/>
      </c>
      <c r="S19" s="10" t="str">
        <f t="shared" si="11"/>
        <v/>
      </c>
      <c r="T19" s="10" t="str">
        <f t="shared" si="12"/>
        <v/>
      </c>
      <c r="U19" s="11" t="str">
        <f t="shared" si="13"/>
        <v/>
      </c>
      <c r="V19" s="10" t="str">
        <f t="shared" si="14"/>
        <v/>
      </c>
      <c r="W19" s="10" t="str">
        <f>IF(D19=k-14, (E19-
J32*IF(Choice="Yes",G32,F32)-
K31*IF(Choice="Yes",G31,F31)-
L30*IF(Choice="Yes",G30,F30)-
M29*IF(Choice="Yes",G29,F29)-
N28*IF(Choice="Yes",G28,F28)-
O27*IF(Choice="Yes",G27,F27)-
P26*IF(Choice="Yes",G26,F26)-
Q25*IF(Choice="Yes",G25,F25)-
R24*IF(Choice="Yes",G24,F24)-
S23*IF(Choice="Yes",G23,F23)-
T22*IF(Choice="Yes",G22,F22)-
U21*IF(Choice="Yes",G21,F21)-
V20*IF(Choice="Yes",G20,F20))/(1+IF(Choice="Yes",G19,F19)),"")</f>
        <v/>
      </c>
      <c r="X19" s="10" t="str">
        <f>IF(D19=k-15, (E19-
J33*IF(Choice="Yes",G33,F33)-
K32*IF(Choice="Yes",G32,F32)-
L31*IF(Choice="Yes",G31,F31)-
M30*IF(Choice="Yes",G30,F30)-
N29*IF(Choice="Yes",G29,F29)-
O28*IF(Choice="Yes",G28,F28)-
P27*IF(Choice="Yes",G27,F27)-
Q26*IF(Choice="Yes",G26,F26)-
R25*IF(Choice="Yes",G25,F25)-
S24*IF(Choice="Yes",G24,F24)-
T23*IF(Choice="Yes",G23,F23)-
U22*IF(Choice="Yes",G22,F22)-
V21*IF(Choice="Yes",G21,F21)-
W20*IF(Choice="Yes",G20,F20)
)/(1+IF(Choice="Yes",G19,F19)),"")</f>
        <v/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</row>
    <row r="20" spans="1:76">
      <c r="A20" s="21" t="s">
        <v>31</v>
      </c>
      <c r="B20" s="23"/>
      <c r="C20" s="25"/>
      <c r="D20" s="26" t="str">
        <f t="shared" si="15"/>
        <v/>
      </c>
      <c r="E20" s="27" t="str">
        <f t="shared" si="16"/>
        <v/>
      </c>
      <c r="F20" s="28" t="str">
        <f t="shared" si="17"/>
        <v/>
      </c>
      <c r="G20" s="28"/>
      <c r="H20" s="27" t="str">
        <f t="shared" si="1"/>
        <v/>
      </c>
      <c r="I20" s="27" t="str">
        <f>IF(D20&lt;=k-1,IF(D20=0,E20,IF(SUM(J20:BH20)=0,"",IF(SUM(J20:BH20)&lt;0,"",SUM(J20:BH20)))),"")</f>
        <v/>
      </c>
      <c r="J20" s="10" t="str">
        <f t="shared" si="2"/>
        <v/>
      </c>
      <c r="K20" s="10" t="str">
        <f t="shared" si="3"/>
        <v/>
      </c>
      <c r="L20" s="10" t="str">
        <f t="shared" si="4"/>
        <v/>
      </c>
      <c r="M20" s="10" t="str">
        <f t="shared" si="5"/>
        <v/>
      </c>
      <c r="N20" s="10" t="str">
        <f t="shared" si="6"/>
        <v/>
      </c>
      <c r="O20" s="10" t="str">
        <f t="shared" si="7"/>
        <v/>
      </c>
      <c r="P20" s="10" t="str">
        <f t="shared" si="8"/>
        <v/>
      </c>
      <c r="Q20" s="10" t="str">
        <f t="shared" si="9"/>
        <v/>
      </c>
      <c r="R20" s="10" t="str">
        <f t="shared" si="10"/>
        <v/>
      </c>
      <c r="S20" s="10" t="str">
        <f t="shared" si="11"/>
        <v/>
      </c>
      <c r="T20" s="10" t="str">
        <f t="shared" si="12"/>
        <v/>
      </c>
      <c r="U20" s="11" t="str">
        <f t="shared" si="13"/>
        <v/>
      </c>
      <c r="V20" s="10" t="str">
        <f t="shared" si="14"/>
        <v/>
      </c>
      <c r="W20" s="10" t="str">
        <f>IF(D20=k-14, (E20-
J33*IF(Choice="Yes",G33,F33)-
K32*IF(Choice="Yes",G32,F32)-
L31*IF(Choice="Yes",G31,F31)-
M30*IF(Choice="Yes",G30,F30)-
N29*IF(Choice="Yes",G29,F29)-
O28*IF(Choice="Yes",G28,F28)-
P27*IF(Choice="Yes",G27,F27)-
Q26*IF(Choice="Yes",G26,F26)-
R25*IF(Choice="Yes",G25,F25)-
S24*IF(Choice="Yes",G24,F24)-
T23*IF(Choice="Yes",G23,F23)-
U22*IF(Choice="Yes",G22,F22)-
V21*IF(Choice="Yes",G21,F21))/(1+IF(Choice="Yes",G20,F20)),"")</f>
        <v/>
      </c>
      <c r="X20" s="10" t="str">
        <f>IF(D20=k-15, (E20-
J34*IF(Choice="Yes",G34,F34)-
K33*IF(Choice="Yes",G33,F33)-
L32*IF(Choice="Yes",G32,F32)-
M31*IF(Choice="Yes",G31,F31)-
N30*IF(Choice="Yes",G30,F30)-
O29*IF(Choice="Yes",G29,F29)-
P28*IF(Choice="Yes",G28,F28)-
Q27*IF(Choice="Yes",G27,F27)-
R26*IF(Choice="Yes",G26,F26)-
S25*IF(Choice="Yes",G25,F25)-
T24*IF(Choice="Yes",G24,F24)-
U23*IF(Choice="Yes",G23,F23)-
V22*IF(Choice="Yes",G22,F22)-
W21*IF(Choice="Yes",G21,F21)
)/(1+IF(Choice="Yes",G20,F20)),"")</f>
        <v/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</row>
    <row r="21" spans="1:76">
      <c r="C21" s="25"/>
      <c r="D21" s="26" t="str">
        <f t="shared" si="15"/>
        <v/>
      </c>
      <c r="E21" s="27" t="str">
        <f t="shared" si="16"/>
        <v/>
      </c>
      <c r="F21" s="28" t="str">
        <f t="shared" si="17"/>
        <v/>
      </c>
      <c r="G21" s="28"/>
      <c r="H21" s="27" t="str">
        <f t="shared" si="1"/>
        <v/>
      </c>
      <c r="I21" s="27" t="str">
        <f>IF(D21&lt;=k-1,IF(D21=0,E21,IF(SUM(J21:BH21)=0,"",IF(SUM(J21:BH21)&lt;0,"",SUM(J21:BH21)))),"")</f>
        <v/>
      </c>
      <c r="J21" s="10" t="str">
        <f t="shared" si="2"/>
        <v/>
      </c>
      <c r="K21" s="10" t="str">
        <f t="shared" si="3"/>
        <v/>
      </c>
      <c r="L21" s="10" t="str">
        <f t="shared" si="4"/>
        <v/>
      </c>
      <c r="M21" s="10" t="str">
        <f t="shared" si="5"/>
        <v/>
      </c>
      <c r="N21" s="10" t="str">
        <f t="shared" si="6"/>
        <v/>
      </c>
      <c r="O21" s="10" t="str">
        <f t="shared" si="7"/>
        <v/>
      </c>
      <c r="P21" s="10" t="str">
        <f t="shared" si="8"/>
        <v/>
      </c>
      <c r="Q21" s="10" t="str">
        <f t="shared" si="9"/>
        <v/>
      </c>
      <c r="R21" s="10" t="str">
        <f t="shared" si="10"/>
        <v/>
      </c>
      <c r="S21" s="10" t="str">
        <f t="shared" si="11"/>
        <v/>
      </c>
      <c r="T21" s="10" t="str">
        <f t="shared" si="12"/>
        <v/>
      </c>
      <c r="U21" s="11" t="str">
        <f t="shared" si="13"/>
        <v/>
      </c>
      <c r="V21" s="10" t="str">
        <f t="shared" si="14"/>
        <v/>
      </c>
      <c r="W21" s="10" t="str">
        <f>IF(D21=k-14, (E21-
J34*IF(Choice="Yes",G34,F34)-
K33*IF(Choice="Yes",G33,F33)-
L32*IF(Choice="Yes",G32,F32)-
M31*IF(Choice="Yes",G31,F31)-
N30*IF(Choice="Yes",G30,F30)-
O29*IF(Choice="Yes",G29,F29)-
P28*IF(Choice="Yes",G28,F28)-
Q27*IF(Choice="Yes",G27,F27)-
R26*IF(Choice="Yes",G26,F26)-
S25*IF(Choice="Yes",G25,F25)-
T24*IF(Choice="Yes",G24,F24)-
U23*IF(Choice="Yes",G23,F23)-
V22*IF(Choice="Yes",G22,F22))/(1+IF(Choice="Yes",G21,F21)),"")</f>
        <v/>
      </c>
      <c r="X21" s="10" t="str">
        <f>IF(D21=k-15, (E21-
J35*IF(Choice="Yes",G35,F35)-
K34*IF(Choice="Yes",G34,F34)-
L33*IF(Choice="Yes",G33,F33)-
M32*IF(Choice="Yes",G32,F32)-
N31*IF(Choice="Yes",G31,F31)-
O30*IF(Choice="Yes",G30,F30)-
P29*IF(Choice="Yes",G29,F29)-
Q28*IF(Choice="Yes",G28,F28)-
R27*IF(Choice="Yes",G27,F27)-
S26*IF(Choice="Yes",G26,F26)-
T25*IF(Choice="Yes",G25,F25)-
U24*IF(Choice="Yes",G24,F24)-
V23*IF(Choice="Yes",G23,F23)-
W22*IF(Choice="Yes",G22,F22)
)/(1+IF(Choice="Yes",G21,F21)),"")</f>
        <v/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</row>
    <row r="22" spans="1:76">
      <c r="A22" s="19" t="s">
        <v>4</v>
      </c>
      <c r="B22" s="16"/>
      <c r="C22" s="25"/>
      <c r="D22" s="26" t="str">
        <f t="shared" si="15"/>
        <v/>
      </c>
      <c r="E22" s="27" t="str">
        <f t="shared" si="16"/>
        <v/>
      </c>
      <c r="F22" s="28" t="str">
        <f t="shared" si="17"/>
        <v/>
      </c>
      <c r="G22" s="28"/>
      <c r="H22" s="27" t="str">
        <f t="shared" si="1"/>
        <v/>
      </c>
      <c r="I22" s="27" t="str">
        <f>IF(D22&lt;=k-1,IF(D22=0,E22,IF(SUM(J22:BH22)=0,"",IF(SUM(J22:BH22)&lt;0,"",SUM(J22:BH22)))),"")</f>
        <v/>
      </c>
      <c r="J22" s="10" t="str">
        <f t="shared" si="2"/>
        <v/>
      </c>
      <c r="K22" s="10" t="str">
        <f t="shared" si="3"/>
        <v/>
      </c>
      <c r="L22" s="10" t="str">
        <f t="shared" si="4"/>
        <v/>
      </c>
      <c r="M22" s="10" t="str">
        <f t="shared" si="5"/>
        <v/>
      </c>
      <c r="N22" s="10" t="str">
        <f t="shared" si="6"/>
        <v/>
      </c>
      <c r="O22" s="10" t="str">
        <f t="shared" si="7"/>
        <v/>
      </c>
      <c r="P22" s="10" t="str">
        <f t="shared" si="8"/>
        <v/>
      </c>
      <c r="Q22" s="10" t="str">
        <f t="shared" si="9"/>
        <v/>
      </c>
      <c r="R22" s="10" t="str">
        <f t="shared" si="10"/>
        <v/>
      </c>
      <c r="S22" s="10" t="str">
        <f t="shared" si="11"/>
        <v/>
      </c>
      <c r="T22" s="10" t="str">
        <f t="shared" si="12"/>
        <v/>
      </c>
      <c r="U22" s="11" t="str">
        <f t="shared" si="13"/>
        <v/>
      </c>
      <c r="V22" s="10" t="str">
        <f t="shared" si="14"/>
        <v/>
      </c>
      <c r="W22" s="10" t="str">
        <f>IF(D22=k-14, (E22-
J35*IF(Choice="Yes",G35,F35)-
K34*IF(Choice="Yes",G34,F34)-
L33*IF(Choice="Yes",G33,F33)-
M32*IF(Choice="Yes",G32,F32)-
N31*IF(Choice="Yes",G31,F31)-
O30*IF(Choice="Yes",G30,F30)-
P29*IF(Choice="Yes",G29,F29)-
Q28*IF(Choice="Yes",G28,F28)-
R27*IF(Choice="Yes",G27,F27)-
S26*IF(Choice="Yes",G26,F26)-
T25*IF(Choice="Yes",G25,F25)-
U24*IF(Choice="Yes",G24,F24)-
V23*IF(Choice="Yes",G23,F23))/(1+IF(Choice="Yes",G22,F22)),"")</f>
        <v/>
      </c>
      <c r="X22" s="10" t="str">
        <f>IF(D22=k-15, (E22-
J36*IF(Choice="Yes",G36,F36)-
K35*IF(Choice="Yes",G35,F35)-
L34*IF(Choice="Yes",G34,F34)-
M33*IF(Choice="Yes",G33,F33)-
N32*IF(Choice="Yes",G32,F32)-
O31*IF(Choice="Yes",G31,F31)-
P30*IF(Choice="Yes",G30,F30)-
Q29*IF(Choice="Yes",G29,F29)-
R28*IF(Choice="Yes",G28,F28)-
S27*IF(Choice="Yes",G27,F27)-
T26*IF(Choice="Yes",G26,F26)-
U25*IF(Choice="Yes",G25,F25)-
V24*IF(Choice="Yes",G24,F24)-
W23*IF(Choice="Yes",G23,F23)
)/(1+IF(Choice="Yes",G22,F22)),"")</f>
        <v/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</row>
    <row r="23" spans="1:76">
      <c r="A23" s="8" t="s">
        <v>41</v>
      </c>
      <c r="B23" s="16"/>
      <c r="C23" s="25"/>
      <c r="D23" s="26" t="str">
        <f t="shared" si="15"/>
        <v/>
      </c>
      <c r="E23" s="27" t="str">
        <f t="shared" si="16"/>
        <v/>
      </c>
      <c r="F23" s="28" t="str">
        <f t="shared" si="17"/>
        <v/>
      </c>
      <c r="G23" s="28"/>
      <c r="H23" s="27" t="str">
        <f t="shared" si="1"/>
        <v/>
      </c>
      <c r="I23" s="27" t="str">
        <f>IF(D23&lt;=k-1,IF(D23=0,E23,IF(SUM(J23:BH23)=0,"",IF(SUM(J23:BH23)&lt;0,"",SUM(J23:BH23)))),"")</f>
        <v/>
      </c>
      <c r="J23" s="10" t="str">
        <f t="shared" si="2"/>
        <v/>
      </c>
      <c r="K23" s="10" t="str">
        <f t="shared" si="3"/>
        <v/>
      </c>
      <c r="L23" s="10" t="str">
        <f t="shared" si="4"/>
        <v/>
      </c>
      <c r="M23" s="10" t="str">
        <f t="shared" si="5"/>
        <v/>
      </c>
      <c r="N23" s="10" t="str">
        <f t="shared" si="6"/>
        <v/>
      </c>
      <c r="O23" s="10" t="str">
        <f t="shared" si="7"/>
        <v/>
      </c>
      <c r="P23" s="10" t="str">
        <f t="shared" si="8"/>
        <v/>
      </c>
      <c r="Q23" s="10" t="str">
        <f t="shared" si="9"/>
        <v/>
      </c>
      <c r="R23" s="10" t="str">
        <f t="shared" si="10"/>
        <v/>
      </c>
      <c r="S23" s="10" t="str">
        <f t="shared" si="11"/>
        <v/>
      </c>
      <c r="T23" s="10" t="str">
        <f t="shared" si="12"/>
        <v/>
      </c>
      <c r="U23" s="11" t="str">
        <f t="shared" si="13"/>
        <v/>
      </c>
      <c r="V23" s="10" t="str">
        <f t="shared" si="14"/>
        <v/>
      </c>
      <c r="W23" s="10" t="str">
        <f>IF(D23=k-14, (E23-
J36*IF(Choice="Yes",G36,F36)-
K35*IF(Choice="Yes",G35,F35)-
L34*IF(Choice="Yes",G34,F34)-
M33*IF(Choice="Yes",G33,F33)-
N32*IF(Choice="Yes",G32,F32)-
O31*IF(Choice="Yes",G31,F31)-
P30*IF(Choice="Yes",G30,F30)-
Q29*IF(Choice="Yes",G29,F29)-
R28*IF(Choice="Yes",G28,F28)-
S27*IF(Choice="Yes",G27,F27)-
T26*IF(Choice="Yes",G26,F26)-
U25*IF(Choice="Yes",G25,F25)-
V24*IF(Choice="Yes",G24,F24))/(1+IF(Choice="Yes",G23,F23)),"")</f>
        <v/>
      </c>
      <c r="X23" s="10" t="str">
        <f>IF(D23=k-15, (E23-
J37*IF(Choice="Yes",G37,F37)-
K36*IF(Choice="Yes",G36,F36)-
L35*IF(Choice="Yes",G35,F35)-
M34*IF(Choice="Yes",G34,F34)-
N33*IF(Choice="Yes",G33,F33)-
O32*IF(Choice="Yes",G32,F32)-
P31*IF(Choice="Yes",G31,F31)-
Q30*IF(Choice="Yes",G30,F30)-
R29*IF(Choice="Yes",G29,F29)-
S28*IF(Choice="Yes",G28,F28)-
T27*IF(Choice="Yes",G27,F27)-
U26*IF(Choice="Yes",G26,F26)-
V25*IF(Choice="Yes",G25,F25)-
W24*IF(Choice="Yes",G24,F24)
)/(1+IF(Choice="Yes",G23,F23)),"")</f>
        <v/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</row>
    <row r="24" spans="1:76">
      <c r="A24" s="8" t="s">
        <v>42</v>
      </c>
      <c r="B24" s="16"/>
      <c r="C24" s="25"/>
      <c r="D24" s="26" t="str">
        <f t="shared" si="15"/>
        <v/>
      </c>
      <c r="E24" s="27" t="str">
        <f t="shared" si="16"/>
        <v/>
      </c>
      <c r="F24" s="28" t="str">
        <f t="shared" si="17"/>
        <v/>
      </c>
      <c r="G24" s="28"/>
      <c r="H24" s="27" t="str">
        <f t="shared" si="1"/>
        <v/>
      </c>
      <c r="I24" s="27" t="str">
        <f>IF(D24&lt;=k-1,IF(D24=0,E24,IF(SUM(J24:BH24)=0,"",IF(SUM(J24:BH24)&lt;0,"",SUM(J24:BH24)))),"")</f>
        <v/>
      </c>
      <c r="J24" s="10" t="str">
        <f t="shared" si="2"/>
        <v/>
      </c>
      <c r="K24" s="10" t="str">
        <f t="shared" si="3"/>
        <v/>
      </c>
      <c r="L24" s="10" t="str">
        <f t="shared" si="4"/>
        <v/>
      </c>
      <c r="M24" s="10" t="str">
        <f t="shared" si="5"/>
        <v/>
      </c>
      <c r="N24" s="10" t="str">
        <f t="shared" si="6"/>
        <v/>
      </c>
      <c r="O24" s="10" t="str">
        <f t="shared" si="7"/>
        <v/>
      </c>
      <c r="P24" s="10" t="str">
        <f t="shared" si="8"/>
        <v/>
      </c>
      <c r="Q24" s="10" t="str">
        <f t="shared" si="9"/>
        <v/>
      </c>
      <c r="R24" s="10" t="str">
        <f t="shared" si="10"/>
        <v/>
      </c>
      <c r="S24" s="10" t="str">
        <f t="shared" si="11"/>
        <v/>
      </c>
      <c r="T24" s="10" t="str">
        <f t="shared" si="12"/>
        <v/>
      </c>
      <c r="U24" s="11" t="str">
        <f t="shared" si="13"/>
        <v/>
      </c>
      <c r="V24" s="10" t="str">
        <f t="shared" si="14"/>
        <v/>
      </c>
      <c r="W24" s="10" t="str">
        <f>IF(D24=k-14, (E24-
J37*IF(Choice="Yes",G37,F37)-
K36*IF(Choice="Yes",G36,F36)-
L35*IF(Choice="Yes",G35,F35)-
M34*IF(Choice="Yes",G34,F34)-
N33*IF(Choice="Yes",G33,F33)-
O32*IF(Choice="Yes",G32,F32)-
P31*IF(Choice="Yes",G31,F31)-
Q30*IF(Choice="Yes",G30,F30)-
R29*IF(Choice="Yes",G29,F29)-
S28*IF(Choice="Yes",G28,F28)-
T27*IF(Choice="Yes",G27,F27)-
U26*IF(Choice="Yes",G26,F26)-
V25*IF(Choice="Yes",G25,F25))/(1+IF(Choice="Yes",G24,F24)),"")</f>
        <v/>
      </c>
      <c r="X24" s="10" t="str">
        <f>IF(D24=k-15, (E24-
J38*IF(Choice="Yes",G38,F38)-
K37*IF(Choice="Yes",G37,F37)-
L36*IF(Choice="Yes",G36,F36)-
M35*IF(Choice="Yes",G35,F35)-
N34*IF(Choice="Yes",G34,F34)-
O33*IF(Choice="Yes",G33,F33)-
P32*IF(Choice="Yes",G32,F32)-
Q31*IF(Choice="Yes",G31,F31)-
R30*IF(Choice="Yes",G30,F30)-
S29*IF(Choice="Yes",G29,F29)-
T28*IF(Choice="Yes",G28,F28)-
U27*IF(Choice="Yes",G27,F27)-
V26*IF(Choice="Yes",G26,F26)-
W25*IF(Choice="Yes",G25,F25)
)/(1+IF(Choice="Yes",G24,F24)),"")</f>
        <v/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</row>
    <row r="25" spans="1:76">
      <c r="A25" s="20" t="s">
        <v>43</v>
      </c>
      <c r="B25" s="16"/>
      <c r="C25" s="25"/>
      <c r="D25" s="26" t="str">
        <f t="shared" si="15"/>
        <v/>
      </c>
      <c r="E25" s="27" t="str">
        <f t="shared" si="16"/>
        <v/>
      </c>
      <c r="F25" s="28" t="str">
        <f t="shared" si="17"/>
        <v/>
      </c>
      <c r="G25" s="28"/>
      <c r="H25" s="27" t="str">
        <f t="shared" si="1"/>
        <v/>
      </c>
      <c r="I25" s="27" t="str">
        <f>IF(D25&lt;=k-1,IF(D25=0,E25,IF(SUM(J25:BH25)=0,"",IF(SUM(J25:BH25)&lt;0,"",SUM(J25:BH25)))),"")</f>
        <v/>
      </c>
      <c r="J25" s="10" t="str">
        <f t="shared" si="2"/>
        <v/>
      </c>
      <c r="K25" s="10" t="str">
        <f t="shared" si="3"/>
        <v/>
      </c>
      <c r="L25" s="10" t="str">
        <f t="shared" si="4"/>
        <v/>
      </c>
      <c r="M25" s="10" t="str">
        <f t="shared" si="5"/>
        <v/>
      </c>
      <c r="N25" s="10" t="str">
        <f t="shared" si="6"/>
        <v/>
      </c>
      <c r="O25" s="10" t="str">
        <f t="shared" si="7"/>
        <v/>
      </c>
      <c r="P25" s="10" t="str">
        <f t="shared" si="8"/>
        <v/>
      </c>
      <c r="Q25" s="10" t="str">
        <f t="shared" si="9"/>
        <v/>
      </c>
      <c r="R25" s="10" t="str">
        <f t="shared" si="10"/>
        <v/>
      </c>
      <c r="S25" s="10" t="str">
        <f t="shared" si="11"/>
        <v/>
      </c>
      <c r="T25" s="10" t="str">
        <f t="shared" si="12"/>
        <v/>
      </c>
      <c r="U25" s="11" t="str">
        <f t="shared" si="13"/>
        <v/>
      </c>
      <c r="V25" s="10" t="str">
        <f t="shared" si="14"/>
        <v/>
      </c>
      <c r="W25" s="10" t="str">
        <f>IF(D25=k-14, (E25-
J38*IF(Choice="Yes",G38,F38)-
K37*IF(Choice="Yes",G37,F37)-
L36*IF(Choice="Yes",G36,F36)-
M35*IF(Choice="Yes",G35,F35)-
N34*IF(Choice="Yes",G34,F34)-
O33*IF(Choice="Yes",G33,F33)-
P32*IF(Choice="Yes",G32,F32)-
Q31*IF(Choice="Yes",G31,F31)-
R30*IF(Choice="Yes",G30,F30)-
S29*IF(Choice="Yes",G29,F29)-
T28*IF(Choice="Yes",G28,F28)-
U27*IF(Choice="Yes",G27,F27)-
V26*IF(Choice="Yes",G26,F26))/(1+IF(Choice="Yes",G25,F25)),"")</f>
        <v/>
      </c>
      <c r="X25" s="10" t="str">
        <f>IF(D25=k-15, (E25-
J39*IF(Choice="Yes",G39,F39)-
K38*IF(Choice="Yes",G38,F38)-
L37*IF(Choice="Yes",G37,F37)-
M36*IF(Choice="Yes",G36,F36)-
N35*IF(Choice="Yes",G35,F35)-
O34*IF(Choice="Yes",G34,F34)-
P33*IF(Choice="Yes",G33,F33)-
Q32*IF(Choice="Yes",G32,F32)-
R31*IF(Choice="Yes",G31,F31)-
S30*IF(Choice="Yes",G30,F30)-
T29*IF(Choice="Yes",G29,F29)-
U28*IF(Choice="Yes",G28,F28)-
V27*IF(Choice="Yes",G27,F27)-
W26*IF(Choice="Yes",G26,F26)
)/(1+IF(Choice="Yes",G25,F25)),"")</f>
        <v/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</row>
    <row r="26" spans="1:76">
      <c r="A26" s="20" t="s">
        <v>44</v>
      </c>
      <c r="B26" s="16"/>
      <c r="C26" s="25"/>
      <c r="D26" s="26" t="str">
        <f t="shared" si="15"/>
        <v/>
      </c>
      <c r="E26" s="27" t="str">
        <f t="shared" si="16"/>
        <v/>
      </c>
      <c r="F26" s="28" t="str">
        <f t="shared" si="17"/>
        <v/>
      </c>
      <c r="G26" s="28"/>
      <c r="H26" s="27" t="str">
        <f t="shared" si="1"/>
        <v/>
      </c>
      <c r="I26" s="27" t="str">
        <f>IF(D26&lt;=k-1,IF(D26=0,E26,IF(SUM(J26:BH26)=0,"",IF(SUM(J26:BH26)&lt;0,"",SUM(J26:BH26)))),"")</f>
        <v/>
      </c>
      <c r="J26" s="10" t="str">
        <f t="shared" si="2"/>
        <v/>
      </c>
      <c r="K26" s="10" t="str">
        <f t="shared" si="3"/>
        <v/>
      </c>
      <c r="L26" s="10" t="str">
        <f t="shared" si="4"/>
        <v/>
      </c>
      <c r="M26" s="10" t="str">
        <f t="shared" si="5"/>
        <v/>
      </c>
      <c r="N26" s="10" t="str">
        <f t="shared" si="6"/>
        <v/>
      </c>
      <c r="O26" s="10" t="str">
        <f t="shared" si="7"/>
        <v/>
      </c>
      <c r="P26" s="10" t="str">
        <f t="shared" si="8"/>
        <v/>
      </c>
      <c r="Q26" s="10" t="str">
        <f t="shared" si="9"/>
        <v/>
      </c>
      <c r="R26" s="10" t="str">
        <f t="shared" si="10"/>
        <v/>
      </c>
      <c r="S26" s="10" t="str">
        <f t="shared" si="11"/>
        <v/>
      </c>
      <c r="T26" s="10" t="str">
        <f t="shared" si="12"/>
        <v/>
      </c>
      <c r="U26" s="11" t="str">
        <f t="shared" si="13"/>
        <v/>
      </c>
      <c r="V26" s="10" t="str">
        <f t="shared" si="14"/>
        <v/>
      </c>
      <c r="W26" s="10" t="str">
        <f>IF(D26=k-14, (E26-
J39*IF(Choice="Yes",G39,F39)-
K38*IF(Choice="Yes",G38,F38)-
L37*IF(Choice="Yes",G37,F37)-
M36*IF(Choice="Yes",G36,F36)-
N35*IF(Choice="Yes",G35,F35)-
O34*IF(Choice="Yes",G34,F34)-
P33*IF(Choice="Yes",G33,F33)-
Q32*IF(Choice="Yes",G32,F32)-
R31*IF(Choice="Yes",G31,F31)-
S30*IF(Choice="Yes",G30,F30)-
T29*IF(Choice="Yes",G29,F29)-
U28*IF(Choice="Yes",G28,F28)-
V27*IF(Choice="Yes",G27,F27))/(1+IF(Choice="Yes",G26,F26)),"")</f>
        <v/>
      </c>
      <c r="X26" s="10" t="str">
        <f>IF(D26=k-15, (E26-
J40*IF(Choice="Yes",G40,F40)-
K39*IF(Choice="Yes",G39,F39)-
L38*IF(Choice="Yes",G38,F38)-
M37*IF(Choice="Yes",G37,F37)-
N36*IF(Choice="Yes",G36,F36)-
O35*IF(Choice="Yes",G35,F35)-
P34*IF(Choice="Yes",G34,F34)-
Q33*IF(Choice="Yes",G33,F33)-
R32*IF(Choice="Yes",G32,F32)-
S31*IF(Choice="Yes",G31,F31)-
T30*IF(Choice="Yes",G30,F30)-
U29*IF(Choice="Yes",G29,F29)-
V28*IF(Choice="Yes",G28,F28)-
W27*IF(Choice="Yes",G27,F27)
)/(1+IF(Choice="Yes",G26,F26)),"")</f>
        <v/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</row>
    <row r="27" spans="1:76">
      <c r="A27" s="20" t="s">
        <v>46</v>
      </c>
      <c r="B27" s="16"/>
      <c r="C27" s="25"/>
      <c r="D27" s="26" t="str">
        <f t="shared" si="15"/>
        <v/>
      </c>
      <c r="E27" s="27" t="str">
        <f t="shared" si="16"/>
        <v/>
      </c>
      <c r="F27" s="28" t="str">
        <f t="shared" si="17"/>
        <v/>
      </c>
      <c r="G27" s="28"/>
      <c r="H27" s="27" t="str">
        <f t="shared" si="1"/>
        <v/>
      </c>
      <c r="I27" s="27" t="str">
        <f>IF(D27&lt;=k-1,IF(D27=0,E27,IF(SUM(J27:BH27)=0,"",IF(SUM(J27:BH27)&lt;0,"",SUM(J27:BH27)))),"")</f>
        <v/>
      </c>
      <c r="J27" s="10" t="str">
        <f t="shared" si="2"/>
        <v/>
      </c>
      <c r="K27" s="10" t="str">
        <f t="shared" si="3"/>
        <v/>
      </c>
      <c r="L27" s="10" t="str">
        <f t="shared" si="4"/>
        <v/>
      </c>
      <c r="M27" s="10" t="str">
        <f t="shared" si="5"/>
        <v/>
      </c>
      <c r="N27" s="10" t="str">
        <f t="shared" si="6"/>
        <v/>
      </c>
      <c r="O27" s="10" t="str">
        <f t="shared" si="7"/>
        <v/>
      </c>
      <c r="P27" s="10" t="str">
        <f t="shared" si="8"/>
        <v/>
      </c>
      <c r="Q27" s="10" t="str">
        <f t="shared" si="9"/>
        <v/>
      </c>
      <c r="R27" s="10" t="str">
        <f t="shared" si="10"/>
        <v/>
      </c>
      <c r="S27" s="10" t="str">
        <f t="shared" si="11"/>
        <v/>
      </c>
      <c r="T27" s="10" t="str">
        <f t="shared" si="12"/>
        <v/>
      </c>
      <c r="U27" s="11" t="str">
        <f t="shared" si="13"/>
        <v/>
      </c>
      <c r="V27" s="10" t="str">
        <f t="shared" si="14"/>
        <v/>
      </c>
      <c r="W27" s="10" t="str">
        <f>IF(D27=k-14, (E27-
J40*IF(Choice="Yes",G40,F40)-
K39*IF(Choice="Yes",G39,F39)-
L38*IF(Choice="Yes",G38,F38)-
M37*IF(Choice="Yes",G37,F37)-
N36*IF(Choice="Yes",G36,F36)-
O35*IF(Choice="Yes",G35,F35)-
P34*IF(Choice="Yes",G34,F34)-
Q33*IF(Choice="Yes",G33,F33)-
R32*IF(Choice="Yes",G32,F32)-
S31*IF(Choice="Yes",G31,F31)-
T30*IF(Choice="Yes",G30,F30)-
U29*IF(Choice="Yes",G29,F29)-
V28*IF(Choice="Yes",G28,F28))/(1+IF(Choice="Yes",G27,F27)),"")</f>
        <v/>
      </c>
      <c r="X27" s="10" t="str">
        <f>IF(D27=k-15, (E27-
J41*IF(Choice="Yes",G41,F41)-
K40*IF(Choice="Yes",G40,F40)-
L39*IF(Choice="Yes",G39,F39)-
M38*IF(Choice="Yes",G38,F38)-
N37*IF(Choice="Yes",G37,F37)-
O36*IF(Choice="Yes",G36,F36)-
P35*IF(Choice="Yes",G35,F35)-
Q34*IF(Choice="Yes",G34,F34)-
R33*IF(Choice="Yes",G33,F33)-
S32*IF(Choice="Yes",G32,F32)-
T31*IF(Choice="Yes",G31,F31)-
U30*IF(Choice="Yes",G30,F30)-
V29*IF(Choice="Yes",G29,F29)-
W28*IF(Choice="Yes",G28,F28)
)/(1+IF(Choice="Yes",G27,F27)),"")</f>
        <v/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</row>
    <row r="28" spans="1:76">
      <c r="A28" s="21" t="s">
        <v>1</v>
      </c>
      <c r="B28" s="24">
        <f>SUM(I4:I53)</f>
        <v>29281707.941809349</v>
      </c>
      <c r="C28" s="25"/>
      <c r="D28" s="26" t="str">
        <f t="shared" si="15"/>
        <v/>
      </c>
      <c r="E28" s="27" t="str">
        <f t="shared" si="16"/>
        <v/>
      </c>
      <c r="F28" s="28" t="str">
        <f t="shared" si="17"/>
        <v/>
      </c>
      <c r="G28" s="28"/>
      <c r="H28" s="27" t="str">
        <f t="shared" si="1"/>
        <v/>
      </c>
      <c r="I28" s="27" t="str">
        <f>IF(D28&lt;=k-1,IF(D28=0,E28,IF(SUM(J28:BH28)=0,"",IF(SUM(J28:BH28)&lt;0,"",SUM(J28:BH28)))),"")</f>
        <v/>
      </c>
      <c r="J28" s="10" t="str">
        <f t="shared" si="2"/>
        <v/>
      </c>
      <c r="K28" s="10" t="str">
        <f t="shared" si="3"/>
        <v/>
      </c>
      <c r="L28" s="10" t="str">
        <f t="shared" si="4"/>
        <v/>
      </c>
      <c r="M28" s="10" t="str">
        <f t="shared" si="5"/>
        <v/>
      </c>
      <c r="N28" s="10" t="str">
        <f t="shared" si="6"/>
        <v/>
      </c>
      <c r="O28" s="10" t="str">
        <f t="shared" si="7"/>
        <v/>
      </c>
      <c r="P28" s="10" t="str">
        <f t="shared" si="8"/>
        <v/>
      </c>
      <c r="Q28" s="10" t="str">
        <f t="shared" si="9"/>
        <v/>
      </c>
      <c r="R28" s="10" t="str">
        <f t="shared" si="10"/>
        <v/>
      </c>
      <c r="S28" s="10" t="str">
        <f t="shared" si="11"/>
        <v/>
      </c>
      <c r="T28" s="10" t="str">
        <f t="shared" si="12"/>
        <v/>
      </c>
      <c r="U28" s="11" t="str">
        <f t="shared" si="13"/>
        <v/>
      </c>
      <c r="V28" s="10" t="str">
        <f t="shared" si="14"/>
        <v/>
      </c>
      <c r="W28" s="10" t="str">
        <f>IF(D28=k-14, (E28-
J41*IF(Choice="Yes",G41,F41)-
K40*IF(Choice="Yes",G40,F40)-
L39*IF(Choice="Yes",G39,F39)-
M38*IF(Choice="Yes",G38,F38)-
N37*IF(Choice="Yes",G37,F37)-
O36*IF(Choice="Yes",G36,F36)-
P35*IF(Choice="Yes",G35,F35)-
Q34*IF(Choice="Yes",G34,F34)-
R33*IF(Choice="Yes",G33,F33)-
S32*IF(Choice="Yes",G32,F32)-
T31*IF(Choice="Yes",G31,F31)-
U30*IF(Choice="Yes",G30,F30)-
V29*IF(Choice="Yes",G29,F29))/(1+IF(Choice="Yes",G28,F28)),"")</f>
        <v/>
      </c>
      <c r="X28" s="10" t="str">
        <f>IF(D28=k-15, (E28-
J42*IF(Choice="Yes",G42,F42)-
K41*IF(Choice="Yes",G41,F41)-
L40*IF(Choice="Yes",G40,F40)-
M39*IF(Choice="Yes",G39,F39)-
N38*IF(Choice="Yes",G38,F38)-
O37*IF(Choice="Yes",G37,F37)-
P36*IF(Choice="Yes",G36,F36)-
Q35*IF(Choice="Yes",G35,F35)-
R34*IF(Choice="Yes",G34,F34)-
S33*IF(Choice="Yes",G33,F33)-
T32*IF(Choice="Yes",G32,F32)-
U31*IF(Choice="Yes",G31,F31)-
V30*IF(Choice="Yes",G30,F30)-
W29*IF(Choice="Yes",G29,F29)
)/(1+IF(Choice="Yes",G28,F28)),"")</f>
        <v/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</row>
    <row r="29" spans="1:76">
      <c r="A29" s="21" t="s">
        <v>23</v>
      </c>
      <c r="B29" s="23"/>
      <c r="C29" s="25"/>
      <c r="D29" s="26" t="str">
        <f t="shared" si="15"/>
        <v/>
      </c>
      <c r="E29" s="27" t="str">
        <f t="shared" si="16"/>
        <v/>
      </c>
      <c r="F29" s="28" t="str">
        <f t="shared" si="17"/>
        <v/>
      </c>
      <c r="G29" s="28"/>
      <c r="H29" s="27" t="str">
        <f t="shared" si="1"/>
        <v/>
      </c>
      <c r="I29" s="27" t="str">
        <f>IF(D29&lt;=k-1,IF(D29=0,E29,IF(SUM(J29:BH29)=0,"",IF(SUM(J29:BH29)&lt;0,"",SUM(J29:BH29)))),"")</f>
        <v/>
      </c>
      <c r="J29" s="10" t="str">
        <f t="shared" si="2"/>
        <v/>
      </c>
      <c r="K29" s="10" t="str">
        <f t="shared" si="3"/>
        <v/>
      </c>
      <c r="L29" s="10" t="str">
        <f t="shared" si="4"/>
        <v/>
      </c>
      <c r="M29" s="10" t="str">
        <f t="shared" si="5"/>
        <v/>
      </c>
      <c r="N29" s="10" t="str">
        <f t="shared" si="6"/>
        <v/>
      </c>
      <c r="O29" s="10" t="str">
        <f t="shared" si="7"/>
        <v/>
      </c>
      <c r="P29" s="10" t="str">
        <f t="shared" si="8"/>
        <v/>
      </c>
      <c r="Q29" s="10" t="str">
        <f t="shared" si="9"/>
        <v/>
      </c>
      <c r="R29" s="10" t="str">
        <f t="shared" si="10"/>
        <v/>
      </c>
      <c r="S29" s="10" t="str">
        <f t="shared" si="11"/>
        <v/>
      </c>
      <c r="T29" s="10" t="str">
        <f t="shared" si="12"/>
        <v/>
      </c>
      <c r="U29" s="11" t="str">
        <f t="shared" si="13"/>
        <v/>
      </c>
      <c r="V29" s="10" t="str">
        <f t="shared" si="14"/>
        <v/>
      </c>
      <c r="W29" s="10" t="str">
        <f>IF(D29=k-14, (E29-
J42*IF(Choice="Yes",G42,F42)-
K41*IF(Choice="Yes",G41,F41)-
L40*IF(Choice="Yes",G40,F40)-
M39*IF(Choice="Yes",G39,F39)-
N38*IF(Choice="Yes",G38,F38)-
O37*IF(Choice="Yes",G37,F37)-
P36*IF(Choice="Yes",G36,F36)-
Q35*IF(Choice="Yes",G35,F35)-
R34*IF(Choice="Yes",G34,F34)-
S33*IF(Choice="Yes",G33,F33)-
T32*IF(Choice="Yes",G32,F32)-
U31*IF(Choice="Yes",G31,F31)-
V30*IF(Choice="Yes",G30,F30))/(1+IF(Choice="Yes",G29,F29)),"")</f>
        <v/>
      </c>
      <c r="X29" s="10" t="str">
        <f>IF(D29=k-15, (E29-
J43*IF(Choice="Yes",G43,F43)-
K42*IF(Choice="Yes",G42,F42)-
L41*IF(Choice="Yes",G41,F41)-
M40*IF(Choice="Yes",G40,F40)-
N39*IF(Choice="Yes",G39,F39)-
O38*IF(Choice="Yes",G38,F38)-
P37*IF(Choice="Yes",G37,F37)-
Q36*IF(Choice="Yes",G36,F36)-
R35*IF(Choice="Yes",G35,F35)-
S34*IF(Choice="Yes",G34,F34)-
T33*IF(Choice="Yes",G33,F33)-
U32*IF(Choice="Yes",G32,F32)-
V31*IF(Choice="Yes",G31,F31)-
W30*IF(Choice="Yes",G30,F30)
)/(1+IF(Choice="Yes",G29,F29)),"")</f>
        <v/>
      </c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</row>
    <row r="30" spans="1:76">
      <c r="A30" s="21" t="s">
        <v>31</v>
      </c>
      <c r="B30" s="23"/>
      <c r="C30" s="25"/>
      <c r="D30" s="26" t="str">
        <f t="shared" si="15"/>
        <v/>
      </c>
      <c r="E30" s="27" t="str">
        <f t="shared" si="16"/>
        <v/>
      </c>
      <c r="F30" s="28" t="str">
        <f t="shared" si="17"/>
        <v/>
      </c>
      <c r="G30" s="28"/>
      <c r="H30" s="27" t="str">
        <f t="shared" si="1"/>
        <v/>
      </c>
      <c r="I30" s="27" t="str">
        <f>IF(D30&lt;=k-1,IF(D30=0,E30,IF(SUM(J30:BH30)=0,"",IF(SUM(J30:BH30)&lt;0,"",SUM(J30:BH30)))),"")</f>
        <v/>
      </c>
      <c r="J30" s="10" t="str">
        <f t="shared" si="2"/>
        <v/>
      </c>
      <c r="K30" s="10" t="str">
        <f t="shared" si="3"/>
        <v/>
      </c>
      <c r="L30" s="10" t="str">
        <f t="shared" si="4"/>
        <v/>
      </c>
      <c r="M30" s="10" t="str">
        <f t="shared" si="5"/>
        <v/>
      </c>
      <c r="N30" s="10" t="str">
        <f t="shared" si="6"/>
        <v/>
      </c>
      <c r="O30" s="10" t="str">
        <f t="shared" si="7"/>
        <v/>
      </c>
      <c r="P30" s="10" t="str">
        <f t="shared" si="8"/>
        <v/>
      </c>
      <c r="Q30" s="10" t="str">
        <f t="shared" si="9"/>
        <v/>
      </c>
      <c r="R30" s="10" t="str">
        <f t="shared" si="10"/>
        <v/>
      </c>
      <c r="S30" s="10" t="str">
        <f t="shared" si="11"/>
        <v/>
      </c>
      <c r="T30" s="10" t="str">
        <f t="shared" si="12"/>
        <v/>
      </c>
      <c r="U30" s="11" t="str">
        <f t="shared" si="13"/>
        <v/>
      </c>
      <c r="V30" s="10" t="str">
        <f t="shared" si="14"/>
        <v/>
      </c>
      <c r="W30" s="10" t="str">
        <f>IF(D30=k-14, (E30-
J43*IF(Choice="Yes",G43,F43)-
K42*IF(Choice="Yes",G42,F42)-
L41*IF(Choice="Yes",G41,F41)-
M40*IF(Choice="Yes",G40,F40)-
N39*IF(Choice="Yes",G39,F39)-
O38*IF(Choice="Yes",G38,F38)-
P37*IF(Choice="Yes",G37,F37)-
Q36*IF(Choice="Yes",G36,F36)-
R35*IF(Choice="Yes",G35,F35)-
S34*IF(Choice="Yes",G34,F34)-
T33*IF(Choice="Yes",G33,F33)-
U32*IF(Choice="Yes",G32,F32)-
V31*IF(Choice="Yes",G31,F31))/(1+IF(Choice="Yes",G30,F30)),"")</f>
        <v/>
      </c>
      <c r="X30" s="10" t="str">
        <f>IF(D30=k-15, (E30-
J44*IF(Choice="Yes",G44,F44)-
K43*IF(Choice="Yes",G43,F43)-
L42*IF(Choice="Yes",G42,F42)-
M41*IF(Choice="Yes",G41,F41)-
N40*IF(Choice="Yes",G40,F40)-
O39*IF(Choice="Yes",G39,F39)-
P38*IF(Choice="Yes",G38,F38)-
Q37*IF(Choice="Yes",G37,F37)-
R36*IF(Choice="Yes",G36,F36)-
S35*IF(Choice="Yes",G35,F35)-
T34*IF(Choice="Yes",G34,F34)-
U33*IF(Choice="Yes",G33,F33)-
V32*IF(Choice="Yes",G32,F32)-
W31*IF(Choice="Yes",G31,F31)
)/(1+IF(Choice="Yes",G30,F30)),"")</f>
        <v/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</row>
    <row r="31" spans="1:76">
      <c r="C31" s="25"/>
      <c r="D31" s="26" t="str">
        <f t="shared" si="15"/>
        <v/>
      </c>
      <c r="E31" s="27" t="str">
        <f t="shared" si="16"/>
        <v/>
      </c>
      <c r="F31" s="28" t="str">
        <f t="shared" si="17"/>
        <v/>
      </c>
      <c r="G31" s="28"/>
      <c r="H31" s="27" t="str">
        <f t="shared" si="1"/>
        <v/>
      </c>
      <c r="I31" s="27" t="str">
        <f>IF(D31&lt;=k-1,IF(D31=0,E31,IF(SUM(J31:BH31)=0,"",IF(SUM(J31:BH31)&lt;0,"",SUM(J31:BH31)))),"")</f>
        <v/>
      </c>
      <c r="J31" s="10" t="str">
        <f t="shared" si="2"/>
        <v/>
      </c>
      <c r="K31" s="10" t="str">
        <f t="shared" si="3"/>
        <v/>
      </c>
      <c r="L31" s="10" t="str">
        <f t="shared" si="4"/>
        <v/>
      </c>
      <c r="M31" s="10" t="str">
        <f t="shared" si="5"/>
        <v/>
      </c>
      <c r="N31" s="10" t="str">
        <f t="shared" si="6"/>
        <v/>
      </c>
      <c r="O31" s="10" t="str">
        <f t="shared" si="7"/>
        <v/>
      </c>
      <c r="P31" s="10" t="str">
        <f t="shared" si="8"/>
        <v/>
      </c>
      <c r="Q31" s="10" t="str">
        <f t="shared" si="9"/>
        <v/>
      </c>
      <c r="R31" s="10" t="str">
        <f t="shared" si="10"/>
        <v/>
      </c>
      <c r="S31" s="10" t="str">
        <f t="shared" si="11"/>
        <v/>
      </c>
      <c r="T31" s="10" t="str">
        <f t="shared" si="12"/>
        <v/>
      </c>
      <c r="U31" s="11" t="str">
        <f t="shared" si="13"/>
        <v/>
      </c>
      <c r="V31" s="10" t="str">
        <f t="shared" si="14"/>
        <v/>
      </c>
      <c r="W31" s="10" t="str">
        <f>IF(D31=k-14, (E31-
J44*IF(Choice="Yes",G44,F44)-
K43*IF(Choice="Yes",G43,F43)-
L42*IF(Choice="Yes",G42,F42)-
M41*IF(Choice="Yes",G41,F41)-
N40*IF(Choice="Yes",G40,F40)-
O39*IF(Choice="Yes",G39,F39)-
P38*IF(Choice="Yes",G38,F38)-
Q37*IF(Choice="Yes",G37,F37)-
R36*IF(Choice="Yes",G36,F36)-
S35*IF(Choice="Yes",G35,F35)-
T34*IF(Choice="Yes",G34,F34)-
U33*IF(Choice="Yes",G33,F33)-
V32*IF(Choice="Yes",G32,F32))/(1+IF(Choice="Yes",G31,F31)),"")</f>
        <v/>
      </c>
      <c r="X31" s="10" t="str">
        <f>IF(D31=k-15, (E31-
J45*IF(Choice="Yes",G45,F45)-
K44*IF(Choice="Yes",G44,F44)-
L43*IF(Choice="Yes",G43,F43)-
M42*IF(Choice="Yes",G42,F42)-
N41*IF(Choice="Yes",G41,F41)-
O40*IF(Choice="Yes",G40,F40)-
P39*IF(Choice="Yes",G39,F39)-
Q38*IF(Choice="Yes",G38,F38)-
R37*IF(Choice="Yes",G37,F37)-
S36*IF(Choice="Yes",G36,F36)-
T35*IF(Choice="Yes",G35,F35)-
U34*IF(Choice="Yes",G34,F34)-
V33*IF(Choice="Yes",G33,F33)-
W32*IF(Choice="Yes",G32,F32)
)/(1+IF(Choice="Yes",G31,F31)),"")</f>
        <v/>
      </c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49"/>
      <c r="BJ31" s="49"/>
    </row>
    <row r="32" spans="1:76">
      <c r="A32" t="s">
        <v>24</v>
      </c>
      <c r="C32" s="25"/>
      <c r="D32" s="26" t="str">
        <f t="shared" si="15"/>
        <v/>
      </c>
      <c r="E32" s="27" t="str">
        <f t="shared" si="16"/>
        <v/>
      </c>
      <c r="F32" s="28" t="str">
        <f t="shared" si="17"/>
        <v/>
      </c>
      <c r="G32" s="28"/>
      <c r="H32" s="27" t="str">
        <f t="shared" si="1"/>
        <v/>
      </c>
      <c r="I32" s="27" t="str">
        <f>IF(D32&lt;=k-1,IF(D32=0,E32,IF(SUM(J32:BH32)=0,"",IF(SUM(J32:BH32)&lt;0,"",SUM(J32:BH32)))),"")</f>
        <v/>
      </c>
      <c r="J32" s="10" t="str">
        <f t="shared" si="2"/>
        <v/>
      </c>
      <c r="K32" s="10" t="str">
        <f t="shared" si="3"/>
        <v/>
      </c>
      <c r="L32" s="10" t="str">
        <f t="shared" si="4"/>
        <v/>
      </c>
      <c r="M32" s="10" t="str">
        <f t="shared" si="5"/>
        <v/>
      </c>
      <c r="N32" s="10" t="str">
        <f t="shared" si="6"/>
        <v/>
      </c>
      <c r="O32" s="10" t="str">
        <f t="shared" si="7"/>
        <v/>
      </c>
      <c r="P32" s="10" t="str">
        <f t="shared" si="8"/>
        <v/>
      </c>
      <c r="Q32" s="10" t="str">
        <f t="shared" si="9"/>
        <v/>
      </c>
      <c r="R32" s="10" t="str">
        <f t="shared" si="10"/>
        <v/>
      </c>
      <c r="S32" s="10" t="str">
        <f t="shared" si="11"/>
        <v/>
      </c>
      <c r="T32" s="10" t="str">
        <f t="shared" si="12"/>
        <v/>
      </c>
      <c r="U32" s="11" t="str">
        <f t="shared" si="13"/>
        <v/>
      </c>
      <c r="V32" s="10" t="str">
        <f t="shared" si="14"/>
        <v/>
      </c>
      <c r="W32" s="10" t="str">
        <f>IF(D32=k-14, (E32-
J45*IF(Choice="Yes",G45,F45)-
K44*IF(Choice="Yes",G44,F44)-
L43*IF(Choice="Yes",G43,F43)-
M42*IF(Choice="Yes",G42,F42)-
N41*IF(Choice="Yes",G41,F41)-
O40*IF(Choice="Yes",G40,F40)-
P39*IF(Choice="Yes",G39,F39)-
Q38*IF(Choice="Yes",G38,F38)-
R37*IF(Choice="Yes",G37,F37)-
S36*IF(Choice="Yes",G36,F36)-
T35*IF(Choice="Yes",G35,F35)-
U34*IF(Choice="Yes",G34,F34)-
V33*IF(Choice="Yes",G33,F33))/(1+IF(Choice="Yes",G32,F32)),"")</f>
        <v/>
      </c>
      <c r="X32" s="10" t="str">
        <f>IF(D32=k-15, (E32-
J46*IF(Choice="Yes",G46,F46)-
K45*IF(Choice="Yes",G45,F45)-
L44*IF(Choice="Yes",G44,F44)-
M43*IF(Choice="Yes",G43,F43)-
N42*IF(Choice="Yes",G42,F42)-
O41*IF(Choice="Yes",G41,F41)-
P40*IF(Choice="Yes",G40,F40)-
Q39*IF(Choice="Yes",G39,F39)-
R38*IF(Choice="Yes",G38,F38)-
S37*IF(Choice="Yes",G37,F37)-
T36*IF(Choice="Yes",G36,F36)-
U35*IF(Choice="Yes",G35,F35)-
V34*IF(Choice="Yes",G34,F34)-
W33*IF(Choice="Yes",G33,F33)
)/(1+IF(Choice="Yes",G32,F32)),"")</f>
        <v/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49"/>
      <c r="BJ32" s="49"/>
    </row>
    <row r="33" spans="1:62">
      <c r="A33" t="s">
        <v>25</v>
      </c>
      <c r="C33" s="25"/>
      <c r="D33" s="26" t="str">
        <f t="shared" si="15"/>
        <v/>
      </c>
      <c r="E33" s="27" t="str">
        <f t="shared" si="16"/>
        <v/>
      </c>
      <c r="F33" s="28" t="str">
        <f t="shared" si="17"/>
        <v/>
      </c>
      <c r="G33" s="28"/>
      <c r="H33" s="27" t="str">
        <f t="shared" si="1"/>
        <v/>
      </c>
      <c r="I33" s="27" t="str">
        <f>IF(D33&lt;=k-1,IF(D33=0,E33,IF(SUM(J33:BH33)=0,"",IF(SUM(J33:BH33)&lt;0,"",SUM(J33:BH33)))),"")</f>
        <v/>
      </c>
      <c r="J33" s="10" t="str">
        <f t="shared" si="2"/>
        <v/>
      </c>
      <c r="K33" s="10" t="str">
        <f t="shared" si="3"/>
        <v/>
      </c>
      <c r="L33" s="10" t="str">
        <f t="shared" si="4"/>
        <v/>
      </c>
      <c r="M33" s="10" t="str">
        <f t="shared" si="5"/>
        <v/>
      </c>
      <c r="N33" s="10" t="str">
        <f t="shared" si="6"/>
        <v/>
      </c>
      <c r="O33" s="10" t="str">
        <f t="shared" si="7"/>
        <v/>
      </c>
      <c r="P33" s="10" t="str">
        <f t="shared" si="8"/>
        <v/>
      </c>
      <c r="Q33" s="10" t="str">
        <f t="shared" si="9"/>
        <v/>
      </c>
      <c r="R33" s="10" t="str">
        <f t="shared" si="10"/>
        <v/>
      </c>
      <c r="S33" s="10" t="str">
        <f t="shared" si="11"/>
        <v/>
      </c>
      <c r="T33" s="10" t="str">
        <f t="shared" si="12"/>
        <v/>
      </c>
      <c r="U33" s="11" t="str">
        <f t="shared" si="13"/>
        <v/>
      </c>
      <c r="V33" s="10" t="str">
        <f t="shared" si="14"/>
        <v/>
      </c>
      <c r="W33" s="10" t="str">
        <f>IF(D33=k-14, (E33-
J46*IF(Choice="Yes",G46,F46)-
K45*IF(Choice="Yes",G45,F45)-
L44*IF(Choice="Yes",G44,F44)-
M43*IF(Choice="Yes",G43,F43)-
N42*IF(Choice="Yes",G42,F42)-
O41*IF(Choice="Yes",G41,F41)-
P40*IF(Choice="Yes",G40,F40)-
Q39*IF(Choice="Yes",G39,F39)-
R38*IF(Choice="Yes",G38,F38)-
S37*IF(Choice="Yes",G37,F37)-
T36*IF(Choice="Yes",G36,F36)-
U35*IF(Choice="Yes",G35,F35)-
V34*IF(Choice="Yes",G34,F34))/(1+IF(Choice="Yes",G33,F33)),"")</f>
        <v/>
      </c>
      <c r="X33" s="10" t="str">
        <f>IF(D33=k-15, (E33-
J47*IF(Choice="Yes",G47,F47)-
K46*IF(Choice="Yes",G46,F46)-
L45*IF(Choice="Yes",G45,F45)-
M44*IF(Choice="Yes",G44,F44)-
N43*IF(Choice="Yes",G43,F43)-
O42*IF(Choice="Yes",G42,F42)-
P41*IF(Choice="Yes",G41,F41)-
Q40*IF(Choice="Yes",G40,F40)-
R39*IF(Choice="Yes",G39,F39)-
S38*IF(Choice="Yes",G38,F38)-
T37*IF(Choice="Yes",G37,F37)-
U36*IF(Choice="Yes",G36,F36)-
V35*IF(Choice="Yes",G35,F35)-
W34*IF(Choice="Yes",G34,F34)
)/(1+IF(Choice="Yes",G33,F33)),"")</f>
        <v/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49"/>
      <c r="BJ33" s="49"/>
    </row>
    <row r="34" spans="1:62">
      <c r="A34" t="s">
        <v>26</v>
      </c>
      <c r="C34" s="25"/>
      <c r="D34" s="26" t="str">
        <f t="shared" si="15"/>
        <v/>
      </c>
      <c r="E34" s="27" t="str">
        <f t="shared" si="16"/>
        <v/>
      </c>
      <c r="F34" s="28" t="str">
        <f t="shared" si="17"/>
        <v/>
      </c>
      <c r="G34" s="28"/>
      <c r="H34" s="27" t="str">
        <f t="shared" si="1"/>
        <v/>
      </c>
      <c r="I34" s="27" t="str">
        <f>IF(D34&lt;=k-1,IF(D34=0,E34,IF(SUM(J34:BH34)=0,"",IF(SUM(J34:BH34)&lt;0,"",SUM(J34:BH34)))),"")</f>
        <v/>
      </c>
      <c r="J34" s="10" t="str">
        <f t="shared" si="2"/>
        <v/>
      </c>
      <c r="K34" s="10" t="str">
        <f t="shared" si="3"/>
        <v/>
      </c>
      <c r="L34" s="10" t="str">
        <f t="shared" si="4"/>
        <v/>
      </c>
      <c r="M34" s="10" t="str">
        <f t="shared" si="5"/>
        <v/>
      </c>
      <c r="N34" s="10" t="str">
        <f t="shared" si="6"/>
        <v/>
      </c>
      <c r="O34" s="10" t="str">
        <f t="shared" si="7"/>
        <v/>
      </c>
      <c r="P34" s="10" t="str">
        <f t="shared" si="8"/>
        <v/>
      </c>
      <c r="Q34" s="10" t="str">
        <f t="shared" si="9"/>
        <v/>
      </c>
      <c r="R34" s="10" t="str">
        <f t="shared" si="10"/>
        <v/>
      </c>
      <c r="S34" s="10" t="str">
        <f t="shared" si="11"/>
        <v/>
      </c>
      <c r="T34" s="10" t="str">
        <f t="shared" si="12"/>
        <v/>
      </c>
      <c r="U34" s="11" t="str">
        <f t="shared" si="13"/>
        <v/>
      </c>
      <c r="V34" s="10" t="str">
        <f t="shared" si="14"/>
        <v/>
      </c>
      <c r="W34" s="10" t="str">
        <f>IF(D34=k-14, (E34-
J47*IF(Choice="Yes",G47,F47)-
K46*IF(Choice="Yes",G46,F46)-
L45*IF(Choice="Yes",G45,F45)-
M44*IF(Choice="Yes",G44,F44)-
N43*IF(Choice="Yes",G43,F43)-
O42*IF(Choice="Yes",G42,F42)-
P41*IF(Choice="Yes",G41,F41)-
Q40*IF(Choice="Yes",G40,F40)-
R39*IF(Choice="Yes",G39,F39)-
S38*IF(Choice="Yes",G38,F38)-
T37*IF(Choice="Yes",G37,F37)-
U36*IF(Choice="Yes",G36,F36)-
V35*IF(Choice="Yes",G35,F35))/(1+IF(Choice="Yes",G34,F34)),"")</f>
        <v/>
      </c>
      <c r="X34" s="10" t="str">
        <f>IF(D34=k-15, (E34-
J48*IF(Choice="Yes",G48,F48)-
K47*IF(Choice="Yes",G47,F47)-
L46*IF(Choice="Yes",G46,F46)-
M45*IF(Choice="Yes",G45,F45)-
N44*IF(Choice="Yes",G44,F44)-
O43*IF(Choice="Yes",G43,F43)-
P42*IF(Choice="Yes",G42,F42)-
Q41*IF(Choice="Yes",G41,F41)-
R40*IF(Choice="Yes",G40,F40)-
S39*IF(Choice="Yes",G39,F39)-
T38*IF(Choice="Yes",G38,F38)-
U37*IF(Choice="Yes",G37,F37)-
V36*IF(Choice="Yes",G36,F36)-
W35*IF(Choice="Yes",G35,F35)
)/(1+IF(Choice="Yes",G34,F34)),"")</f>
        <v/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49"/>
      <c r="BJ34" s="49"/>
    </row>
    <row r="35" spans="1:62">
      <c r="C35" s="25"/>
      <c r="D35" s="26" t="str">
        <f t="shared" si="15"/>
        <v/>
      </c>
      <c r="E35" s="27" t="str">
        <f t="shared" si="16"/>
        <v/>
      </c>
      <c r="F35" s="28" t="str">
        <f t="shared" si="17"/>
        <v/>
      </c>
      <c r="G35" s="28"/>
      <c r="H35" s="27" t="str">
        <f t="shared" si="1"/>
        <v/>
      </c>
      <c r="I35" s="27" t="str">
        <f>IF(D35&lt;=k-1,IF(D35=0,E35,IF(SUM(J35:BH35)=0,"",IF(SUM(J35:BH35)&lt;0,"",SUM(J35:BH35)))),"")</f>
        <v/>
      </c>
      <c r="J35" s="10" t="str">
        <f t="shared" si="2"/>
        <v/>
      </c>
      <c r="K35" s="10" t="str">
        <f t="shared" si="3"/>
        <v/>
      </c>
      <c r="L35" s="10" t="str">
        <f t="shared" si="4"/>
        <v/>
      </c>
      <c r="M35" s="10" t="str">
        <f t="shared" si="5"/>
        <v/>
      </c>
      <c r="N35" s="10" t="str">
        <f t="shared" si="6"/>
        <v/>
      </c>
      <c r="O35" s="10" t="str">
        <f t="shared" si="7"/>
        <v/>
      </c>
      <c r="P35" s="10" t="str">
        <f t="shared" si="8"/>
        <v/>
      </c>
      <c r="Q35" s="10" t="str">
        <f t="shared" si="9"/>
        <v/>
      </c>
      <c r="R35" s="10" t="str">
        <f t="shared" si="10"/>
        <v/>
      </c>
      <c r="S35" s="10" t="str">
        <f t="shared" si="11"/>
        <v/>
      </c>
      <c r="T35" s="10" t="str">
        <f t="shared" si="12"/>
        <v/>
      </c>
      <c r="U35" s="11" t="str">
        <f t="shared" si="13"/>
        <v/>
      </c>
      <c r="V35" s="10" t="str">
        <f t="shared" si="14"/>
        <v/>
      </c>
      <c r="W35" s="10" t="str">
        <f>IF(D35=k-14, (E35-
J48*IF(Choice="Yes",G48,F48)-
K47*IF(Choice="Yes",G47,F47)-
L46*IF(Choice="Yes",G46,F46)-
M45*IF(Choice="Yes",G45,F45)-
N44*IF(Choice="Yes",G44,F44)-
O43*IF(Choice="Yes",G43,F43)-
P42*IF(Choice="Yes",G42,F42)-
Q41*IF(Choice="Yes",G41,F41)-
R40*IF(Choice="Yes",G40,F40)-
S39*IF(Choice="Yes",G39,F39)-
T38*IF(Choice="Yes",G38,F38)-
U37*IF(Choice="Yes",G37,F37)-
V36*IF(Choice="Yes",G36,F36))/(1+IF(Choice="Yes",G35,F35)),"")</f>
        <v/>
      </c>
      <c r="X35" s="10" t="str">
        <f>IF(D35=k-15, (E35-
J49*IF(Choice="Yes",G49,F49)-
K48*IF(Choice="Yes",G48,F48)-
L47*IF(Choice="Yes",G47,F47)-
M46*IF(Choice="Yes",G46,F46)-
N45*IF(Choice="Yes",G45,F45)-
O44*IF(Choice="Yes",G44,F44)-
P43*IF(Choice="Yes",G43,F43)-
Q42*IF(Choice="Yes",G42,F42)-
R41*IF(Choice="Yes",G41,F41)-
S40*IF(Choice="Yes",G40,F40)-
T39*IF(Choice="Yes",G39,F39)-
U38*IF(Choice="Yes",G38,F38)-
V37*IF(Choice="Yes",G37,F37)-
W36*IF(Choice="Yes",G36,F36)
)/(1+IF(Choice="Yes",G35,F35)),"")</f>
        <v/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49"/>
      <c r="BJ35" s="49"/>
    </row>
    <row r="36" spans="1:62">
      <c r="A36" s="17" t="s">
        <v>32</v>
      </c>
      <c r="C36" s="25"/>
      <c r="D36" s="26" t="str">
        <f t="shared" si="15"/>
        <v/>
      </c>
      <c r="E36" s="27" t="str">
        <f t="shared" si="16"/>
        <v/>
      </c>
      <c r="F36" s="28" t="str">
        <f t="shared" si="17"/>
        <v/>
      </c>
      <c r="G36" s="28"/>
      <c r="H36" s="27" t="str">
        <f t="shared" ref="H36:H53" si="18">IF(D36&lt;=k-1,E36/(1+IF(Choice="Yes",G36,F36))^D36,"")</f>
        <v/>
      </c>
      <c r="I36" s="27" t="str">
        <f>IF(D36&lt;=k-1,IF(D36=0,E36,IF(SUM(J36:BH36)=0,"",IF(SUM(J36:BH36)&lt;0,"",SUM(J36:BH36)))),"")</f>
        <v/>
      </c>
      <c r="J36" s="10" t="str">
        <f t="shared" ref="J36:J53" si="19">IF(D36=k-1,E36/(1+IF(Choice="Yes",G36,F36)),"")</f>
        <v/>
      </c>
      <c r="K36" s="10" t="str">
        <f t="shared" ref="K36:K53" si="20">IF(D36=k-2,(E36-J37*IF(Choice="Yes",G37,F37))/(1+IF(Choice="Yes",G36,F36)),"")</f>
        <v/>
      </c>
      <c r="L36" s="10" t="str">
        <f t="shared" ref="L36:L53" si="21">IF(D36=k-3,(E36-J38*IF(Choice="Yes",G38,F38)-K37*IF(Choice="Yes",G37,F37))/(1+IF(Choice="Yes",G36,F36)),"")</f>
        <v/>
      </c>
      <c r="M36" s="10" t="str">
        <f t="shared" ref="M36:M53" si="22">IF(D36=k-4,(E36-J39*IF(Choice="Yes",G39,F39)-K38*IF(Choice="Yes",G38,F38)-L37*IF(Choice="Yes",G37,F37))/(1+IF(Choice="Yes",G36,F36)),"")</f>
        <v/>
      </c>
      <c r="N36" s="10" t="str">
        <f t="shared" ref="N36:N53" si="23">IF(D36=k-5,(E36-J40*IF(Choice="Yes",G40,F40)-K39*IF(Choice="Yes",G39,F39)-L38*IF(Choice="Yes",G38,F38)-M37*IF(Choice="Yes",G37,F37))/(1+IF(Choice="Yes",G36,F36)),"")</f>
        <v/>
      </c>
      <c r="O36" s="10" t="str">
        <f t="shared" ref="O36:O53" si="24">IF(D36=k-6,(E36-J41*IF(Choice="Yes",G41,F41)-K40*IF(Choice="Yes",G40,F40)-L39*IF(Choice="Yes",G39,F39)-M38*IF(Choice="Yes",G38,F38)-N37*IF(Choice="Yes",G37,F37))/
(1+IF(Choice="Yes",G36,F36)),"")</f>
        <v/>
      </c>
      <c r="P36" s="10" t="str">
        <f t="shared" ref="P36:P53" si="25">IF(D36=k-7,(E36-J42*IF(Choice="Yes",G42,F42)-K41*IF(Choice="Yes",G41,F41)-L40*IF(Choice="Yes",G40,F40)-M39*IF(Choice="Yes",G39,F39)-
N38*IF(Choice="Yes",G38,F38)-
O37*IF(Choice="Yes",G37,F37))/(1+IF(Choice="Yes",G36,F36)),"")</f>
        <v/>
      </c>
      <c r="Q36" s="10" t="str">
        <f t="shared" ref="Q36:Q53" si="26">IF(D36=k-8,(E36-J43*IF(Choice="Yes",G43,F43)-K42*IF(Choice="Yes",G42,F42)-L41*IF(Choice="Yes",G41,F41)-M40*IF(Choice="Yes",G40,F40)-
N39*IF(Choice="Yes",G39,F39)-
O38*IF(Choice="Yes",G38,F38)-
P37*IF(Choice="Yes",G37,F37))/(1+IF(Choice="Yes",G36,F36)),"")</f>
        <v/>
      </c>
      <c r="R36" s="10" t="str">
        <f t="shared" ref="R36:R53" si="27">IF(D36=k-9,(E36-J44*IF(Choice="Yes",G44,F44)-K43*IF(Choice="Yes",G43,F43)-L42*IF(Choice="Yes",G42,F42)-M41*IF(Choice="Yes",G41,F41)-
N40*IF(Choice="Yes",G40,F40)-
O39*IF(Choice="Yes",G39,F39)-
P38*IF(Choice="Yes",G38,F38)-
Q37*IF(Choice="Yes",G37,F37))/(1+IF(Choice="Yes",G36,F36)),"")</f>
        <v/>
      </c>
      <c r="S36" s="10" t="str">
        <f t="shared" ref="S36:S53" si="28">IF(D36=k-10,(E36-J45*IF(Choice="Yes",G45,F45)-K44*IF(Choice="Yes",G44,F44)-L43*IF(Choice="Yes",G43,F43)-M42*IF(Choice="Yes",G42,F42)-
N41*IF(Choice="Yes",G41,F41)-
O40*IF(Choice="Yes",G40,F40)-
P39*IF(Choice="Yes",G39,F39)-
Q38*IF(Choice="Yes",G38,F38)-
R37*IF(Choice="Yes",G37,F37))/(1+IF(Choice="Yes",G36,F36)),"")</f>
        <v/>
      </c>
      <c r="T36" s="10" t="str">
        <f t="shared" ref="T36:T53" si="29">IF(D36=k-11,(E36-J46*IF(Choice="Yes",G46,F46)-K45*IF(Choice="Yes",G45,F45)-L44*IF(Choice="Yes",G44,F44)-M43*IF(Choice="Yes",G43,F43)-
N42*IF(Choice="Yes",G42,F42)-
O41*IF(Choice="Yes",G41,F41)-
P40*IF(Choice="Yes",G40,F40)-
Q39*IF(Choice="Yes",G39,F39)-
R38*IF(Choice="Yes",G38,F38)-
S37*IF(Choice="Yes",G37,F37))/(1+IF(Choice="Yes",G36,F36)),"")</f>
        <v/>
      </c>
      <c r="U36" s="11" t="str">
        <f t="shared" ref="U36:U53" si="30">IF(D36=k-12,(E36-J47*IF(Choice="Yes",G47,F47)-K46*IF(Choice="Yes",G46,F46)-L45*IF(Choice="Yes",G45,F45)-M44*IF(Choice="Yes",G44,F44)-N43*IF(Choice="Yes",G43,F43)-O42*IF(Choice="Yes",G42,F42)-P41*IF(Choice="Yes",G41,F41)-Q40*IF(Choice="Yes",G40,F40)-R39*IF(Choice="Yes",G39,F39)-S38*IF(Choice="Yes",G38,F38)-T37*IF(Choice="Yes",G37,F37))/(1+IF(Choice="Yes",G36,F36)),"")</f>
        <v/>
      </c>
      <c r="V36" s="10" t="str">
        <f t="shared" ref="V36:V53" si="31">IF(D36=k-13,(E36-J48*IF(Choice="Yes",G48,F48)-K47*IF(Choice="Yes",G47,F47)-L46*IF(Choice="Yes",G46,F46)-M45*IF(Choice="Yes",G45,F45)-N44*IF(Choice="Yes",G44,F44)-O43*IF(Choice="Yes",G43,F43)-P42*IF(Choice="Yes",G42,F42)-Q41*IF(Choice="Yes",G41,F41)-R40*IF(Choice="Yes",G40,F40)-S39*IF(Choice="Yes",G39,F39)-T38*IF(Choice="Yes",G38,F38)-U37*IF(Choice="Yes",G37,F37))/(1+IF(Choice="Yes",G36,F36)),"")</f>
        <v/>
      </c>
      <c r="W36" s="10" t="str">
        <f>IF(D36=k-14, (E36-
J49*IF(Choice="Yes",G49,F49)-
K48*IF(Choice="Yes",G48,F48)-
L47*IF(Choice="Yes",G47,F47)-
M46*IF(Choice="Yes",G46,F46)-
N45*IF(Choice="Yes",G45,F45)-
O44*IF(Choice="Yes",G44,F44)-
P43*IF(Choice="Yes",G43,F43)-
Q42*IF(Choice="Yes",G42,F42)-
R41*IF(Choice="Yes",G41,F41)-
S40*IF(Choice="Yes",G40,F40)-
T39*IF(Choice="Yes",G39,F39)-
U38*IF(Choice="Yes",G38,F38)-
V37*IF(Choice="Yes",G37,F37))/(1+IF(Choice="Yes",G36,F36)),"")</f>
        <v/>
      </c>
      <c r="X36" s="10" t="str">
        <f>IF(D36=k-15, (E36-
J50*IF(Choice="Yes",G50,F50)-
K49*IF(Choice="Yes",G49,F49)-
L48*IF(Choice="Yes",G48,F48)-
M47*IF(Choice="Yes",G47,F47)-
N46*IF(Choice="Yes",G46,F46)-
O45*IF(Choice="Yes",G45,F45)-
P44*IF(Choice="Yes",G44,F44)-
Q43*IF(Choice="Yes",G43,F43)-
R42*IF(Choice="Yes",G42,F42)-
S41*IF(Choice="Yes",G41,F41)-
T40*IF(Choice="Yes",G40,F40)-
U39*IF(Choice="Yes",G39,F39)-
V38*IF(Choice="Yes",G38,F38)-
W37*IF(Choice="Yes",G37,F37)
)/(1+IF(Choice="Yes",G36,F36)),"")</f>
        <v/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49"/>
      <c r="BJ36" s="49"/>
    </row>
    <row r="37" spans="1:62">
      <c r="A37" t="s">
        <v>33</v>
      </c>
      <c r="C37" s="25"/>
      <c r="D37" s="26" t="str">
        <f t="shared" ref="D37:D53" si="32">IF(D36&lt;k-1,D36+1,"")</f>
        <v/>
      </c>
      <c r="E37" s="27" t="str">
        <f t="shared" ref="E37:E53" si="33">IF(D37&lt;=k-1,E36*(1+rinf),"")</f>
        <v/>
      </c>
      <c r="F37" s="28" t="str">
        <f t="shared" ref="F37:F53" si="34">IF(D37&lt;=k-1,int,"")</f>
        <v/>
      </c>
      <c r="G37" s="28"/>
      <c r="H37" s="27" t="str">
        <f t="shared" si="18"/>
        <v/>
      </c>
      <c r="I37" s="27" t="str">
        <f>IF(D37&lt;=k-1,IF(D37=0,E37,IF(SUM(J37:BH37)=0,"",IF(SUM(J37:BH37)&lt;0,"",SUM(J37:BH37)))),"")</f>
        <v/>
      </c>
      <c r="J37" s="10" t="str">
        <f t="shared" si="19"/>
        <v/>
      </c>
      <c r="K37" s="10" t="str">
        <f t="shared" si="20"/>
        <v/>
      </c>
      <c r="L37" s="10" t="str">
        <f t="shared" si="21"/>
        <v/>
      </c>
      <c r="M37" s="10" t="str">
        <f t="shared" si="22"/>
        <v/>
      </c>
      <c r="N37" s="10" t="str">
        <f t="shared" si="23"/>
        <v/>
      </c>
      <c r="O37" s="10" t="str">
        <f t="shared" si="24"/>
        <v/>
      </c>
      <c r="P37" s="10" t="str">
        <f t="shared" si="25"/>
        <v/>
      </c>
      <c r="Q37" s="10" t="str">
        <f t="shared" si="26"/>
        <v/>
      </c>
      <c r="R37" s="10" t="str">
        <f t="shared" si="27"/>
        <v/>
      </c>
      <c r="S37" s="10" t="str">
        <f t="shared" si="28"/>
        <v/>
      </c>
      <c r="T37" s="10" t="str">
        <f t="shared" si="29"/>
        <v/>
      </c>
      <c r="U37" s="11" t="str">
        <f t="shared" si="30"/>
        <v/>
      </c>
      <c r="V37" s="10" t="str">
        <f t="shared" si="31"/>
        <v/>
      </c>
      <c r="W37" s="10" t="str">
        <f>IF(D37=k-14, (E37-
J50*IF(Choice="Yes",G50,F50)-
K49*IF(Choice="Yes",G49,F49)-
L48*IF(Choice="Yes",G48,F48)-
M47*IF(Choice="Yes",G47,F47)-
N46*IF(Choice="Yes",G46,F46)-
O45*IF(Choice="Yes",G45,F45)-
P44*IF(Choice="Yes",G44,F44)-
Q43*IF(Choice="Yes",G43,F43)-
R42*IF(Choice="Yes",G42,F42)-
S41*IF(Choice="Yes",G41,F41)-
T40*IF(Choice="Yes",G40,F40)-
U39*IF(Choice="Yes",G39,F39)-
V38*IF(Choice="Yes",G38,F38))/(1+IF(Choice="Yes",G37,F37)),"")</f>
        <v/>
      </c>
      <c r="X37" s="10" t="str">
        <f>IF(D37=k-15, (E37-
J51*IF(Choice="Yes",G51,F51)-
K50*IF(Choice="Yes",G50,F50)-
L49*IF(Choice="Yes",G49,F49)-
M48*IF(Choice="Yes",G48,F48)-
N47*IF(Choice="Yes",G47,F47)-
O46*IF(Choice="Yes",G46,F46)-
P45*IF(Choice="Yes",G45,F45)-
Q44*IF(Choice="Yes",G44,F44)-
R43*IF(Choice="Yes",G43,F43)-
S42*IF(Choice="Yes",G42,F42)-
T41*IF(Choice="Yes",G41,F41)-
U40*IF(Choice="Yes",G40,F40)-
V39*IF(Choice="Yes",G39,F39)-
W38*IF(Choice="Yes",G38,F38)
)/(1+IF(Choice="Yes",G37,F37)),"")</f>
        <v/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49"/>
      <c r="BJ37" s="49"/>
    </row>
    <row r="38" spans="1:62">
      <c r="A38" t="s">
        <v>34</v>
      </c>
      <c r="C38" s="25"/>
      <c r="D38" s="26" t="str">
        <f t="shared" si="32"/>
        <v/>
      </c>
      <c r="E38" s="27" t="str">
        <f t="shared" si="33"/>
        <v/>
      </c>
      <c r="F38" s="28" t="str">
        <f t="shared" si="34"/>
        <v/>
      </c>
      <c r="G38" s="28"/>
      <c r="H38" s="27" t="str">
        <f t="shared" si="18"/>
        <v/>
      </c>
      <c r="I38" s="27" t="str">
        <f>IF(D38&lt;=k-1,IF(D38=0,E38,IF(SUM(J38:BH38)=0,"",IF(SUM(J38:BH38)&lt;0,"",SUM(J38:BH38)))),"")</f>
        <v/>
      </c>
      <c r="J38" s="10" t="str">
        <f t="shared" si="19"/>
        <v/>
      </c>
      <c r="K38" s="10" t="str">
        <f t="shared" si="20"/>
        <v/>
      </c>
      <c r="L38" s="10" t="str">
        <f t="shared" si="21"/>
        <v/>
      </c>
      <c r="M38" s="10" t="str">
        <f t="shared" si="22"/>
        <v/>
      </c>
      <c r="N38" s="10" t="str">
        <f t="shared" si="23"/>
        <v/>
      </c>
      <c r="O38" s="10" t="str">
        <f t="shared" si="24"/>
        <v/>
      </c>
      <c r="P38" s="10" t="str">
        <f t="shared" si="25"/>
        <v/>
      </c>
      <c r="Q38" s="10" t="str">
        <f t="shared" si="26"/>
        <v/>
      </c>
      <c r="R38" s="10" t="str">
        <f t="shared" si="27"/>
        <v/>
      </c>
      <c r="S38" s="10" t="str">
        <f t="shared" si="28"/>
        <v/>
      </c>
      <c r="T38" s="10" t="str">
        <f t="shared" si="29"/>
        <v/>
      </c>
      <c r="U38" s="11" t="str">
        <f t="shared" si="30"/>
        <v/>
      </c>
      <c r="V38" s="10" t="str">
        <f t="shared" si="31"/>
        <v/>
      </c>
      <c r="W38" s="10" t="str">
        <f>IF(D38=k-14, (E38-
J51*IF(Choice="Yes",G51,F51)-
K50*IF(Choice="Yes",G50,F50)-
L49*IF(Choice="Yes",G49,F49)-
M48*IF(Choice="Yes",G48,F48)-
N47*IF(Choice="Yes",G47,F47)-
O46*IF(Choice="Yes",G46,F46)-
P45*IF(Choice="Yes",G45,F45)-
Q44*IF(Choice="Yes",G44,F44)-
R43*IF(Choice="Yes",G43,F43)-
S42*IF(Choice="Yes",G42,F42)-
T41*IF(Choice="Yes",G41,F41)-
U40*IF(Choice="Yes",G40,F40)-
V39*IF(Choice="Yes",G39,F39))/(1+IF(Choice="Yes",G38,F38)),"")</f>
        <v/>
      </c>
      <c r="X38" s="10" t="str">
        <f>IF(D38=k-15, (E38-
J52*IF(Choice="Yes",G52,F52)-
K51*IF(Choice="Yes",G51,F51)-
L50*IF(Choice="Yes",G50,F50)-
M49*IF(Choice="Yes",G49,F49)-
N48*IF(Choice="Yes",G48,F48)-
O47*IF(Choice="Yes",G47,F47)-
P46*IF(Choice="Yes",G46,F46)-
Q45*IF(Choice="Yes",G45,F45)-
R44*IF(Choice="Yes",G44,F44)-
S43*IF(Choice="Yes",G43,F43)-
T42*IF(Choice="Yes",G42,F42)-
U41*IF(Choice="Yes",G41,F41)-
V40*IF(Choice="Yes",G40,F40)-
W39*IF(Choice="Yes",G39,F39)
)/(1+IF(Choice="Yes",G38,F38)),"")</f>
        <v/>
      </c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49"/>
      <c r="BJ38" s="49"/>
    </row>
    <row r="39" spans="1:62">
      <c r="A39" t="s">
        <v>35</v>
      </c>
      <c r="C39" s="25"/>
      <c r="D39" s="26" t="str">
        <f t="shared" si="32"/>
        <v/>
      </c>
      <c r="E39" s="27" t="str">
        <f t="shared" si="33"/>
        <v/>
      </c>
      <c r="F39" s="28" t="str">
        <f t="shared" si="34"/>
        <v/>
      </c>
      <c r="G39" s="28"/>
      <c r="H39" s="27" t="str">
        <f t="shared" si="18"/>
        <v/>
      </c>
      <c r="I39" s="27" t="str">
        <f>IF(D39&lt;=k-1,IF(D39=0,E39,IF(SUM(J39:BH39)=0,"",IF(SUM(J39:BH39)&lt;0,"",SUM(J39:BH39)))),"")</f>
        <v/>
      </c>
      <c r="J39" s="10" t="str">
        <f t="shared" si="19"/>
        <v/>
      </c>
      <c r="K39" s="10" t="str">
        <f t="shared" si="20"/>
        <v/>
      </c>
      <c r="L39" s="10" t="str">
        <f t="shared" si="21"/>
        <v/>
      </c>
      <c r="M39" s="10" t="str">
        <f t="shared" si="22"/>
        <v/>
      </c>
      <c r="N39" s="10" t="str">
        <f t="shared" si="23"/>
        <v/>
      </c>
      <c r="O39" s="10" t="str">
        <f t="shared" si="24"/>
        <v/>
      </c>
      <c r="P39" s="10" t="str">
        <f t="shared" si="25"/>
        <v/>
      </c>
      <c r="Q39" s="10" t="str">
        <f t="shared" si="26"/>
        <v/>
      </c>
      <c r="R39" s="10" t="str">
        <f t="shared" si="27"/>
        <v/>
      </c>
      <c r="S39" s="10" t="str">
        <f t="shared" si="28"/>
        <v/>
      </c>
      <c r="T39" s="10" t="str">
        <f t="shared" si="29"/>
        <v/>
      </c>
      <c r="U39" s="11" t="str">
        <f t="shared" si="30"/>
        <v/>
      </c>
      <c r="V39" s="10" t="str">
        <f t="shared" si="31"/>
        <v/>
      </c>
      <c r="W39" s="10" t="str">
        <f>IF(D39=k-14, (E39-
J52*IF(Choice="Yes",G52,F52)-
K51*IF(Choice="Yes",G51,F51)-
L50*IF(Choice="Yes",G50,F50)-
M49*IF(Choice="Yes",G49,F49)-
N48*IF(Choice="Yes",G48,F48)-
O47*IF(Choice="Yes",G47,F47)-
P46*IF(Choice="Yes",G46,F46)-
Q45*IF(Choice="Yes",G45,F45)-
R44*IF(Choice="Yes",G44,F44)-
S43*IF(Choice="Yes",G43,F43)-
T42*IF(Choice="Yes",G42,F42)-
U41*IF(Choice="Yes",G41,F41)-
V40*IF(Choice="Yes",G40,F40))/(1+IF(Choice="Yes",G39,F39)),"")</f>
        <v/>
      </c>
      <c r="X39" s="10" t="str">
        <f>IF(D39=k-15, (E39-
J53*IF(Choice="Yes",G53,F53)-
K52*IF(Choice="Yes",G52,F52)-
L51*IF(Choice="Yes",G51,F51)-
M50*IF(Choice="Yes",G50,F50)-
N49*IF(Choice="Yes",G49,F49)-
O48*IF(Choice="Yes",G48,F48)-
P47*IF(Choice="Yes",G47,F47)-
Q46*IF(Choice="Yes",G46,F46)-
R45*IF(Choice="Yes",G45,F45)-
S44*IF(Choice="Yes",G44,F44)-
T43*IF(Choice="Yes",G43,F43)-
U42*IF(Choice="Yes",G42,F42)-
V41*IF(Choice="Yes",G41,F41)-
W40*IF(Choice="Yes",G40,F40)
)/(1+IF(Choice="Yes",G39,F39)),"")</f>
        <v/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49"/>
      <c r="BJ39" s="49"/>
    </row>
    <row r="40" spans="1:62">
      <c r="A40" t="s">
        <v>36</v>
      </c>
      <c r="C40" s="25"/>
      <c r="D40" s="26" t="str">
        <f t="shared" si="32"/>
        <v/>
      </c>
      <c r="E40" s="27" t="str">
        <f t="shared" si="33"/>
        <v/>
      </c>
      <c r="F40" s="28" t="str">
        <f t="shared" si="34"/>
        <v/>
      </c>
      <c r="G40" s="28"/>
      <c r="H40" s="27" t="str">
        <f t="shared" si="18"/>
        <v/>
      </c>
      <c r="I40" s="27" t="str">
        <f>IF(D40&lt;=k-1,IF(D40=0,E40,IF(SUM(J40:BH40)=0,"",IF(SUM(J40:BH40)&lt;0,"",SUM(J40:BH40)))),"")</f>
        <v/>
      </c>
      <c r="J40" s="10" t="str">
        <f t="shared" si="19"/>
        <v/>
      </c>
      <c r="K40" s="10" t="str">
        <f t="shared" si="20"/>
        <v/>
      </c>
      <c r="L40" s="10" t="str">
        <f t="shared" si="21"/>
        <v/>
      </c>
      <c r="M40" s="10" t="str">
        <f t="shared" si="22"/>
        <v/>
      </c>
      <c r="N40" s="10" t="str">
        <f t="shared" si="23"/>
        <v/>
      </c>
      <c r="O40" s="10" t="str">
        <f t="shared" si="24"/>
        <v/>
      </c>
      <c r="P40" s="10" t="str">
        <f t="shared" si="25"/>
        <v/>
      </c>
      <c r="Q40" s="10" t="str">
        <f t="shared" si="26"/>
        <v/>
      </c>
      <c r="R40" s="10" t="str">
        <f t="shared" si="27"/>
        <v/>
      </c>
      <c r="S40" s="10" t="str">
        <f t="shared" si="28"/>
        <v/>
      </c>
      <c r="T40" s="10" t="str">
        <f t="shared" si="29"/>
        <v/>
      </c>
      <c r="U40" s="11" t="str">
        <f t="shared" si="30"/>
        <v/>
      </c>
      <c r="V40" s="10" t="str">
        <f t="shared" si="31"/>
        <v/>
      </c>
      <c r="W40" s="10" t="str">
        <f>IF(D40=k-14, (E40-
J53*IF(Choice="Yes",G53,F53)-
K52*IF(Choice="Yes",G52,F52)-
L51*IF(Choice="Yes",G51,F51)-
M50*IF(Choice="Yes",G50,F50)-
N49*IF(Choice="Yes",G49,F49)-
O48*IF(Choice="Yes",G48,F48)-
P47*IF(Choice="Yes",G47,F47)-
Q46*IF(Choice="Yes",G46,F46)-
R45*IF(Choice="Yes",G45,F45)-
S44*IF(Choice="Yes",G44,F44)-
T43*IF(Choice="Yes",G43,F43)-
U42*IF(Choice="Yes",G42,F42)-
V41*IF(Choice="Yes",G41,F41))/(1+IF(Choice="Yes",G40,F40)),"")</f>
        <v/>
      </c>
      <c r="X40" s="10" t="str">
        <f>IF(D40=k-15, (E40-
J54*IF(Choice="Yes",G54,F54)-
K53*IF(Choice="Yes",G53,F53)-
L52*IF(Choice="Yes",G52,F52)-
M51*IF(Choice="Yes",G51,F51)-
N50*IF(Choice="Yes",G50,F50)-
O49*IF(Choice="Yes",G49,F49)-
P48*IF(Choice="Yes",G48,F48)-
Q47*IF(Choice="Yes",G47,F47)-
R46*IF(Choice="Yes",G46,F46)-
S45*IF(Choice="Yes",G45,F45)-
T44*IF(Choice="Yes",G44,F44)-
U43*IF(Choice="Yes",G43,F43)-
V42*IF(Choice="Yes",G42,F42)-
W41*IF(Choice="Yes",G41,F41)
)/(1+IF(Choice="Yes",G40,F40)),"")</f>
        <v/>
      </c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49"/>
      <c r="BJ40" s="49"/>
    </row>
    <row r="41" spans="1:62">
      <c r="A41" t="s">
        <v>37</v>
      </c>
      <c r="C41" s="25"/>
      <c r="D41" s="26" t="str">
        <f t="shared" si="32"/>
        <v/>
      </c>
      <c r="E41" s="27" t="str">
        <f t="shared" si="33"/>
        <v/>
      </c>
      <c r="F41" s="28" t="str">
        <f t="shared" si="34"/>
        <v/>
      </c>
      <c r="G41" s="28"/>
      <c r="H41" s="27" t="str">
        <f t="shared" si="18"/>
        <v/>
      </c>
      <c r="I41" s="27" t="str">
        <f>IF(D41&lt;=k-1,IF(D41=0,E41,IF(SUM(J41:BH41)=0,"",IF(SUM(J41:BH41)&lt;0,"",SUM(J41:BH41)))),"")</f>
        <v/>
      </c>
      <c r="J41" s="10" t="str">
        <f t="shared" si="19"/>
        <v/>
      </c>
      <c r="K41" s="10" t="str">
        <f t="shared" si="20"/>
        <v/>
      </c>
      <c r="L41" s="10" t="str">
        <f t="shared" si="21"/>
        <v/>
      </c>
      <c r="M41" s="10" t="str">
        <f t="shared" si="22"/>
        <v/>
      </c>
      <c r="N41" s="10" t="str">
        <f t="shared" si="23"/>
        <v/>
      </c>
      <c r="O41" s="10" t="str">
        <f t="shared" si="24"/>
        <v/>
      </c>
      <c r="P41" s="10" t="str">
        <f t="shared" si="25"/>
        <v/>
      </c>
      <c r="Q41" s="10" t="str">
        <f t="shared" si="26"/>
        <v/>
      </c>
      <c r="R41" s="10" t="str">
        <f t="shared" si="27"/>
        <v/>
      </c>
      <c r="S41" s="10" t="str">
        <f t="shared" si="28"/>
        <v/>
      </c>
      <c r="T41" s="10" t="str">
        <f t="shared" si="29"/>
        <v/>
      </c>
      <c r="U41" s="11" t="str">
        <f t="shared" si="30"/>
        <v/>
      </c>
      <c r="V41" s="10" t="str">
        <f t="shared" si="31"/>
        <v/>
      </c>
      <c r="W41" s="10" t="str">
        <f>IF(D41=k-14, (E41-
J54*IF(Choice="Yes",G54,F54)-
K53*IF(Choice="Yes",G53,F53)-
L52*IF(Choice="Yes",G52,F52)-
M51*IF(Choice="Yes",G51,F51)-
N50*IF(Choice="Yes",G50,F50)-
O49*IF(Choice="Yes",G49,F49)-
P48*IF(Choice="Yes",G48,F48)-
Q47*IF(Choice="Yes",G47,F47)-
R46*IF(Choice="Yes",G46,F46)-
S45*IF(Choice="Yes",G45,F45)-
T44*IF(Choice="Yes",G44,F44)-
U43*IF(Choice="Yes",G43,F43)-
V42*IF(Choice="Yes",G42,F42))/(1+IF(Choice="Yes",G41,F41)),"")</f>
        <v/>
      </c>
      <c r="X41" s="10" t="str">
        <f>IF(D41=k-15, (E41-
J55*IF(Choice="Yes",G55,F55)-
K54*IF(Choice="Yes",G54,F54)-
L53*IF(Choice="Yes",G53,F53)-
M52*IF(Choice="Yes",G52,F52)-
N51*IF(Choice="Yes",G51,F51)-
O50*IF(Choice="Yes",G50,F50)-
P49*IF(Choice="Yes",G49,F49)-
Q48*IF(Choice="Yes",G48,F48)-
R47*IF(Choice="Yes",G47,F47)-
S46*IF(Choice="Yes",G46,F46)-
T45*IF(Choice="Yes",G45,F45)-
U44*IF(Choice="Yes",G44,F44)-
V43*IF(Choice="Yes",G43,F43)-
W42*IF(Choice="Yes",G42,F42)
)/(1+IF(Choice="Yes",G41,F41)),"")</f>
        <v/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49"/>
      <c r="BJ41" s="49"/>
    </row>
    <row r="42" spans="1:62">
      <c r="A42" t="s">
        <v>38</v>
      </c>
      <c r="C42" s="25"/>
      <c r="D42" s="26" t="str">
        <f t="shared" si="32"/>
        <v/>
      </c>
      <c r="E42" s="27" t="str">
        <f t="shared" si="33"/>
        <v/>
      </c>
      <c r="F42" s="28" t="str">
        <f t="shared" si="34"/>
        <v/>
      </c>
      <c r="G42" s="28"/>
      <c r="H42" s="27" t="str">
        <f t="shared" si="18"/>
        <v/>
      </c>
      <c r="I42" s="27" t="str">
        <f>IF(D42&lt;=k-1,IF(D42=0,E42,IF(SUM(J42:BH42)=0,"",IF(SUM(J42:BH42)&lt;0,"",SUM(J42:BH42)))),"")</f>
        <v/>
      </c>
      <c r="J42" s="10" t="str">
        <f t="shared" si="19"/>
        <v/>
      </c>
      <c r="K42" s="10" t="str">
        <f t="shared" si="20"/>
        <v/>
      </c>
      <c r="L42" s="10" t="str">
        <f t="shared" si="21"/>
        <v/>
      </c>
      <c r="M42" s="10" t="str">
        <f t="shared" si="22"/>
        <v/>
      </c>
      <c r="N42" s="10" t="str">
        <f t="shared" si="23"/>
        <v/>
      </c>
      <c r="O42" s="10" t="str">
        <f t="shared" si="24"/>
        <v/>
      </c>
      <c r="P42" s="10" t="str">
        <f t="shared" si="25"/>
        <v/>
      </c>
      <c r="Q42" s="10" t="str">
        <f t="shared" si="26"/>
        <v/>
      </c>
      <c r="R42" s="10" t="str">
        <f t="shared" si="27"/>
        <v/>
      </c>
      <c r="S42" s="10" t="str">
        <f t="shared" si="28"/>
        <v/>
      </c>
      <c r="T42" s="10" t="str">
        <f t="shared" si="29"/>
        <v/>
      </c>
      <c r="U42" s="11" t="str">
        <f t="shared" si="30"/>
        <v/>
      </c>
      <c r="V42" s="10" t="str">
        <f t="shared" si="31"/>
        <v/>
      </c>
      <c r="W42" s="10" t="str">
        <f>IF(D42=k-14, (E42-
J55*IF(Choice="Yes",G55,F55)-
K54*IF(Choice="Yes",G54,F54)-
L53*IF(Choice="Yes",G53,F53)-
M52*IF(Choice="Yes",G52,F52)-
N51*IF(Choice="Yes",G51,F51)-
O50*IF(Choice="Yes",G50,F50)-
P49*IF(Choice="Yes",G49,F49)-
Q48*IF(Choice="Yes",G48,F48)-
R47*IF(Choice="Yes",G47,F47)-
S46*IF(Choice="Yes",G46,F46)-
T45*IF(Choice="Yes",G45,F45)-
U44*IF(Choice="Yes",G44,F44)-
V43*IF(Choice="Yes",G43,F43))/(1+IF(Choice="Yes",G42,F42)),"")</f>
        <v/>
      </c>
      <c r="X42" s="10" t="str">
        <f>IF(D42=k-15, (E42-
J56*IF(Choice="Yes",G56,F56)-
K55*IF(Choice="Yes",G55,F55)-
L54*IF(Choice="Yes",G54,F54)-
M53*IF(Choice="Yes",G53,F53)-
N52*IF(Choice="Yes",G52,F52)-
O51*IF(Choice="Yes",G51,F51)-
P50*IF(Choice="Yes",G50,F50)-
Q49*IF(Choice="Yes",G49,F49)-
R48*IF(Choice="Yes",G48,F48)-
S47*IF(Choice="Yes",G47,F47)-
T46*IF(Choice="Yes",G46,F46)-
U45*IF(Choice="Yes",G45,F45)-
V44*IF(Choice="Yes",G44,F44)-
W43*IF(Choice="Yes",G43,F43)
)/(1+IF(Choice="Yes",G42,F42)),"")</f>
        <v/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49"/>
      <c r="BJ42" s="49"/>
    </row>
    <row r="43" spans="1:62">
      <c r="C43" s="25"/>
      <c r="D43" s="26" t="str">
        <f t="shared" si="32"/>
        <v/>
      </c>
      <c r="E43" s="27" t="str">
        <f t="shared" si="33"/>
        <v/>
      </c>
      <c r="F43" s="28" t="str">
        <f t="shared" si="34"/>
        <v/>
      </c>
      <c r="G43" s="28"/>
      <c r="H43" s="27" t="str">
        <f t="shared" si="18"/>
        <v/>
      </c>
      <c r="I43" s="27" t="str">
        <f>IF(D43&lt;=k-1,IF(D43=0,E43,IF(SUM(J43:BH43)=0,"",IF(SUM(J43:BH43)&lt;0,"",SUM(J43:BH43)))),"")</f>
        <v/>
      </c>
      <c r="J43" s="10" t="str">
        <f t="shared" si="19"/>
        <v/>
      </c>
      <c r="K43" s="10" t="str">
        <f t="shared" si="20"/>
        <v/>
      </c>
      <c r="L43" s="10" t="str">
        <f t="shared" si="21"/>
        <v/>
      </c>
      <c r="M43" s="10" t="str">
        <f t="shared" si="22"/>
        <v/>
      </c>
      <c r="N43" s="10" t="str">
        <f t="shared" si="23"/>
        <v/>
      </c>
      <c r="O43" s="10" t="str">
        <f t="shared" si="24"/>
        <v/>
      </c>
      <c r="P43" s="10" t="str">
        <f t="shared" si="25"/>
        <v/>
      </c>
      <c r="Q43" s="10" t="str">
        <f t="shared" si="26"/>
        <v/>
      </c>
      <c r="R43" s="10" t="str">
        <f t="shared" si="27"/>
        <v/>
      </c>
      <c r="S43" s="10" t="str">
        <f t="shared" si="28"/>
        <v/>
      </c>
      <c r="T43" s="10" t="str">
        <f t="shared" si="29"/>
        <v/>
      </c>
      <c r="U43" s="11" t="str">
        <f t="shared" si="30"/>
        <v/>
      </c>
      <c r="V43" s="10" t="str">
        <f t="shared" si="31"/>
        <v/>
      </c>
      <c r="W43" s="10" t="str">
        <f>IF(D43=k-14, (E43-
J56*IF(Choice="Yes",G56,F56)-
K55*IF(Choice="Yes",G55,F55)-
L54*IF(Choice="Yes",G54,F54)-
M53*IF(Choice="Yes",G53,F53)-
N52*IF(Choice="Yes",G52,F52)-
O51*IF(Choice="Yes",G51,F51)-
P50*IF(Choice="Yes",G50,F50)-
Q49*IF(Choice="Yes",G49,F49)-
R48*IF(Choice="Yes",G48,F48)-
S47*IF(Choice="Yes",G47,F47)-
T46*IF(Choice="Yes",G46,F46)-
U45*IF(Choice="Yes",G45,F45)-
V44*IF(Choice="Yes",G44,F44))/(1+IF(Choice="Yes",G43,F43)),"")</f>
        <v/>
      </c>
      <c r="X43" s="10" t="str">
        <f>IF(D43=k-15, (E43-
J57*IF(Choice="Yes",G57,F57)-
K56*IF(Choice="Yes",G56,F56)-
L55*IF(Choice="Yes",G55,F55)-
M54*IF(Choice="Yes",G54,F54)-
N53*IF(Choice="Yes",G53,F53)-
O52*IF(Choice="Yes",G52,F52)-
P51*IF(Choice="Yes",G51,F51)-
Q50*IF(Choice="Yes",G50,F50)-
R49*IF(Choice="Yes",G49,F49)-
S48*IF(Choice="Yes",G48,F48)-
T47*IF(Choice="Yes",G47,F47)-
U46*IF(Choice="Yes",G46,F46)-
V45*IF(Choice="Yes",G45,F45)-
W44*IF(Choice="Yes",G44,F44)
)/(1+IF(Choice="Yes",G43,F43)),"")</f>
        <v/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49"/>
      <c r="BJ43" s="49"/>
    </row>
    <row r="44" spans="1:62">
      <c r="C44" s="25"/>
      <c r="D44" s="26" t="str">
        <f t="shared" si="32"/>
        <v/>
      </c>
      <c r="E44" s="27" t="str">
        <f t="shared" si="33"/>
        <v/>
      </c>
      <c r="F44" s="28" t="str">
        <f t="shared" si="34"/>
        <v/>
      </c>
      <c r="G44" s="28"/>
      <c r="H44" s="27" t="str">
        <f t="shared" si="18"/>
        <v/>
      </c>
      <c r="I44" s="27" t="str">
        <f>IF(D44&lt;=k-1,IF(D44=0,E44,IF(SUM(J44:BH44)=0,"",IF(SUM(J44:BH44)&lt;0,"",SUM(J44:BH44)))),"")</f>
        <v/>
      </c>
      <c r="J44" s="10" t="str">
        <f t="shared" si="19"/>
        <v/>
      </c>
      <c r="K44" s="10" t="str">
        <f t="shared" si="20"/>
        <v/>
      </c>
      <c r="L44" s="10" t="str">
        <f t="shared" si="21"/>
        <v/>
      </c>
      <c r="M44" s="10" t="str">
        <f t="shared" si="22"/>
        <v/>
      </c>
      <c r="N44" s="10" t="str">
        <f t="shared" si="23"/>
        <v/>
      </c>
      <c r="O44" s="10" t="str">
        <f t="shared" si="24"/>
        <v/>
      </c>
      <c r="P44" s="10" t="str">
        <f t="shared" si="25"/>
        <v/>
      </c>
      <c r="Q44" s="10" t="str">
        <f t="shared" si="26"/>
        <v/>
      </c>
      <c r="R44" s="10" t="str">
        <f t="shared" si="27"/>
        <v/>
      </c>
      <c r="S44" s="10" t="str">
        <f t="shared" si="28"/>
        <v/>
      </c>
      <c r="T44" s="10" t="str">
        <f t="shared" si="29"/>
        <v/>
      </c>
      <c r="U44" s="11" t="str">
        <f t="shared" si="30"/>
        <v/>
      </c>
      <c r="V44" s="10" t="str">
        <f t="shared" si="31"/>
        <v/>
      </c>
      <c r="W44" s="10" t="str">
        <f>IF(D44=k-14, (E44-
J57*IF(Choice="Yes",G57,F57)-
K56*IF(Choice="Yes",G56,F56)-
L55*IF(Choice="Yes",G55,F55)-
M54*IF(Choice="Yes",G54,F54)-
N53*IF(Choice="Yes",G53,F53)-
O52*IF(Choice="Yes",G52,F52)-
P51*IF(Choice="Yes",G51,F51)-
Q50*IF(Choice="Yes",G50,F50)-
R49*IF(Choice="Yes",G49,F49)-
S48*IF(Choice="Yes",G48,F48)-
T47*IF(Choice="Yes",G47,F47)-
U46*IF(Choice="Yes",G46,F46)-
V45*IF(Choice="Yes",G45,F45))/(1+IF(Choice="Yes",G44,F44)),"")</f>
        <v/>
      </c>
      <c r="X44" s="10" t="str">
        <f>IF(D44=k-15, (E44-
J58*IF(Choice="Yes",G58,F58)-
K57*IF(Choice="Yes",G57,F57)-
L56*IF(Choice="Yes",G56,F56)-
M55*IF(Choice="Yes",G55,F55)-
N54*IF(Choice="Yes",G54,F54)-
O53*IF(Choice="Yes",G53,F53)-
P52*IF(Choice="Yes",G52,F52)-
Q51*IF(Choice="Yes",G51,F51)-
R50*IF(Choice="Yes",G50,F50)-
S49*IF(Choice="Yes",G49,F49)-
T48*IF(Choice="Yes",G48,F48)-
U47*IF(Choice="Yes",G47,F47)-
V46*IF(Choice="Yes",G46,F46)-
W45*IF(Choice="Yes",G45,F45)
)/(1+IF(Choice="Yes",G44,F44)),"")</f>
        <v/>
      </c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49"/>
      <c r="BJ44" s="49"/>
    </row>
    <row r="45" spans="1:62">
      <c r="C45" s="25"/>
      <c r="D45" s="26" t="str">
        <f t="shared" si="32"/>
        <v/>
      </c>
      <c r="E45" s="27" t="str">
        <f t="shared" si="33"/>
        <v/>
      </c>
      <c r="F45" s="28" t="str">
        <f t="shared" si="34"/>
        <v/>
      </c>
      <c r="G45" s="28"/>
      <c r="H45" s="27" t="str">
        <f t="shared" si="18"/>
        <v/>
      </c>
      <c r="I45" s="27" t="str">
        <f>IF(D45&lt;=k-1,IF(D45=0,E45,IF(SUM(J45:BH45)=0,"",IF(SUM(J45:BH45)&lt;0,"",SUM(J45:BH45)))),"")</f>
        <v/>
      </c>
      <c r="J45" s="10" t="str">
        <f t="shared" si="19"/>
        <v/>
      </c>
      <c r="K45" s="10" t="str">
        <f t="shared" si="20"/>
        <v/>
      </c>
      <c r="L45" s="10" t="str">
        <f t="shared" si="21"/>
        <v/>
      </c>
      <c r="M45" s="10" t="str">
        <f t="shared" si="22"/>
        <v/>
      </c>
      <c r="N45" s="10" t="str">
        <f t="shared" si="23"/>
        <v/>
      </c>
      <c r="O45" s="10" t="str">
        <f t="shared" si="24"/>
        <v/>
      </c>
      <c r="P45" s="10" t="str">
        <f t="shared" si="25"/>
        <v/>
      </c>
      <c r="Q45" s="10" t="str">
        <f t="shared" si="26"/>
        <v/>
      </c>
      <c r="R45" s="10" t="str">
        <f t="shared" si="27"/>
        <v/>
      </c>
      <c r="S45" s="10" t="str">
        <f t="shared" si="28"/>
        <v/>
      </c>
      <c r="T45" s="10" t="str">
        <f t="shared" si="29"/>
        <v/>
      </c>
      <c r="U45" s="11" t="str">
        <f t="shared" si="30"/>
        <v/>
      </c>
      <c r="V45" s="10" t="str">
        <f t="shared" si="31"/>
        <v/>
      </c>
      <c r="W45" s="10" t="str">
        <f>IF(D45=k-14, (E45-
J58*IF(Choice="Yes",G58,F58)-
K57*IF(Choice="Yes",G57,F57)-
L56*IF(Choice="Yes",G56,F56)-
M55*IF(Choice="Yes",G55,F55)-
N54*IF(Choice="Yes",G54,F54)-
O53*IF(Choice="Yes",G53,F53)-
P52*IF(Choice="Yes",G52,F52)-
Q51*IF(Choice="Yes",G51,F51)-
R50*IF(Choice="Yes",G50,F50)-
S49*IF(Choice="Yes",G49,F49)-
T48*IF(Choice="Yes",G48,F48)-
U47*IF(Choice="Yes",G47,F47)-
V46*IF(Choice="Yes",G46,F46))/(1+IF(Choice="Yes",G45,F45)),"")</f>
        <v/>
      </c>
      <c r="X45" s="10" t="str">
        <f>IF(D45=k-15, (E45-
J59*IF(Choice="Yes",G59,F59)-
K58*IF(Choice="Yes",G58,F58)-
L57*IF(Choice="Yes",G57,F57)-
M56*IF(Choice="Yes",G56,F56)-
N55*IF(Choice="Yes",G55,F55)-
O54*IF(Choice="Yes",G54,F54)-
P53*IF(Choice="Yes",G53,F53)-
Q52*IF(Choice="Yes",G52,F52)-
R51*IF(Choice="Yes",G51,F51)-
S50*IF(Choice="Yes",G50,F50)-
T49*IF(Choice="Yes",G49,F49)-
U48*IF(Choice="Yes",G48,F48)-
V47*IF(Choice="Yes",G47,F47)-
W46*IF(Choice="Yes",G46,F46)
)/(1+IF(Choice="Yes",G45,F45)),"")</f>
        <v/>
      </c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49"/>
      <c r="BJ45" s="49"/>
    </row>
    <row r="46" spans="1:62">
      <c r="C46" s="25"/>
      <c r="D46" s="26" t="str">
        <f t="shared" si="32"/>
        <v/>
      </c>
      <c r="E46" s="27" t="str">
        <f t="shared" si="33"/>
        <v/>
      </c>
      <c r="F46" s="28" t="str">
        <f t="shared" si="34"/>
        <v/>
      </c>
      <c r="G46" s="28"/>
      <c r="H46" s="27" t="str">
        <f t="shared" si="18"/>
        <v/>
      </c>
      <c r="I46" s="27" t="str">
        <f>IF(D46&lt;=k-1,IF(D46=0,E46,IF(SUM(J46:BH46)=0,"",IF(SUM(J46:BH46)&lt;0,"",SUM(J46:BH46)))),"")</f>
        <v/>
      </c>
      <c r="J46" s="10" t="str">
        <f t="shared" si="19"/>
        <v/>
      </c>
      <c r="K46" s="10" t="str">
        <f t="shared" si="20"/>
        <v/>
      </c>
      <c r="L46" s="10" t="str">
        <f t="shared" si="21"/>
        <v/>
      </c>
      <c r="M46" s="10" t="str">
        <f t="shared" si="22"/>
        <v/>
      </c>
      <c r="N46" s="10" t="str">
        <f t="shared" si="23"/>
        <v/>
      </c>
      <c r="O46" s="10" t="str">
        <f t="shared" si="24"/>
        <v/>
      </c>
      <c r="P46" s="10" t="str">
        <f t="shared" si="25"/>
        <v/>
      </c>
      <c r="Q46" s="10" t="str">
        <f t="shared" si="26"/>
        <v/>
      </c>
      <c r="R46" s="10" t="str">
        <f t="shared" si="27"/>
        <v/>
      </c>
      <c r="S46" s="10" t="str">
        <f t="shared" si="28"/>
        <v/>
      </c>
      <c r="T46" s="10" t="str">
        <f t="shared" si="29"/>
        <v/>
      </c>
      <c r="U46" s="11" t="str">
        <f t="shared" si="30"/>
        <v/>
      </c>
      <c r="V46" s="10" t="str">
        <f t="shared" si="31"/>
        <v/>
      </c>
      <c r="W46" s="10" t="str">
        <f>IF(D46=k-14, (E46-
J59*IF(Choice="Yes",G59,F59)-
K58*IF(Choice="Yes",G58,F58)-
L57*IF(Choice="Yes",G57,F57)-
M56*IF(Choice="Yes",G56,F56)-
N55*IF(Choice="Yes",G55,F55)-
O54*IF(Choice="Yes",G54,F54)-
P53*IF(Choice="Yes",G53,F53)-
Q52*IF(Choice="Yes",G52,F52)-
R51*IF(Choice="Yes",G51,F51)-
S50*IF(Choice="Yes",G50,F50)-
T49*IF(Choice="Yes",G49,F49)-
U48*IF(Choice="Yes",G48,F48)-
V47*IF(Choice="Yes",G47,F47))/(1+IF(Choice="Yes",G46,F46)),"")</f>
        <v/>
      </c>
      <c r="X46" s="10" t="str">
        <f>IF(D46=k-15, (E46-
J60*IF(Choice="Yes",G60,F60)-
K59*IF(Choice="Yes",G59,F59)-
L58*IF(Choice="Yes",G58,F58)-
M57*IF(Choice="Yes",G57,F57)-
N56*IF(Choice="Yes",G56,F56)-
O55*IF(Choice="Yes",G55,F55)-
P54*IF(Choice="Yes",G54,F54)-
Q53*IF(Choice="Yes",G53,F53)-
R52*IF(Choice="Yes",G52,F52)-
S51*IF(Choice="Yes",G51,F51)-
T50*IF(Choice="Yes",G50,F50)-
U49*IF(Choice="Yes",G49,F49)-
V48*IF(Choice="Yes",G48,F48)-
W47*IF(Choice="Yes",G47,F47)
)/(1+IF(Choice="Yes",G46,F46)),"")</f>
        <v/>
      </c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49"/>
      <c r="BJ46" s="49"/>
    </row>
    <row r="47" spans="1:62">
      <c r="C47" s="25"/>
      <c r="D47" s="26" t="str">
        <f t="shared" si="32"/>
        <v/>
      </c>
      <c r="E47" s="27" t="str">
        <f t="shared" si="33"/>
        <v/>
      </c>
      <c r="F47" s="28" t="str">
        <f t="shared" si="34"/>
        <v/>
      </c>
      <c r="G47" s="28"/>
      <c r="H47" s="27" t="str">
        <f t="shared" si="18"/>
        <v/>
      </c>
      <c r="I47" s="27" t="str">
        <f>IF(D47&lt;=k-1,IF(D47=0,E47,IF(SUM(J47:BH47)=0,"",IF(SUM(J47:BH47)&lt;0,"",SUM(J47:BH47)))),"")</f>
        <v/>
      </c>
      <c r="J47" s="10" t="str">
        <f t="shared" si="19"/>
        <v/>
      </c>
      <c r="K47" s="10" t="str">
        <f t="shared" si="20"/>
        <v/>
      </c>
      <c r="L47" s="10" t="str">
        <f t="shared" si="21"/>
        <v/>
      </c>
      <c r="M47" s="10" t="str">
        <f t="shared" si="22"/>
        <v/>
      </c>
      <c r="N47" s="10" t="str">
        <f t="shared" si="23"/>
        <v/>
      </c>
      <c r="O47" s="10" t="str">
        <f t="shared" si="24"/>
        <v/>
      </c>
      <c r="P47" s="10" t="str">
        <f t="shared" si="25"/>
        <v/>
      </c>
      <c r="Q47" s="10" t="str">
        <f t="shared" si="26"/>
        <v/>
      </c>
      <c r="R47" s="10" t="str">
        <f t="shared" si="27"/>
        <v/>
      </c>
      <c r="S47" s="10" t="str">
        <f t="shared" si="28"/>
        <v/>
      </c>
      <c r="T47" s="10" t="str">
        <f t="shared" si="29"/>
        <v/>
      </c>
      <c r="U47" s="11" t="str">
        <f t="shared" si="30"/>
        <v/>
      </c>
      <c r="V47" s="10" t="str">
        <f t="shared" si="31"/>
        <v/>
      </c>
      <c r="W47" s="10" t="str">
        <f>IF(D47=k-14, (E47-
J60*IF(Choice="Yes",G60,F60)-
K59*IF(Choice="Yes",G59,F59)-
L58*IF(Choice="Yes",G58,F58)-
M57*IF(Choice="Yes",G57,F57)-
N56*IF(Choice="Yes",G56,F56)-
O55*IF(Choice="Yes",G55,F55)-
P54*IF(Choice="Yes",G54,F54)-
Q53*IF(Choice="Yes",G53,F53)-
R52*IF(Choice="Yes",G52,F52)-
S51*IF(Choice="Yes",G51,F51)-
T50*IF(Choice="Yes",G50,F50)-
U49*IF(Choice="Yes",G49,F49)-
V48*IF(Choice="Yes",G48,F48))/(1+IF(Choice="Yes",G47,F47)),"")</f>
        <v/>
      </c>
      <c r="X47" s="10" t="str">
        <f>IF(D47=k-15, (E47-
J61*IF(Choice="Yes",G61,F61)-
K60*IF(Choice="Yes",G60,F60)-
L59*IF(Choice="Yes",G59,F59)-
M58*IF(Choice="Yes",G58,F58)-
N57*IF(Choice="Yes",G57,F57)-
O56*IF(Choice="Yes",G56,F56)-
P55*IF(Choice="Yes",G55,F55)-
Q54*IF(Choice="Yes",G54,F54)-
R53*IF(Choice="Yes",G53,F53)-
S52*IF(Choice="Yes",G52,F52)-
T51*IF(Choice="Yes",G51,F51)-
U50*IF(Choice="Yes",G50,F50)-
V49*IF(Choice="Yes",G49,F49)-
W48*IF(Choice="Yes",G48,F48)
)/(1+IF(Choice="Yes",G47,F47)),"")</f>
        <v/>
      </c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49"/>
      <c r="BJ47" s="49"/>
    </row>
    <row r="48" spans="1:62">
      <c r="C48" s="25"/>
      <c r="D48" s="26" t="str">
        <f t="shared" si="32"/>
        <v/>
      </c>
      <c r="E48" s="27" t="str">
        <f t="shared" si="33"/>
        <v/>
      </c>
      <c r="F48" s="28" t="str">
        <f t="shared" si="34"/>
        <v/>
      </c>
      <c r="G48" s="28"/>
      <c r="H48" s="27" t="str">
        <f t="shared" si="18"/>
        <v/>
      </c>
      <c r="I48" s="27" t="str">
        <f>IF(D48&lt;=k-1,IF(D48=0,E48,IF(SUM(J48:BH48)=0,"",IF(SUM(J48:BH48)&lt;0,"",SUM(J48:BH48)))),"")</f>
        <v/>
      </c>
      <c r="J48" s="10" t="str">
        <f t="shared" si="19"/>
        <v/>
      </c>
      <c r="K48" s="10" t="str">
        <f t="shared" si="20"/>
        <v/>
      </c>
      <c r="L48" s="10" t="str">
        <f t="shared" si="21"/>
        <v/>
      </c>
      <c r="M48" s="10" t="str">
        <f t="shared" si="22"/>
        <v/>
      </c>
      <c r="N48" s="10" t="str">
        <f t="shared" si="23"/>
        <v/>
      </c>
      <c r="O48" s="10" t="str">
        <f t="shared" si="24"/>
        <v/>
      </c>
      <c r="P48" s="10" t="str">
        <f t="shared" si="25"/>
        <v/>
      </c>
      <c r="Q48" s="10" t="str">
        <f t="shared" si="26"/>
        <v/>
      </c>
      <c r="R48" s="10" t="str">
        <f t="shared" si="27"/>
        <v/>
      </c>
      <c r="S48" s="10" t="str">
        <f t="shared" si="28"/>
        <v/>
      </c>
      <c r="T48" s="10" t="str">
        <f t="shared" si="29"/>
        <v/>
      </c>
      <c r="U48" s="11" t="str">
        <f t="shared" si="30"/>
        <v/>
      </c>
      <c r="V48" s="10" t="str">
        <f t="shared" si="31"/>
        <v/>
      </c>
      <c r="W48" s="10" t="str">
        <f>IF(D48=k-14, (E48-
J61*IF(Choice="Yes",G61,F61)-
K60*IF(Choice="Yes",G60,F60)-
L59*IF(Choice="Yes",G59,F59)-
M58*IF(Choice="Yes",G58,F58)-
N57*IF(Choice="Yes",G57,F57)-
O56*IF(Choice="Yes",G56,F56)-
P55*IF(Choice="Yes",G55,F55)-
Q54*IF(Choice="Yes",G54,F54)-
R53*IF(Choice="Yes",G53,F53)-
S52*IF(Choice="Yes",G52,F52)-
T51*IF(Choice="Yes",G51,F51)-
U50*IF(Choice="Yes",G50,F50)-
V49*IF(Choice="Yes",G49,F49))/(1+IF(Choice="Yes",G48,F48)),"")</f>
        <v/>
      </c>
      <c r="X48" s="10" t="str">
        <f>IF(D48=k-15, (E48-
J62*IF(Choice="Yes",G62,F62)-
K61*IF(Choice="Yes",G61,F61)-
L60*IF(Choice="Yes",G60,F60)-
M59*IF(Choice="Yes",G59,F59)-
N58*IF(Choice="Yes",G58,F58)-
O57*IF(Choice="Yes",G57,F57)-
P56*IF(Choice="Yes",G56,F56)-
Q55*IF(Choice="Yes",G55,F55)-
R54*IF(Choice="Yes",G54,F54)-
S53*IF(Choice="Yes",G53,F53)-
T52*IF(Choice="Yes",G52,F52)-
U51*IF(Choice="Yes",G51,F51)-
V50*IF(Choice="Yes",G50,F50)-
W49*IF(Choice="Yes",G49,F49)
)/(1+IF(Choice="Yes",G48,F48)),"")</f>
        <v/>
      </c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49"/>
      <c r="BJ48" s="49"/>
    </row>
    <row r="49" spans="1:62">
      <c r="C49" s="25"/>
      <c r="D49" s="26" t="str">
        <f t="shared" si="32"/>
        <v/>
      </c>
      <c r="E49" s="27" t="str">
        <f t="shared" si="33"/>
        <v/>
      </c>
      <c r="F49" s="28" t="str">
        <f t="shared" si="34"/>
        <v/>
      </c>
      <c r="G49" s="28"/>
      <c r="H49" s="27" t="str">
        <f t="shared" si="18"/>
        <v/>
      </c>
      <c r="I49" s="27" t="str">
        <f>IF(D49&lt;=k-1,IF(D49=0,E49,IF(SUM(J49:BH49)=0,"",IF(SUM(J49:BH49)&lt;0,"",SUM(J49:BH49)))),"")</f>
        <v/>
      </c>
      <c r="J49" s="10" t="str">
        <f t="shared" si="19"/>
        <v/>
      </c>
      <c r="K49" s="10" t="str">
        <f t="shared" si="20"/>
        <v/>
      </c>
      <c r="L49" s="10" t="str">
        <f t="shared" si="21"/>
        <v/>
      </c>
      <c r="M49" s="10" t="str">
        <f t="shared" si="22"/>
        <v/>
      </c>
      <c r="N49" s="10" t="str">
        <f t="shared" si="23"/>
        <v/>
      </c>
      <c r="O49" s="10" t="str">
        <f t="shared" si="24"/>
        <v/>
      </c>
      <c r="P49" s="10" t="str">
        <f t="shared" si="25"/>
        <v/>
      </c>
      <c r="Q49" s="10" t="str">
        <f t="shared" si="26"/>
        <v/>
      </c>
      <c r="R49" s="10" t="str">
        <f t="shared" si="27"/>
        <v/>
      </c>
      <c r="S49" s="10" t="str">
        <f t="shared" si="28"/>
        <v/>
      </c>
      <c r="T49" s="10" t="str">
        <f t="shared" si="29"/>
        <v/>
      </c>
      <c r="U49" s="11" t="str">
        <f t="shared" si="30"/>
        <v/>
      </c>
      <c r="V49" s="10" t="str">
        <f t="shared" si="31"/>
        <v/>
      </c>
      <c r="W49" s="10" t="str">
        <f>IF(D49=k-14, (E49-
J62*IF(Choice="Yes",G62,F62)-
K61*IF(Choice="Yes",G61,F61)-
L60*IF(Choice="Yes",G60,F60)-
M59*IF(Choice="Yes",G59,F59)-
N58*IF(Choice="Yes",G58,F58)-
O57*IF(Choice="Yes",G57,F57)-
P56*IF(Choice="Yes",G56,F56)-
Q55*IF(Choice="Yes",G55,F55)-
R54*IF(Choice="Yes",G54,F54)-
S53*IF(Choice="Yes",G53,F53)-
T52*IF(Choice="Yes",G52,F52)-
U51*IF(Choice="Yes",G51,F51)-
V50*IF(Choice="Yes",G50,F50))/(1+IF(Choice="Yes",G49,F49)),"")</f>
        <v/>
      </c>
      <c r="X49" s="10" t="str">
        <f>IF(D49=k-15, (E49-
J63*IF(Choice="Yes",G63,F63)-
K62*IF(Choice="Yes",G62,F62)-
L61*IF(Choice="Yes",G61,F61)-
M60*IF(Choice="Yes",G60,F60)-
N59*IF(Choice="Yes",G59,F59)-
O58*IF(Choice="Yes",G58,F58)-
P57*IF(Choice="Yes",G57,F57)-
Q56*IF(Choice="Yes",G56,F56)-
R55*IF(Choice="Yes",G55,F55)-
S54*IF(Choice="Yes",G54,F54)-
T53*IF(Choice="Yes",G53,F53)-
U52*IF(Choice="Yes",G52,F52)-
V51*IF(Choice="Yes",G51,F51)-
W50*IF(Choice="Yes",G50,F50)
)/(1+IF(Choice="Yes",G49,F49)),"")</f>
        <v/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49"/>
      <c r="BJ49" s="49"/>
    </row>
    <row r="50" spans="1:62">
      <c r="C50" s="25"/>
      <c r="D50" s="26" t="str">
        <f t="shared" si="32"/>
        <v/>
      </c>
      <c r="E50" s="27" t="str">
        <f t="shared" si="33"/>
        <v/>
      </c>
      <c r="F50" s="28" t="str">
        <f t="shared" si="34"/>
        <v/>
      </c>
      <c r="G50" s="28"/>
      <c r="H50" s="27" t="str">
        <f t="shared" si="18"/>
        <v/>
      </c>
      <c r="I50" s="27" t="str">
        <f>IF(D50&lt;=k-1,IF(D50=0,E50,IF(SUM(J50:BH50)=0,"",IF(SUM(J50:BH50)&lt;0,"",SUM(J50:BH50)))),"")</f>
        <v/>
      </c>
      <c r="J50" s="10" t="str">
        <f t="shared" si="19"/>
        <v/>
      </c>
      <c r="K50" s="10" t="str">
        <f t="shared" si="20"/>
        <v/>
      </c>
      <c r="L50" s="10" t="str">
        <f t="shared" si="21"/>
        <v/>
      </c>
      <c r="M50" s="10" t="str">
        <f t="shared" si="22"/>
        <v/>
      </c>
      <c r="N50" s="10" t="str">
        <f t="shared" si="23"/>
        <v/>
      </c>
      <c r="O50" s="10" t="str">
        <f t="shared" si="24"/>
        <v/>
      </c>
      <c r="P50" s="10" t="str">
        <f t="shared" si="25"/>
        <v/>
      </c>
      <c r="Q50" s="10" t="str">
        <f t="shared" si="26"/>
        <v/>
      </c>
      <c r="R50" s="10" t="str">
        <f t="shared" si="27"/>
        <v/>
      </c>
      <c r="S50" s="10" t="str">
        <f t="shared" si="28"/>
        <v/>
      </c>
      <c r="T50" s="10" t="str">
        <f t="shared" si="29"/>
        <v/>
      </c>
      <c r="U50" s="11" t="str">
        <f t="shared" si="30"/>
        <v/>
      </c>
      <c r="V50" s="10" t="str">
        <f t="shared" si="31"/>
        <v/>
      </c>
      <c r="W50" s="10" t="str">
        <f>IF(D50=k-14, (E50-
J63*IF(Choice="Yes",G63,F63)-
K62*IF(Choice="Yes",G62,F62)-
L61*IF(Choice="Yes",G61,F61)-
M60*IF(Choice="Yes",G60,F60)-
N59*IF(Choice="Yes",G59,F59)-
O58*IF(Choice="Yes",G58,F58)-
P57*IF(Choice="Yes",G57,F57)-
Q56*IF(Choice="Yes",G56,F56)-
R55*IF(Choice="Yes",G55,F55)-
S54*IF(Choice="Yes",G54,F54)-
T53*IF(Choice="Yes",G53,F53)-
U52*IF(Choice="Yes",G52,F52)-
V51*IF(Choice="Yes",G51,F51))/(1+IF(Choice="Yes",G50,F50)),"")</f>
        <v/>
      </c>
      <c r="X50" s="10" t="str">
        <f>IF(D50=k-15, (E50-
J64*IF(Choice="Yes",G64,F64)-
K63*IF(Choice="Yes",G63,F63)-
L62*IF(Choice="Yes",G62,F62)-
M61*IF(Choice="Yes",G61,F61)-
N60*IF(Choice="Yes",G60,F60)-
O59*IF(Choice="Yes",G59,F59)-
P58*IF(Choice="Yes",G58,F58)-
Q57*IF(Choice="Yes",G57,F57)-
R56*IF(Choice="Yes",G56,F56)-
S55*IF(Choice="Yes",G55,F55)-
T54*IF(Choice="Yes",G54,F54)-
U53*IF(Choice="Yes",G53,F53)-
V52*IF(Choice="Yes",G52,F52)-
W51*IF(Choice="Yes",G51,F51)
)/(1+IF(Choice="Yes",G50,F50)),"")</f>
        <v/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49"/>
      <c r="BJ50" s="49"/>
    </row>
    <row r="51" spans="1:62">
      <c r="C51" s="25"/>
      <c r="D51" s="26" t="str">
        <f t="shared" si="32"/>
        <v/>
      </c>
      <c r="E51" s="27" t="str">
        <f t="shared" si="33"/>
        <v/>
      </c>
      <c r="F51" s="28" t="str">
        <f t="shared" si="34"/>
        <v/>
      </c>
      <c r="G51" s="28"/>
      <c r="H51" s="27" t="str">
        <f t="shared" si="18"/>
        <v/>
      </c>
      <c r="I51" s="27" t="str">
        <f>IF(D51&lt;=k-1,IF(D51=0,E51,IF(SUM(J51:BH51)=0,"",IF(SUM(J51:BH51)&lt;0,"",SUM(J51:BH51)))),"")</f>
        <v/>
      </c>
      <c r="J51" s="10" t="str">
        <f t="shared" si="19"/>
        <v/>
      </c>
      <c r="K51" s="10" t="str">
        <f t="shared" si="20"/>
        <v/>
      </c>
      <c r="L51" s="10" t="str">
        <f t="shared" si="21"/>
        <v/>
      </c>
      <c r="M51" s="10" t="str">
        <f t="shared" si="22"/>
        <v/>
      </c>
      <c r="N51" s="10" t="str">
        <f t="shared" si="23"/>
        <v/>
      </c>
      <c r="O51" s="10" t="str">
        <f t="shared" si="24"/>
        <v/>
      </c>
      <c r="P51" s="10" t="str">
        <f t="shared" si="25"/>
        <v/>
      </c>
      <c r="Q51" s="10" t="str">
        <f t="shared" si="26"/>
        <v/>
      </c>
      <c r="R51" s="10" t="str">
        <f t="shared" si="27"/>
        <v/>
      </c>
      <c r="S51" s="10" t="str">
        <f t="shared" si="28"/>
        <v/>
      </c>
      <c r="T51" s="10" t="str">
        <f t="shared" si="29"/>
        <v/>
      </c>
      <c r="U51" s="11" t="str">
        <f t="shared" si="30"/>
        <v/>
      </c>
      <c r="V51" s="10" t="str">
        <f t="shared" si="31"/>
        <v/>
      </c>
      <c r="W51" s="10" t="str">
        <f>IF(D51=k-14, (E51-
J64*IF(Choice="Yes",G64,F64)-
K63*IF(Choice="Yes",G63,F63)-
L62*IF(Choice="Yes",G62,F62)-
M61*IF(Choice="Yes",G61,F61)-
N60*IF(Choice="Yes",G60,F60)-
O59*IF(Choice="Yes",G59,F59)-
P58*IF(Choice="Yes",G58,F58)-
Q57*IF(Choice="Yes",G57,F57)-
R56*IF(Choice="Yes",G56,F56)-
S55*IF(Choice="Yes",G55,F55)-
T54*IF(Choice="Yes",G54,F54)-
U53*IF(Choice="Yes",G53,F53)-
V52*IF(Choice="Yes",G52,F52))/(1+IF(Choice="Yes",G51,F51)),"")</f>
        <v/>
      </c>
      <c r="X51" s="10" t="str">
        <f>IF(D51=k-15, (E51-
J65*IF(Choice="Yes",G65,F65)-
K64*IF(Choice="Yes",G64,F64)-
L63*IF(Choice="Yes",G63,F63)-
M62*IF(Choice="Yes",G62,F62)-
N61*IF(Choice="Yes",G61,F61)-
O60*IF(Choice="Yes",G60,F60)-
P59*IF(Choice="Yes",G59,F59)-
Q58*IF(Choice="Yes",G58,F58)-
R57*IF(Choice="Yes",G57,F57)-
S56*IF(Choice="Yes",G56,F56)-
T55*IF(Choice="Yes",G55,F55)-
U54*IF(Choice="Yes",G54,F54)-
V53*IF(Choice="Yes",G53,F53)-
W52*IF(Choice="Yes",G52,F52)
)/(1+IF(Choice="Yes",G51,F51)),"")</f>
        <v/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49"/>
      <c r="BJ51" s="49"/>
    </row>
    <row r="52" spans="1:62">
      <c r="C52" s="25"/>
      <c r="D52" s="26" t="str">
        <f t="shared" si="32"/>
        <v/>
      </c>
      <c r="E52" s="27" t="str">
        <f t="shared" si="33"/>
        <v/>
      </c>
      <c r="F52" s="28" t="str">
        <f t="shared" si="34"/>
        <v/>
      </c>
      <c r="G52" s="28"/>
      <c r="H52" s="27" t="str">
        <f t="shared" si="18"/>
        <v/>
      </c>
      <c r="I52" s="27" t="str">
        <f>IF(D52&lt;=k-1,IF(D52=0,E52,IF(SUM(J52:BH52)=0,"",IF(SUM(J52:BH52)&lt;0,"",SUM(J52:BH52)))),"")</f>
        <v/>
      </c>
      <c r="J52" s="10" t="str">
        <f t="shared" si="19"/>
        <v/>
      </c>
      <c r="K52" s="10" t="str">
        <f t="shared" si="20"/>
        <v/>
      </c>
      <c r="L52" s="10" t="str">
        <f t="shared" si="21"/>
        <v/>
      </c>
      <c r="M52" s="10" t="str">
        <f t="shared" si="22"/>
        <v/>
      </c>
      <c r="N52" s="10" t="str">
        <f t="shared" si="23"/>
        <v/>
      </c>
      <c r="O52" s="10" t="str">
        <f t="shared" si="24"/>
        <v/>
      </c>
      <c r="P52" s="10" t="str">
        <f t="shared" si="25"/>
        <v/>
      </c>
      <c r="Q52" s="10" t="str">
        <f t="shared" si="26"/>
        <v/>
      </c>
      <c r="R52" s="10" t="str">
        <f t="shared" si="27"/>
        <v/>
      </c>
      <c r="S52" s="10" t="str">
        <f t="shared" si="28"/>
        <v/>
      </c>
      <c r="T52" s="10" t="str">
        <f t="shared" si="29"/>
        <v/>
      </c>
      <c r="U52" s="11" t="str">
        <f t="shared" si="30"/>
        <v/>
      </c>
      <c r="V52" s="10" t="str">
        <f t="shared" si="31"/>
        <v/>
      </c>
      <c r="W52" s="10" t="str">
        <f>IF(D52=k-14, (E52-
J65*IF(Choice="Yes",G65,F65)-
K64*IF(Choice="Yes",G64,F64)-
L63*IF(Choice="Yes",G63,F63)-
M62*IF(Choice="Yes",G62,F62)-
N61*IF(Choice="Yes",G61,F61)-
O60*IF(Choice="Yes",G60,F60)-
P59*IF(Choice="Yes",G59,F59)-
Q58*IF(Choice="Yes",G58,F58)-
R57*IF(Choice="Yes",G57,F57)-
S56*IF(Choice="Yes",G56,F56)-
T55*IF(Choice="Yes",G55,F55)-
U54*IF(Choice="Yes",G54,F54)-
V53*IF(Choice="Yes",G53,F53))/(1+IF(Choice="Yes",G52,F52)),"")</f>
        <v/>
      </c>
      <c r="X52" s="10" t="str">
        <f>IF(D52=k-15, (E52-
J66*IF(Choice="Yes",G66,F66)-
K65*IF(Choice="Yes",G65,F65)-
L64*IF(Choice="Yes",G64,F64)-
M63*IF(Choice="Yes",G63,F63)-
N62*IF(Choice="Yes",G62,F62)-
O61*IF(Choice="Yes",G61,F61)-
P60*IF(Choice="Yes",G60,F60)-
Q59*IF(Choice="Yes",G59,F59)-
R58*IF(Choice="Yes",G58,F58)-
S57*IF(Choice="Yes",G57,F57)-
T56*IF(Choice="Yes",G56,F56)-
U55*IF(Choice="Yes",G55,F55)-
V54*IF(Choice="Yes",G54,F54)-
W53*IF(Choice="Yes",G53,F53)
)/(1+IF(Choice="Yes",G52,F52)),"")</f>
        <v/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49"/>
      <c r="BJ52" s="49"/>
    </row>
    <row r="53" spans="1:62">
      <c r="C53" s="25"/>
      <c r="D53" s="26" t="str">
        <f t="shared" si="32"/>
        <v/>
      </c>
      <c r="E53" s="27" t="str">
        <f t="shared" si="33"/>
        <v/>
      </c>
      <c r="F53" s="28" t="str">
        <f t="shared" si="34"/>
        <v/>
      </c>
      <c r="G53" s="28"/>
      <c r="H53" s="27" t="str">
        <f t="shared" si="18"/>
        <v/>
      </c>
      <c r="I53" s="27" t="str">
        <f>IF(D53&lt;=k-1,IF(D53=0,E53,IF(SUM(J53:BH53)=0,"",IF(SUM(J53:BH53)&lt;0,"",SUM(J53:BH53)))),"")</f>
        <v/>
      </c>
      <c r="J53" s="10" t="str">
        <f t="shared" si="19"/>
        <v/>
      </c>
      <c r="K53" s="10" t="str">
        <f t="shared" si="20"/>
        <v/>
      </c>
      <c r="L53" s="10" t="str">
        <f t="shared" si="21"/>
        <v/>
      </c>
      <c r="M53" s="10" t="str">
        <f t="shared" si="22"/>
        <v/>
      </c>
      <c r="N53" s="10" t="str">
        <f t="shared" si="23"/>
        <v/>
      </c>
      <c r="O53" s="10" t="str">
        <f t="shared" si="24"/>
        <v/>
      </c>
      <c r="P53" s="10" t="str">
        <f t="shared" si="25"/>
        <v/>
      </c>
      <c r="Q53" s="10" t="str">
        <f t="shared" si="26"/>
        <v/>
      </c>
      <c r="R53" s="10" t="str">
        <f t="shared" si="27"/>
        <v/>
      </c>
      <c r="S53" s="10" t="str">
        <f t="shared" si="28"/>
        <v/>
      </c>
      <c r="T53" s="10" t="str">
        <f t="shared" si="29"/>
        <v/>
      </c>
      <c r="U53" s="11" t="str">
        <f t="shared" si="30"/>
        <v/>
      </c>
      <c r="V53" s="10" t="str">
        <f t="shared" si="31"/>
        <v/>
      </c>
      <c r="W53" s="10" t="str">
        <f>IF(D53=k-14, (E53-
J66*IF(Choice="Yes",G66,F66)-
K65*IF(Choice="Yes",G65,F65)-
L64*IF(Choice="Yes",G64,F64)-
M63*IF(Choice="Yes",G63,F63)-
N62*IF(Choice="Yes",G62,F62)-
O61*IF(Choice="Yes",G61,F61)-
P60*IF(Choice="Yes",G60,F60)-
Q59*IF(Choice="Yes",G59,F59)-
R58*IF(Choice="Yes",G58,F58)-
S57*IF(Choice="Yes",G57,F57)-
T56*IF(Choice="Yes",G56,F56)-
U55*IF(Choice="Yes",G55,F55)-
V54*IF(Choice="Yes",G54,F54))/(1+IF(Choice="Yes",G53,F53)),"")</f>
        <v/>
      </c>
      <c r="X53" s="10" t="str">
        <f>IF(D53=k-15, (E53-
J67*IF(Choice="Yes",G67,F67)-
K66*IF(Choice="Yes",G66,F66)-
L65*IF(Choice="Yes",G65,F65)-
M64*IF(Choice="Yes",G64,F64)-
N63*IF(Choice="Yes",G63,F63)-
O62*IF(Choice="Yes",G62,F62)-
P61*IF(Choice="Yes",G61,F61)-
Q60*IF(Choice="Yes",G60,F60)-
R59*IF(Choice="Yes",G59,F59)-
S58*IF(Choice="Yes",G58,F58)-
T57*IF(Choice="Yes",G57,F57)-
U56*IF(Choice="Yes",G56,F56)-
V55*IF(Choice="Yes",G55,F55)-
W54*IF(Choice="Yes",G54,F54)
)/(1+IF(Choice="Yes",G53,F53)),"")</f>
        <v/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49"/>
      <c r="BJ53" s="49"/>
    </row>
    <row r="57" spans="1:62" hidden="1">
      <c r="A57" s="4" t="s">
        <v>2</v>
      </c>
    </row>
    <row r="58" spans="1:62" hidden="1">
      <c r="A58" s="4" t="s">
        <v>3</v>
      </c>
    </row>
  </sheetData>
  <dataValidations disablePrompts="1" count="1">
    <dataValidation type="list" allowBlank="1" showInputMessage="1" showErrorMessage="1" sqref="B11">
      <formula1>$A$57:$A$58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Income Ladder Calculator</vt:lpstr>
      <vt:lpstr>Choice</vt:lpstr>
      <vt:lpstr>int</vt:lpstr>
      <vt:lpstr>k</vt:lpstr>
      <vt:lpstr>rinf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2013-03-18T12:59:12Z</dcterms:created>
  <dcterms:modified xsi:type="dcterms:W3CDTF">2013-11-23T18:12:40Z</dcterms:modified>
</cp:coreProperties>
</file>