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50" windowWidth="16215" windowHeight="5760"/>
  </bookViews>
  <sheets>
    <sheet name="Sheet1" sheetId="1" r:id="rId1"/>
  </sheets>
  <definedNames>
    <definedName name="cost">Sheet1!$B$4</definedName>
    <definedName name="inflation">Sheet1!$B$6</definedName>
    <definedName name="lsreturn">Sheet1!#REF!</definedName>
    <definedName name="lumpsum">Sheet1!#REF!</definedName>
    <definedName name="sip">Sheet1!$D$4</definedName>
    <definedName name="sipreturn">Sheet1!$D$6</definedName>
  </definedNames>
  <calcPr calcId="124519"/>
</workbook>
</file>

<file path=xl/calcChain.xml><?xml version="1.0" encoding="utf-8"?>
<calcChain xmlns="http://schemas.openxmlformats.org/spreadsheetml/2006/main">
  <c r="K2" i="1"/>
  <c r="J2"/>
  <c r="J3" s="1"/>
  <c r="J4" s="1"/>
  <c r="J5" s="1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I2"/>
  <c r="I3" s="1"/>
  <c r="I4" s="1"/>
  <c r="I5" s="1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H2"/>
  <c r="H3" s="1"/>
  <c r="K3" s="1"/>
  <c r="M3" l="1"/>
  <c r="O52"/>
  <c r="O2"/>
  <c r="O4"/>
  <c r="O6"/>
  <c r="O8"/>
  <c r="O10"/>
  <c r="O12"/>
  <c r="O14"/>
  <c r="O16"/>
  <c r="O18"/>
  <c r="O20"/>
  <c r="O22"/>
  <c r="O24"/>
  <c r="O26"/>
  <c r="O28"/>
  <c r="O30"/>
  <c r="O32"/>
  <c r="O34"/>
  <c r="O36"/>
  <c r="O38"/>
  <c r="O40"/>
  <c r="O42"/>
  <c r="O44"/>
  <c r="O46"/>
  <c r="O48"/>
  <c r="O50"/>
  <c r="O3"/>
  <c r="O5"/>
  <c r="O7"/>
  <c r="O9"/>
  <c r="O11"/>
  <c r="O13"/>
  <c r="O15"/>
  <c r="O17"/>
  <c r="O19"/>
  <c r="O21"/>
  <c r="O23"/>
  <c r="O25"/>
  <c r="O27"/>
  <c r="O29"/>
  <c r="O31"/>
  <c r="O33"/>
  <c r="O35"/>
  <c r="O37"/>
  <c r="O39"/>
  <c r="O41"/>
  <c r="O43"/>
  <c r="O45"/>
  <c r="O47"/>
  <c r="O49"/>
  <c r="O51"/>
  <c r="M2"/>
  <c r="L3"/>
  <c r="H4"/>
  <c r="L4" s="1"/>
  <c r="P2" l="1"/>
  <c r="P49"/>
  <c r="P45"/>
  <c r="P52"/>
  <c r="P37"/>
  <c r="P51"/>
  <c r="P47"/>
  <c r="P43"/>
  <c r="P39"/>
  <c r="P35"/>
  <c r="P31"/>
  <c r="P27"/>
  <c r="P23"/>
  <c r="P19"/>
  <c r="P15"/>
  <c r="P11"/>
  <c r="P7"/>
  <c r="P3"/>
  <c r="P48"/>
  <c r="P44"/>
  <c r="P40"/>
  <c r="P36"/>
  <c r="P32"/>
  <c r="P28"/>
  <c r="P24"/>
  <c r="P20"/>
  <c r="P16"/>
  <c r="P12"/>
  <c r="P8"/>
  <c r="P4"/>
  <c r="P41"/>
  <c r="P33"/>
  <c r="P29"/>
  <c r="P25"/>
  <c r="P21"/>
  <c r="P17"/>
  <c r="P13"/>
  <c r="P9"/>
  <c r="P5"/>
  <c r="P50"/>
  <c r="P46"/>
  <c r="P42"/>
  <c r="P38"/>
  <c r="P34"/>
  <c r="P30"/>
  <c r="P26"/>
  <c r="P22"/>
  <c r="P18"/>
  <c r="P14"/>
  <c r="P10"/>
  <c r="P6"/>
  <c r="H5"/>
  <c r="L5" s="1"/>
  <c r="K4"/>
  <c r="M4" s="1"/>
  <c r="K5" l="1"/>
  <c r="M5" s="1"/>
  <c r="H6"/>
  <c r="K6" s="1"/>
  <c r="M6" s="1"/>
  <c r="L6" l="1"/>
  <c r="H7"/>
  <c r="H8" s="1"/>
  <c r="L7" l="1"/>
  <c r="K7"/>
  <c r="M7" s="1"/>
  <c r="H9"/>
  <c r="L8"/>
  <c r="K8"/>
  <c r="M8" s="1"/>
  <c r="H10" l="1"/>
  <c r="L9"/>
  <c r="K9"/>
  <c r="M9" s="1"/>
  <c r="H11" l="1"/>
  <c r="L10"/>
  <c r="K10"/>
  <c r="M10" s="1"/>
  <c r="H12" l="1"/>
  <c r="L11"/>
  <c r="K11"/>
  <c r="M11" s="1"/>
  <c r="H13" l="1"/>
  <c r="L13" s="1"/>
  <c r="L12"/>
  <c r="K12"/>
  <c r="M12" s="1"/>
  <c r="K13" l="1"/>
  <c r="M13" s="1"/>
  <c r="H14"/>
  <c r="L14" s="1"/>
  <c r="H15" l="1"/>
  <c r="L15" s="1"/>
  <c r="K14"/>
  <c r="M14" s="1"/>
  <c r="K15" l="1"/>
  <c r="M15" s="1"/>
  <c r="H16"/>
  <c r="L16" s="1"/>
  <c r="H17" l="1"/>
  <c r="L17" s="1"/>
  <c r="K16"/>
  <c r="M16" s="1"/>
  <c r="K17" l="1"/>
  <c r="M17" s="1"/>
  <c r="H18"/>
  <c r="L18" s="1"/>
  <c r="K18" l="1"/>
  <c r="M18" s="1"/>
  <c r="H19"/>
  <c r="L19" s="1"/>
  <c r="K19" l="1"/>
  <c r="M19" s="1"/>
  <c r="H20"/>
  <c r="L20" s="1"/>
  <c r="K20" l="1"/>
  <c r="M20" s="1"/>
  <c r="H21"/>
  <c r="L21" s="1"/>
  <c r="H22" l="1"/>
  <c r="L22" s="1"/>
  <c r="K21"/>
  <c r="M21" s="1"/>
  <c r="K22" l="1"/>
  <c r="M22" s="1"/>
  <c r="H23"/>
  <c r="L23" s="1"/>
  <c r="H24" l="1"/>
  <c r="L24" s="1"/>
  <c r="K23"/>
  <c r="M23" s="1"/>
  <c r="H25" l="1"/>
  <c r="H26" s="1"/>
  <c r="K24"/>
  <c r="M24" s="1"/>
  <c r="L26" l="1"/>
  <c r="H27"/>
  <c r="K26"/>
  <c r="M26" s="1"/>
  <c r="K25"/>
  <c r="M25" s="1"/>
  <c r="L25"/>
  <c r="H28" l="1"/>
  <c r="K27"/>
  <c r="M27" s="1"/>
  <c r="L27"/>
  <c r="L28" l="1"/>
  <c r="H29"/>
  <c r="K28"/>
  <c r="M28" s="1"/>
  <c r="H30" l="1"/>
  <c r="K29"/>
  <c r="M29" s="1"/>
  <c r="L29"/>
  <c r="L30" l="1"/>
  <c r="H31"/>
  <c r="K30"/>
  <c r="M30" s="1"/>
  <c r="H32" l="1"/>
  <c r="K31"/>
  <c r="M31" s="1"/>
  <c r="L31"/>
  <c r="L32" l="1"/>
  <c r="H33"/>
  <c r="K32"/>
  <c r="M32" s="1"/>
  <c r="H34" l="1"/>
  <c r="K33"/>
  <c r="M33" s="1"/>
  <c r="L33"/>
  <c r="L34" l="1"/>
  <c r="H35"/>
  <c r="K34"/>
  <c r="M34" s="1"/>
  <c r="H36" l="1"/>
  <c r="K35"/>
  <c r="M35" s="1"/>
  <c r="L35"/>
  <c r="L36" l="1"/>
  <c r="H37"/>
  <c r="K36"/>
  <c r="M36" s="1"/>
  <c r="H38" l="1"/>
  <c r="K37"/>
  <c r="M37" s="1"/>
  <c r="L37"/>
  <c r="L38" l="1"/>
  <c r="H39"/>
  <c r="H40" s="1"/>
  <c r="K38"/>
  <c r="M38" s="1"/>
  <c r="H41" l="1"/>
  <c r="K40"/>
  <c r="M40" s="1"/>
  <c r="L40"/>
  <c r="K39"/>
  <c r="M39" s="1"/>
  <c r="L39"/>
  <c r="L41" l="1"/>
  <c r="H42"/>
  <c r="K41"/>
  <c r="M41" s="1"/>
  <c r="H43" l="1"/>
  <c r="K42"/>
  <c r="M42" s="1"/>
  <c r="L42"/>
  <c r="L43" l="1"/>
  <c r="H44"/>
  <c r="K43"/>
  <c r="M43" s="1"/>
  <c r="H45" l="1"/>
  <c r="K44"/>
  <c r="M44" s="1"/>
  <c r="L44"/>
  <c r="L45" l="1"/>
  <c r="H46"/>
  <c r="H47" s="1"/>
  <c r="K45"/>
  <c r="M45" s="1"/>
  <c r="H48" l="1"/>
  <c r="K47"/>
  <c r="M47" s="1"/>
  <c r="L47"/>
  <c r="K46"/>
  <c r="M46" s="1"/>
  <c r="L46"/>
  <c r="L48" l="1"/>
  <c r="H49"/>
  <c r="K48"/>
  <c r="M48" s="1"/>
  <c r="H50" l="1"/>
  <c r="K49"/>
  <c r="M49" s="1"/>
  <c r="L49"/>
  <c r="L50" l="1"/>
  <c r="H51"/>
  <c r="K50"/>
  <c r="M50" s="1"/>
  <c r="H52" l="1"/>
  <c r="K51"/>
  <c r="M51" s="1"/>
  <c r="L51"/>
  <c r="L52" l="1"/>
  <c r="K52"/>
  <c r="M52" s="1"/>
  <c r="N51" l="1"/>
  <c r="N49"/>
  <c r="N46"/>
  <c r="N2"/>
  <c r="N52"/>
  <c r="N3"/>
  <c r="N5"/>
  <c r="N6"/>
  <c r="N8"/>
  <c r="N4"/>
  <c r="N9"/>
  <c r="N10"/>
  <c r="N7"/>
  <c r="N11"/>
  <c r="N12"/>
  <c r="N14"/>
  <c r="N13"/>
  <c r="N15"/>
  <c r="N16"/>
  <c r="N17"/>
  <c r="N19"/>
  <c r="N18"/>
  <c r="N20"/>
  <c r="N21"/>
  <c r="N22"/>
  <c r="N23"/>
  <c r="N27"/>
  <c r="N26"/>
  <c r="N24"/>
  <c r="N25"/>
  <c r="N28"/>
  <c r="N29"/>
  <c r="N30"/>
  <c r="N32"/>
  <c r="N31"/>
  <c r="N33"/>
  <c r="N34"/>
  <c r="N35"/>
  <c r="N37"/>
  <c r="N36"/>
  <c r="N39"/>
  <c r="N38"/>
  <c r="N40"/>
  <c r="N42"/>
  <c r="N41"/>
  <c r="N43"/>
  <c r="N45"/>
  <c r="N44"/>
  <c r="N50"/>
  <c r="N48"/>
  <c r="N47"/>
  <c r="E7" l="1"/>
</calcChain>
</file>

<file path=xl/sharedStrings.xml><?xml version="1.0" encoding="utf-8"?>
<sst xmlns="http://schemas.openxmlformats.org/spreadsheetml/2006/main" count="12" uniqueCount="11">
  <si>
    <t>Date</t>
  </si>
  <si>
    <t>Current Cost</t>
  </si>
  <si>
    <t>Monthly investment</t>
  </si>
  <si>
    <t>Inflation</t>
  </si>
  <si>
    <t>Cost</t>
  </si>
  <si>
    <t>Average annual return*</t>
  </si>
  <si>
    <t>* post-tax</t>
  </si>
  <si>
    <t>Lump sum investment value</t>
  </si>
  <si>
    <t>Monthly investment value</t>
  </si>
  <si>
    <t>A</t>
  </si>
  <si>
    <t>Years it would take to achieve goal: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</si>
</sst>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0" fillId="3" borderId="0" xfId="0" applyFill="1" applyBorder="1"/>
    <xf numFmtId="0" fontId="1" fillId="0" borderId="1" xfId="0" applyFont="1" applyBorder="1"/>
    <xf numFmtId="0" fontId="0" fillId="4" borderId="1" xfId="0" applyFill="1" applyBorder="1" applyAlignment="1">
      <alignment horizontal="center"/>
    </xf>
    <xf numFmtId="0" fontId="1" fillId="4" borderId="1" xfId="0" applyFont="1" applyFill="1" applyBorder="1"/>
    <xf numFmtId="0" fontId="0" fillId="4" borderId="1" xfId="0" applyFill="1" applyBorder="1"/>
    <xf numFmtId="0" fontId="0" fillId="4" borderId="0" xfId="0" applyFill="1"/>
    <xf numFmtId="0" fontId="1" fillId="3" borderId="1" xfId="0" applyFont="1" applyFill="1" applyBorder="1" applyAlignment="1">
      <alignment horizontal="center"/>
    </xf>
    <xf numFmtId="0" fontId="1" fillId="0" borderId="2" xfId="0" applyFont="1" applyBorder="1"/>
    <xf numFmtId="0" fontId="1" fillId="4" borderId="3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9" fontId="0" fillId="2" borderId="7" xfId="0" applyNumberFormat="1" applyFill="1" applyBorder="1" applyAlignment="1">
      <alignment horizontal="center"/>
    </xf>
    <xf numFmtId="9" fontId="0" fillId="4" borderId="8" xfId="0" applyNumberFormat="1" applyFill="1" applyBorder="1"/>
    <xf numFmtId="9" fontId="0" fillId="2" borderId="9" xfId="0" applyNumberFormat="1" applyFill="1" applyBorder="1" applyAlignment="1">
      <alignment horizontal="center"/>
    </xf>
    <xf numFmtId="1" fontId="0" fillId="2" borderId="6" xfId="1" applyNumberFormat="1" applyFont="1" applyFill="1" applyBorder="1" applyAlignment="1">
      <alignment horizontal="center"/>
    </xf>
    <xf numFmtId="164" fontId="0" fillId="2" borderId="5" xfId="1" applyNumberFormat="1" applyFont="1" applyFill="1" applyBorder="1" applyAlignment="1">
      <alignment horizontal="center" vertical="center" shrinkToFit="1" readingOrder="2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006600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756591622266252"/>
          <c:y val="3.1016543576444375E-2"/>
          <c:w val="0.81141003207932361"/>
          <c:h val="0.83858005249343937"/>
        </c:manualLayout>
      </c:layout>
      <c:scatterChart>
        <c:scatterStyle val="smoothMarker"/>
        <c:ser>
          <c:idx val="0"/>
          <c:order val="0"/>
          <c:tx>
            <c:strRef>
              <c:f>Sheet1!$I$1</c:f>
              <c:strCache>
                <c:ptCount val="1"/>
                <c:pt idx="0">
                  <c:v>Cost</c:v>
                </c:pt>
              </c:strCache>
            </c:strRef>
          </c:tx>
          <c:spPr>
            <a:ln w="41275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Sheet1!$L$2:$L$52</c:f>
              <c:numCache>
                <c:formatCode>General</c:formatCode>
                <c:ptCount val="5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Sheet1!$I$2:$I$52</c:f>
              <c:numCache>
                <c:formatCode>General</c:formatCode>
                <c:ptCount val="51"/>
                <c:pt idx="0">
                  <c:v>1000000</c:v>
                </c:pt>
                <c:pt idx="1">
                  <c:v>1080000</c:v>
                </c:pt>
                <c:pt idx="2">
                  <c:v>1166400</c:v>
                </c:pt>
                <c:pt idx="3">
                  <c:v>1259712</c:v>
                </c:pt>
                <c:pt idx="4">
                  <c:v>1360488.9600000002</c:v>
                </c:pt>
                <c:pt idx="5">
                  <c:v>1469328.0768000004</c:v>
                </c:pt>
                <c:pt idx="6">
                  <c:v>1586874.3229440006</c:v>
                </c:pt>
                <c:pt idx="7">
                  <c:v>1713824.2687795206</c:v>
                </c:pt>
                <c:pt idx="8">
                  <c:v>1850930.2102818824</c:v>
                </c:pt>
                <c:pt idx="9">
                  <c:v>1999004.6271044333</c:v>
                </c:pt>
                <c:pt idx="10">
                  <c:v>2158924.9972727881</c:v>
                </c:pt>
                <c:pt idx="11">
                  <c:v>2331638.9970546113</c:v>
                </c:pt>
                <c:pt idx="12">
                  <c:v>2518170.1168189803</c:v>
                </c:pt>
                <c:pt idx="13">
                  <c:v>2719623.7261644988</c:v>
                </c:pt>
                <c:pt idx="14">
                  <c:v>2937193.6242576591</c:v>
                </c:pt>
                <c:pt idx="15">
                  <c:v>3172169.1141982721</c:v>
                </c:pt>
                <c:pt idx="16">
                  <c:v>3425942.643334134</c:v>
                </c:pt>
                <c:pt idx="17">
                  <c:v>3700018.0548008648</c:v>
                </c:pt>
                <c:pt idx="18">
                  <c:v>3996019.4991849344</c:v>
                </c:pt>
                <c:pt idx="19">
                  <c:v>4315701.0591197293</c:v>
                </c:pt>
                <c:pt idx="20">
                  <c:v>4660957.1438493077</c:v>
                </c:pt>
                <c:pt idx="21">
                  <c:v>5033833.7153572524</c:v>
                </c:pt>
                <c:pt idx="22">
                  <c:v>5436540.4125858331</c:v>
                </c:pt>
                <c:pt idx="23">
                  <c:v>5871463.6455926998</c:v>
                </c:pt>
                <c:pt idx="24">
                  <c:v>6341180.7372401161</c:v>
                </c:pt>
                <c:pt idx="25">
                  <c:v>6848475.196219326</c:v>
                </c:pt>
                <c:pt idx="26">
                  <c:v>7396353.2119168723</c:v>
                </c:pt>
                <c:pt idx="27">
                  <c:v>7988061.4688702226</c:v>
                </c:pt>
                <c:pt idx="28">
                  <c:v>8627106.3863798417</c:v>
                </c:pt>
                <c:pt idx="29">
                  <c:v>9317274.8972902298</c:v>
                </c:pt>
                <c:pt idx="30">
                  <c:v>10062656.889073448</c:v>
                </c:pt>
                <c:pt idx="31">
                  <c:v>10867669.440199325</c:v>
                </c:pt>
                <c:pt idx="32">
                  <c:v>11737082.995415272</c:v>
                </c:pt>
                <c:pt idx="33">
                  <c:v>12676049.635048496</c:v>
                </c:pt>
                <c:pt idx="34">
                  <c:v>13690133.605852377</c:v>
                </c:pt>
                <c:pt idx="35">
                  <c:v>14785344.294320568</c:v>
                </c:pt>
                <c:pt idx="36">
                  <c:v>15968171.837866215</c:v>
                </c:pt>
                <c:pt idx="37">
                  <c:v>17245625.584895514</c:v>
                </c:pt>
                <c:pt idx="38">
                  <c:v>18625275.631687157</c:v>
                </c:pt>
                <c:pt idx="39">
                  <c:v>20115297.682222132</c:v>
                </c:pt>
                <c:pt idx="40">
                  <c:v>21724521.496799905</c:v>
                </c:pt>
                <c:pt idx="41">
                  <c:v>23462483.216543898</c:v>
                </c:pt>
                <c:pt idx="42">
                  <c:v>25339481.873867411</c:v>
                </c:pt>
                <c:pt idx="43">
                  <c:v>27366640.423776805</c:v>
                </c:pt>
                <c:pt idx="44">
                  <c:v>29555971.657678951</c:v>
                </c:pt>
                <c:pt idx="45">
                  <c:v>31920449.39029327</c:v>
                </c:pt>
                <c:pt idx="46">
                  <c:v>34474085.341516733</c:v>
                </c:pt>
                <c:pt idx="47">
                  <c:v>37232012.168838076</c:v>
                </c:pt>
                <c:pt idx="48">
                  <c:v>40210573.142345123</c:v>
                </c:pt>
                <c:pt idx="49">
                  <c:v>43427418.993732736</c:v>
                </c:pt>
                <c:pt idx="50">
                  <c:v>46901612.513231359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Sheet1!$K$1</c:f>
              <c:strCache>
                <c:ptCount val="1"/>
                <c:pt idx="0">
                  <c:v>Monthly investment value</c:v>
                </c:pt>
              </c:strCache>
            </c:strRef>
          </c:tx>
          <c:spPr>
            <a:ln w="41275">
              <a:solidFill>
                <a:srgbClr val="006600"/>
              </a:solidFill>
            </a:ln>
          </c:spPr>
          <c:marker>
            <c:symbol val="none"/>
          </c:marker>
          <c:xVal>
            <c:numRef>
              <c:f>Sheet1!$L$2:$L$52</c:f>
              <c:numCache>
                <c:formatCode>General</c:formatCode>
                <c:ptCount val="5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Sheet1!$K$2:$K$52</c:f>
              <c:numCache>
                <c:formatCode>General</c:formatCode>
                <c:ptCount val="51"/>
                <c:pt idx="0">
                  <c:v>10000</c:v>
                </c:pt>
                <c:pt idx="1">
                  <c:v>128093.28043328946</c:v>
                </c:pt>
                <c:pt idx="2">
                  <c:v>272431.99501723412</c:v>
                </c:pt>
                <c:pt idx="3">
                  <c:v>435076.47142749681</c:v>
                </c:pt>
                <c:pt idx="4">
                  <c:v>618348.33845928998</c:v>
                </c:pt>
                <c:pt idx="5">
                  <c:v>824863.66554973228</c:v>
                </c:pt>
                <c:pt idx="6">
                  <c:v>1057570.3052211339</c:v>
                </c:pt>
                <c:pt idx="7">
                  <c:v>1319789.9714807705</c:v>
                </c:pt>
                <c:pt idx="8">
                  <c:v>1615265.6548149802</c:v>
                </c:pt>
                <c:pt idx="9">
                  <c:v>1948215.0505913156</c:v>
                </c:pt>
                <c:pt idx="10">
                  <c:v>2323390.7635194063</c:v>
                </c:pt>
                <c:pt idx="11">
                  <c:v>2746148.1475443849</c:v>
                </c:pt>
                <c:pt idx="12">
                  <c:v>3222521.7495368444</c:v>
                </c:pt>
                <c:pt idx="13">
                  <c:v>3759311.4479560717</c:v>
                </c:pt>
                <c:pt idx="14">
                  <c:v>4364179.5160518503</c:v>
                </c:pt>
                <c:pt idx="15">
                  <c:v>5045759.9951097416</c:v>
                </c:pt>
                <c:pt idx="16">
                  <c:v>5813781.9389615115</c:v>
                </c:pt>
                <c:pt idx="17">
                  <c:v>6679208.2889842959</c:v>
                </c:pt>
                <c:pt idx="18">
                  <c:v>7654392.361925724</c:v>
                </c:pt>
                <c:pt idx="19">
                  <c:v>8753254.1843021624</c:v>
                </c:pt>
                <c:pt idx="20">
                  <c:v>9991479.1904123649</c:v>
                </c:pt>
                <c:pt idx="21">
                  <c:v>11386742.120232653</c:v>
                </c:pt>
                <c:pt idx="22">
                  <c:v>12958959.313169422</c:v>
                </c:pt>
                <c:pt idx="23">
                  <c:v>14730572.998974394</c:v>
                </c:pt>
                <c:pt idx="24">
                  <c:v>16726871.643863793</c:v>
                </c:pt>
                <c:pt idx="25">
                  <c:v>18976350.924543697</c:v>
                </c:pt>
                <c:pt idx="26">
                  <c:v>21511120.482777081</c:v>
                </c:pt>
                <c:pt idx="27">
                  <c:v>24367362.266611006</c:v>
                </c:pt>
                <c:pt idx="28">
                  <c:v>27585847.000743862</c:v>
                </c:pt>
                <c:pt idx="29">
                  <c:v>31212516.158262402</c:v>
                </c:pt>
                <c:pt idx="30">
                  <c:v>35299137.740961917</c:v>
                </c:pt>
                <c:pt idx="31">
                  <c:v>39904045.229025252</c:v>
                </c:pt>
                <c:pt idx="32">
                  <c:v>45092970.24801717</c:v>
                </c:pt>
                <c:pt idx="33">
                  <c:v>50939980.838895254</c:v>
                </c:pt>
                <c:pt idx="34">
                  <c:v>57528538.724143408</c:v>
                </c:pt>
                <c:pt idx="35">
                  <c:v>64952690.661714375</c:v>
                </c:pt>
                <c:pt idx="36">
                  <c:v>73318410.892472118</c:v>
                </c:pt>
                <c:pt idx="37">
                  <c:v>82745113.843571305</c:v>
                </c:pt>
                <c:pt idx="38">
                  <c:v>93367358.680488825</c:v>
                </c:pt>
                <c:pt idx="39">
                  <c:v>105336770.03891757</c:v>
                </c:pt>
                <c:pt idx="40">
                  <c:v>118824202.35354094</c:v>
                </c:pt>
                <c:pt idx="41">
                  <c:v>134022178.67786933</c:v>
                </c:pt>
                <c:pt idx="42">
                  <c:v>151147638.80747569</c:v>
                </c:pt>
                <c:pt idx="43">
                  <c:v>170445035.93404317</c:v>
                </c:pt>
                <c:pt idx="44">
                  <c:v>192189826.03265616</c:v>
                </c:pt>
                <c:pt idx="45">
                  <c:v>216692399.79073909</c:v>
                </c:pt>
                <c:pt idx="46">
                  <c:v>244302513.20400172</c:v>
                </c:pt>
                <c:pt idx="47">
                  <c:v>275414280.08284855</c:v>
                </c:pt>
                <c:pt idx="48">
                  <c:v>310471797.7335639</c:v>
                </c:pt>
                <c:pt idx="49">
                  <c:v>349975486.11668319</c:v>
                </c:pt>
                <c:pt idx="50">
                  <c:v>394489230.96931577</c:v>
                </c:pt>
              </c:numCache>
            </c:numRef>
          </c:yVal>
          <c:smooth val="1"/>
        </c:ser>
        <c:ser>
          <c:idx val="3"/>
          <c:order val="2"/>
          <c:tx>
            <c:v>Goal Achieved (monthly investment)</c:v>
          </c:tx>
          <c:spPr>
            <a:ln>
              <a:noFill/>
            </a:ln>
          </c:spPr>
          <c:marker>
            <c:symbol val="circle"/>
            <c:size val="13"/>
            <c:spPr>
              <a:solidFill>
                <a:srgbClr val="FF0000"/>
              </a:solidFill>
            </c:spPr>
          </c:marker>
          <c:xVal>
            <c:numRef>
              <c:f>Sheet1!$L$3:$L$52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Sheet1!$N$2:$N$52</c:f>
              <c:numCache>
                <c:formatCode>General</c:formatCode>
                <c:ptCount val="5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2323390.7635194063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</c:numCache>
            </c:numRef>
          </c:yVal>
          <c:smooth val="1"/>
        </c:ser>
        <c:axId val="38877824"/>
        <c:axId val="40796928"/>
      </c:scatterChart>
      <c:valAx>
        <c:axId val="3887782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IN" sz="1200" b="1"/>
            </a:pPr>
            <a:endParaRPr lang="en-US"/>
          </a:p>
        </c:txPr>
        <c:crossAx val="40796928"/>
        <c:crosses val="autoZero"/>
        <c:crossBetween val="midCat"/>
      </c:valAx>
      <c:valAx>
        <c:axId val="40796928"/>
        <c:scaling>
          <c:orientation val="minMax"/>
          <c:max val="10100000"/>
          <c:min val="1000000"/>
        </c:scaling>
        <c:axPos val="l"/>
        <c:numFmt formatCode="#,##0" sourceLinked="0"/>
        <c:tickLblPos val="nextTo"/>
        <c:txPr>
          <a:bodyPr/>
          <a:lstStyle/>
          <a:p>
            <a:pPr>
              <a:defRPr lang="en-IN" sz="1100"/>
            </a:pPr>
            <a:endParaRPr lang="en-US"/>
          </a:p>
        </c:txPr>
        <c:crossAx val="388778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9492344997487778"/>
          <c:y val="0.38074297904050647"/>
          <c:w val="0.38272748149593622"/>
          <c:h val="0.44078986972958661"/>
        </c:manualLayout>
      </c:layout>
      <c:txPr>
        <a:bodyPr/>
        <a:lstStyle/>
        <a:p>
          <a:pPr>
            <a:defRPr lang="en-IN" b="1" i="0"/>
          </a:pPr>
          <a:endParaRPr lang="en-US"/>
        </a:p>
      </c:txPr>
    </c:legend>
  </c:chart>
  <c:txPr>
    <a:bodyPr/>
    <a:lstStyle/>
    <a:p>
      <a:pPr>
        <a:defRPr sz="1200"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529827</xdr:colOff>
      <xdr:row>6</xdr:row>
      <xdr:rowOff>190498</xdr:rowOff>
    </xdr:from>
    <xdr:to>
      <xdr:col>5</xdr:col>
      <xdr:colOff>511235</xdr:colOff>
      <xdr:row>21</xdr:row>
      <xdr:rowOff>19561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topLeftCell="A2" zoomScale="160" zoomScaleNormal="160" workbookViewId="0">
      <selection activeCell="S14" sqref="S14"/>
    </sheetView>
  </sheetViews>
  <sheetFormatPr defaultRowHeight="15"/>
  <cols>
    <col min="1" max="1" width="13.7109375" bestFit="1" customWidth="1"/>
    <col min="2" max="2" width="21.85546875" bestFit="1" customWidth="1"/>
    <col min="3" max="3" width="0.28515625" customWidth="1"/>
    <col min="4" max="4" width="21.85546875" bestFit="1" customWidth="1"/>
    <col min="8" max="8" width="10.28515625" hidden="1" customWidth="1"/>
    <col min="9" max="10" width="8.85546875" hidden="1" customWidth="1"/>
    <col min="11" max="11" width="22.28515625" hidden="1" customWidth="1"/>
    <col min="12" max="12" width="3" hidden="1" customWidth="1"/>
    <col min="13" max="13" width="8.85546875" hidden="1" customWidth="1"/>
    <col min="14" max="16" width="0" hidden="1" customWidth="1"/>
  </cols>
  <sheetData>
    <row r="1" spans="1:21">
      <c r="A1" s="2"/>
      <c r="B1" s="2"/>
      <c r="C1" s="2"/>
      <c r="D1" s="2"/>
      <c r="E1" s="2"/>
      <c r="F1" s="2"/>
      <c r="G1" s="2"/>
      <c r="H1" s="2" t="s">
        <v>0</v>
      </c>
      <c r="I1" s="2" t="s">
        <v>4</v>
      </c>
      <c r="J1" s="2" t="s">
        <v>7</v>
      </c>
      <c r="K1" s="2" t="s">
        <v>8</v>
      </c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thickBot="1">
      <c r="A2" s="2"/>
      <c r="B2" s="2"/>
      <c r="C2" s="2"/>
      <c r="D2" s="2"/>
      <c r="E2" s="2"/>
      <c r="F2" s="2"/>
      <c r="G2" s="2"/>
      <c r="H2" s="3">
        <f ca="1">TODAY()</f>
        <v>42129</v>
      </c>
      <c r="I2" s="2">
        <f>cost</f>
        <v>1000000</v>
      </c>
      <c r="J2" s="2" t="e">
        <f>lumpsum</f>
        <v>#REF!</v>
      </c>
      <c r="K2" s="2">
        <f>sip</f>
        <v>10000</v>
      </c>
      <c r="L2" s="2"/>
      <c r="M2" s="2" t="str">
        <f>IF(I2-K2&lt;0,K2,"")</f>
        <v/>
      </c>
      <c r="N2" s="2" t="e">
        <f ca="1">IF(M2=MIN($M$2:$M$52),MIN($M$2:$M$52),NA())</f>
        <v>#N/A</v>
      </c>
      <c r="O2" s="2" t="e">
        <f>IF(I2-J2&lt;0,J2,"")</f>
        <v>#REF!</v>
      </c>
      <c r="P2" s="2" t="e">
        <f>IF(O2=MIN($O$2:$O$52),MIN($O$2:$O$52),NA())</f>
        <v>#REF!</v>
      </c>
      <c r="Q2" s="2"/>
      <c r="R2" s="2"/>
      <c r="S2" s="2"/>
      <c r="T2" s="2"/>
      <c r="U2" s="2"/>
    </row>
    <row r="3" spans="1:21">
      <c r="A3" s="2"/>
      <c r="B3" s="11" t="s">
        <v>1</v>
      </c>
      <c r="C3" s="12"/>
      <c r="D3" s="13" t="s">
        <v>2</v>
      </c>
      <c r="E3" s="2"/>
      <c r="F3" s="2"/>
      <c r="G3" s="2"/>
      <c r="H3" s="3">
        <f t="shared" ref="H3:H12" ca="1" si="0">H2+365</f>
        <v>42494</v>
      </c>
      <c r="I3" s="2">
        <f t="shared" ref="I3:I34" si="1">I2*(1+inflation)</f>
        <v>1080000</v>
      </c>
      <c r="J3" s="2" t="e">
        <f t="shared" ref="J3:J34" si="2">J2*(1+lsreturn)</f>
        <v>#REF!</v>
      </c>
      <c r="K3" s="2">
        <f t="shared" ref="K3:K34" ca="1" si="3">sip*(1+sipreturn/12)*((1+sipreturn/12)^(12*(H3-$H$2)/365)-1)/(sipreturn/12)</f>
        <v>128093.28043328946</v>
      </c>
      <c r="L3" s="2">
        <f t="shared" ref="L3:L34" ca="1" si="4">((H3-$H$2)/365)</f>
        <v>1</v>
      </c>
      <c r="M3" s="2" t="str">
        <f t="shared" ref="M3:M52" ca="1" si="5">IF(I3-K3&lt;0,K3,"")</f>
        <v/>
      </c>
      <c r="N3" s="2" t="e">
        <f t="shared" ref="N3:N52" ca="1" si="6">IF(M3=MIN($M$2:$M$52),MIN($M$2:$M$52),NA())</f>
        <v>#N/A</v>
      </c>
      <c r="O3" s="2" t="e">
        <f t="shared" ref="O3:O52" si="7">IF(I3-J3&lt;0,J3,"")</f>
        <v>#REF!</v>
      </c>
      <c r="P3" s="2" t="e">
        <f t="shared" ref="P3:P52" si="8">IF(O3=MIN($O$2:$O$52),MIN($O$2:$O$52),NA())</f>
        <v>#REF!</v>
      </c>
      <c r="Q3" s="2"/>
      <c r="R3" s="2"/>
      <c r="S3" s="2"/>
      <c r="T3" s="2"/>
      <c r="U3" s="2"/>
    </row>
    <row r="4" spans="1:21">
      <c r="A4" s="2"/>
      <c r="B4" s="20">
        <v>1000000</v>
      </c>
      <c r="C4" s="8"/>
      <c r="D4" s="19">
        <v>10000</v>
      </c>
      <c r="E4" s="2"/>
      <c r="F4" s="2"/>
      <c r="G4" s="2"/>
      <c r="H4" s="3">
        <f t="shared" ca="1" si="0"/>
        <v>42859</v>
      </c>
      <c r="I4" s="2">
        <f t="shared" si="1"/>
        <v>1166400</v>
      </c>
      <c r="J4" s="2" t="e">
        <f t="shared" si="2"/>
        <v>#REF!</v>
      </c>
      <c r="K4" s="2">
        <f t="shared" ca="1" si="3"/>
        <v>272431.99501723412</v>
      </c>
      <c r="L4" s="2">
        <f t="shared" ca="1" si="4"/>
        <v>2</v>
      </c>
      <c r="M4" s="2" t="str">
        <f t="shared" ca="1" si="5"/>
        <v/>
      </c>
      <c r="N4" s="2" t="e">
        <f t="shared" ca="1" si="6"/>
        <v>#N/A</v>
      </c>
      <c r="O4" s="2" t="e">
        <f t="shared" si="7"/>
        <v>#REF!</v>
      </c>
      <c r="P4" s="2" t="e">
        <f t="shared" si="8"/>
        <v>#REF!</v>
      </c>
      <c r="Q4" s="2"/>
      <c r="R4" s="2"/>
      <c r="S4" s="2"/>
      <c r="T4" s="2"/>
      <c r="U4" s="2"/>
    </row>
    <row r="5" spans="1:21">
      <c r="A5" s="2"/>
      <c r="B5" s="14" t="s">
        <v>3</v>
      </c>
      <c r="C5" s="7"/>
      <c r="D5" s="15" t="s">
        <v>5</v>
      </c>
      <c r="E5" s="4" t="s">
        <v>6</v>
      </c>
      <c r="F5" s="2"/>
      <c r="G5" s="2"/>
      <c r="H5" s="3">
        <f t="shared" ca="1" si="0"/>
        <v>43224</v>
      </c>
      <c r="I5" s="2">
        <f t="shared" si="1"/>
        <v>1259712</v>
      </c>
      <c r="J5" s="2" t="e">
        <f t="shared" si="2"/>
        <v>#REF!</v>
      </c>
      <c r="K5" s="2">
        <f t="shared" ca="1" si="3"/>
        <v>435076.47142749681</v>
      </c>
      <c r="L5" s="2">
        <f t="shared" ca="1" si="4"/>
        <v>3</v>
      </c>
      <c r="M5" s="2" t="str">
        <f t="shared" ca="1" si="5"/>
        <v/>
      </c>
      <c r="N5" s="2" t="e">
        <f t="shared" ca="1" si="6"/>
        <v>#N/A</v>
      </c>
      <c r="O5" s="2" t="e">
        <f t="shared" si="7"/>
        <v>#REF!</v>
      </c>
      <c r="P5" s="2" t="e">
        <f t="shared" si="8"/>
        <v>#REF!</v>
      </c>
      <c r="Q5" s="2"/>
      <c r="R5" s="2"/>
      <c r="S5" s="2"/>
      <c r="T5" s="2"/>
      <c r="U5" s="2"/>
    </row>
    <row r="6" spans="1:21" ht="15.75" thickBot="1">
      <c r="A6" s="2"/>
      <c r="B6" s="16">
        <v>0.08</v>
      </c>
      <c r="C6" s="17"/>
      <c r="D6" s="18">
        <v>0.12</v>
      </c>
      <c r="E6" s="2"/>
      <c r="F6" s="2"/>
      <c r="G6" s="2"/>
      <c r="H6" s="3">
        <f t="shared" ca="1" si="0"/>
        <v>43589</v>
      </c>
      <c r="I6" s="2">
        <f t="shared" si="1"/>
        <v>1360488.9600000002</v>
      </c>
      <c r="J6" s="2" t="e">
        <f t="shared" si="2"/>
        <v>#REF!</v>
      </c>
      <c r="K6" s="2">
        <f t="shared" ca="1" si="3"/>
        <v>618348.33845928998</v>
      </c>
      <c r="L6" s="2">
        <f t="shared" ca="1" si="4"/>
        <v>4</v>
      </c>
      <c r="M6" s="2" t="str">
        <f t="shared" ca="1" si="5"/>
        <v/>
      </c>
      <c r="N6" s="2" t="e">
        <f t="shared" ca="1" si="6"/>
        <v>#N/A</v>
      </c>
      <c r="O6" s="2" t="e">
        <f t="shared" si="7"/>
        <v>#REF!</v>
      </c>
      <c r="P6" s="2" t="e">
        <f t="shared" si="8"/>
        <v>#REF!</v>
      </c>
      <c r="Q6" s="2"/>
      <c r="R6" s="2"/>
      <c r="S6" s="2"/>
      <c r="T6" s="2"/>
      <c r="U6" s="2"/>
    </row>
    <row r="7" spans="1:21">
      <c r="A7" s="2"/>
      <c r="B7" s="21" t="s">
        <v>10</v>
      </c>
      <c r="C7" s="21"/>
      <c r="D7" s="22"/>
      <c r="E7" s="10">
        <f ca="1">INDEX(L2:N52,MATCH(MIN(M2:M52),N2:N52,0),1)</f>
        <v>10</v>
      </c>
      <c r="F7" s="2"/>
      <c r="G7" s="2"/>
      <c r="H7" s="3">
        <f t="shared" ca="1" si="0"/>
        <v>43954</v>
      </c>
      <c r="I7" s="2">
        <f t="shared" si="1"/>
        <v>1469328.0768000004</v>
      </c>
      <c r="J7" s="2" t="e">
        <f t="shared" si="2"/>
        <v>#REF!</v>
      </c>
      <c r="K7" s="2">
        <f t="shared" ca="1" si="3"/>
        <v>824863.66554973228</v>
      </c>
      <c r="L7" s="2">
        <f t="shared" ca="1" si="4"/>
        <v>5</v>
      </c>
      <c r="M7" s="2" t="str">
        <f t="shared" ca="1" si="5"/>
        <v/>
      </c>
      <c r="N7" s="2" t="e">
        <f t="shared" ca="1" si="6"/>
        <v>#N/A</v>
      </c>
      <c r="O7" s="2" t="e">
        <f t="shared" si="7"/>
        <v>#REF!</v>
      </c>
      <c r="P7" s="2" t="e">
        <f t="shared" si="8"/>
        <v>#REF!</v>
      </c>
      <c r="Q7" s="2"/>
      <c r="R7" s="2"/>
      <c r="S7" s="2"/>
      <c r="T7" s="2"/>
      <c r="U7" s="2" t="s">
        <v>9</v>
      </c>
    </row>
    <row r="8" spans="1:21">
      <c r="A8" s="2"/>
      <c r="B8" s="2"/>
      <c r="C8" s="6"/>
      <c r="E8" s="2"/>
      <c r="F8" s="2"/>
      <c r="G8" s="2"/>
      <c r="H8" s="3">
        <f t="shared" ca="1" si="0"/>
        <v>44319</v>
      </c>
      <c r="I8" s="2">
        <f t="shared" si="1"/>
        <v>1586874.3229440006</v>
      </c>
      <c r="J8" s="2" t="e">
        <f t="shared" si="2"/>
        <v>#REF!</v>
      </c>
      <c r="K8" s="2">
        <f t="shared" ca="1" si="3"/>
        <v>1057570.3052211339</v>
      </c>
      <c r="L8" s="2">
        <f t="shared" ca="1" si="4"/>
        <v>6</v>
      </c>
      <c r="M8" s="2" t="str">
        <f t="shared" ca="1" si="5"/>
        <v/>
      </c>
      <c r="N8" s="2" t="e">
        <f t="shared" ca="1" si="6"/>
        <v>#N/A</v>
      </c>
      <c r="O8" s="2" t="e">
        <f t="shared" si="7"/>
        <v>#REF!</v>
      </c>
      <c r="P8" s="2" t="e">
        <f t="shared" si="8"/>
        <v>#REF!</v>
      </c>
      <c r="Q8" s="2"/>
      <c r="R8" s="2"/>
      <c r="S8" s="2"/>
      <c r="T8" s="2"/>
      <c r="U8" s="2"/>
    </row>
    <row r="9" spans="1:21">
      <c r="A9" s="2"/>
      <c r="B9" s="2"/>
      <c r="C9" s="9"/>
      <c r="D9" s="5" t="s">
        <v>2</v>
      </c>
      <c r="E9" s="2"/>
      <c r="F9" s="2"/>
      <c r="G9" s="2"/>
      <c r="H9" s="3">
        <f t="shared" ca="1" si="0"/>
        <v>44684</v>
      </c>
      <c r="I9" s="2">
        <f t="shared" si="1"/>
        <v>1713824.2687795206</v>
      </c>
      <c r="J9" s="2" t="e">
        <f t="shared" si="2"/>
        <v>#REF!</v>
      </c>
      <c r="K9" s="2">
        <f t="shared" ca="1" si="3"/>
        <v>1319789.9714807705</v>
      </c>
      <c r="L9" s="2">
        <f t="shared" ca="1" si="4"/>
        <v>7</v>
      </c>
      <c r="M9" s="2" t="str">
        <f t="shared" ca="1" si="5"/>
        <v/>
      </c>
      <c r="N9" s="2" t="e">
        <f t="shared" ca="1" si="6"/>
        <v>#N/A</v>
      </c>
      <c r="O9" s="2" t="e">
        <f t="shared" si="7"/>
        <v>#REF!</v>
      </c>
      <c r="P9" s="2" t="e">
        <f t="shared" si="8"/>
        <v>#REF!</v>
      </c>
      <c r="Q9" s="2"/>
      <c r="R9" s="2"/>
      <c r="S9" s="2"/>
      <c r="T9" s="2"/>
      <c r="U9" s="2"/>
    </row>
    <row r="10" spans="1:21">
      <c r="A10" s="2"/>
      <c r="B10" s="2"/>
      <c r="C10" s="2"/>
      <c r="D10" s="2"/>
      <c r="E10" s="2"/>
      <c r="F10" s="2"/>
      <c r="G10" s="2"/>
      <c r="H10" s="3">
        <f t="shared" ca="1" si="0"/>
        <v>45049</v>
      </c>
      <c r="I10" s="2">
        <f t="shared" si="1"/>
        <v>1850930.2102818824</v>
      </c>
      <c r="J10" s="2" t="e">
        <f t="shared" si="2"/>
        <v>#REF!</v>
      </c>
      <c r="K10" s="2">
        <f t="shared" ca="1" si="3"/>
        <v>1615265.6548149802</v>
      </c>
      <c r="L10" s="2">
        <f t="shared" ca="1" si="4"/>
        <v>8</v>
      </c>
      <c r="M10" s="2" t="str">
        <f t="shared" ca="1" si="5"/>
        <v/>
      </c>
      <c r="N10" s="2" t="e">
        <f t="shared" ca="1" si="6"/>
        <v>#N/A</v>
      </c>
      <c r="O10" s="2" t="e">
        <f t="shared" si="7"/>
        <v>#REF!</v>
      </c>
      <c r="P10" s="2" t="e">
        <f t="shared" si="8"/>
        <v>#REF!</v>
      </c>
      <c r="Q10" s="2"/>
      <c r="R10" s="2"/>
      <c r="S10" s="2"/>
      <c r="T10" s="2"/>
      <c r="U10" s="2"/>
    </row>
    <row r="11" spans="1:21">
      <c r="A11" s="2"/>
      <c r="B11" s="2"/>
      <c r="C11" s="2"/>
      <c r="D11" s="2"/>
      <c r="E11" s="2"/>
      <c r="F11" s="2"/>
      <c r="G11" s="2"/>
      <c r="H11" s="3">
        <f t="shared" ca="1" si="0"/>
        <v>45414</v>
      </c>
      <c r="I11" s="2">
        <f t="shared" si="1"/>
        <v>1999004.6271044333</v>
      </c>
      <c r="J11" s="2" t="e">
        <f t="shared" si="2"/>
        <v>#REF!</v>
      </c>
      <c r="K11" s="2">
        <f t="shared" ca="1" si="3"/>
        <v>1948215.0505913156</v>
      </c>
      <c r="L11" s="2">
        <f t="shared" ca="1" si="4"/>
        <v>9</v>
      </c>
      <c r="M11" s="2" t="str">
        <f t="shared" ca="1" si="5"/>
        <v/>
      </c>
      <c r="N11" s="2" t="e">
        <f t="shared" ca="1" si="6"/>
        <v>#N/A</v>
      </c>
      <c r="O11" s="2" t="e">
        <f t="shared" si="7"/>
        <v>#REF!</v>
      </c>
      <c r="P11" s="2" t="e">
        <f t="shared" si="8"/>
        <v>#REF!</v>
      </c>
      <c r="Q11" s="2"/>
      <c r="R11" s="2"/>
      <c r="S11" s="2"/>
      <c r="T11" s="2"/>
      <c r="U11" s="2"/>
    </row>
    <row r="12" spans="1:21">
      <c r="A12" s="2"/>
      <c r="B12" s="2"/>
      <c r="C12" s="2"/>
      <c r="D12" s="2"/>
      <c r="E12" s="2"/>
      <c r="F12" s="2"/>
      <c r="G12" s="2"/>
      <c r="H12" s="3">
        <f t="shared" ca="1" si="0"/>
        <v>45779</v>
      </c>
      <c r="I12" s="2">
        <f t="shared" si="1"/>
        <v>2158924.9972727881</v>
      </c>
      <c r="J12" s="2" t="e">
        <f t="shared" si="2"/>
        <v>#REF!</v>
      </c>
      <c r="K12" s="2">
        <f t="shared" ca="1" si="3"/>
        <v>2323390.7635194063</v>
      </c>
      <c r="L12" s="2">
        <f t="shared" ca="1" si="4"/>
        <v>10</v>
      </c>
      <c r="M12" s="2">
        <f t="shared" ca="1" si="5"/>
        <v>2323390.7635194063</v>
      </c>
      <c r="N12" s="2">
        <f t="shared" ca="1" si="6"/>
        <v>2323390.7635194063</v>
      </c>
      <c r="O12" s="2" t="e">
        <f t="shared" si="7"/>
        <v>#REF!</v>
      </c>
      <c r="P12" s="2" t="e">
        <f t="shared" si="8"/>
        <v>#REF!</v>
      </c>
      <c r="Q12" s="2"/>
      <c r="R12" s="2"/>
      <c r="S12" s="2"/>
      <c r="T12" s="2"/>
      <c r="U12" s="2"/>
    </row>
    <row r="13" spans="1:21">
      <c r="A13" s="2"/>
      <c r="B13" s="2"/>
      <c r="C13" s="2"/>
      <c r="D13" s="2"/>
      <c r="E13" s="2"/>
      <c r="F13" s="2"/>
      <c r="G13" s="2"/>
      <c r="H13" s="3">
        <f t="shared" ref="H13:H25" ca="1" si="9">H12+365</f>
        <v>46144</v>
      </c>
      <c r="I13" s="2">
        <f t="shared" si="1"/>
        <v>2331638.9970546113</v>
      </c>
      <c r="J13" s="2" t="e">
        <f t="shared" si="2"/>
        <v>#REF!</v>
      </c>
      <c r="K13" s="2">
        <f t="shared" ca="1" si="3"/>
        <v>2746148.1475443849</v>
      </c>
      <c r="L13" s="2">
        <f t="shared" ca="1" si="4"/>
        <v>11</v>
      </c>
      <c r="M13" s="2">
        <f t="shared" ca="1" si="5"/>
        <v>2746148.1475443849</v>
      </c>
      <c r="N13" s="2" t="e">
        <f t="shared" ca="1" si="6"/>
        <v>#N/A</v>
      </c>
      <c r="O13" s="2" t="e">
        <f t="shared" si="7"/>
        <v>#REF!</v>
      </c>
      <c r="P13" s="2" t="e">
        <f t="shared" si="8"/>
        <v>#REF!</v>
      </c>
      <c r="Q13" s="2"/>
      <c r="R13" s="2"/>
      <c r="S13" s="2"/>
      <c r="T13" s="2"/>
      <c r="U13" s="2"/>
    </row>
    <row r="14" spans="1:21">
      <c r="A14" s="2"/>
      <c r="B14" s="2"/>
      <c r="C14" s="2"/>
      <c r="D14" s="2"/>
      <c r="E14" s="2"/>
      <c r="F14" s="2"/>
      <c r="G14" s="2"/>
      <c r="H14" s="3">
        <f t="shared" ca="1" si="9"/>
        <v>46509</v>
      </c>
      <c r="I14" s="2">
        <f t="shared" si="1"/>
        <v>2518170.1168189803</v>
      </c>
      <c r="J14" s="2" t="e">
        <f t="shared" si="2"/>
        <v>#REF!</v>
      </c>
      <c r="K14" s="2">
        <f t="shared" ca="1" si="3"/>
        <v>3222521.7495368444</v>
      </c>
      <c r="L14" s="2">
        <f t="shared" ca="1" si="4"/>
        <v>12</v>
      </c>
      <c r="M14" s="2">
        <f t="shared" ca="1" si="5"/>
        <v>3222521.7495368444</v>
      </c>
      <c r="N14" s="2" t="e">
        <f t="shared" ca="1" si="6"/>
        <v>#N/A</v>
      </c>
      <c r="O14" s="2" t="e">
        <f t="shared" si="7"/>
        <v>#REF!</v>
      </c>
      <c r="P14" s="2" t="e">
        <f t="shared" si="8"/>
        <v>#REF!</v>
      </c>
      <c r="Q14" s="2"/>
      <c r="R14" s="2"/>
      <c r="S14" s="2"/>
      <c r="T14" s="2"/>
      <c r="U14" s="2"/>
    </row>
    <row r="15" spans="1:21">
      <c r="A15" s="2"/>
      <c r="B15" s="2"/>
      <c r="C15" s="2"/>
      <c r="D15" s="2"/>
      <c r="E15" s="2"/>
      <c r="F15" s="2"/>
      <c r="G15" s="2"/>
      <c r="H15" s="3">
        <f t="shared" ca="1" si="9"/>
        <v>46874</v>
      </c>
      <c r="I15" s="2">
        <f t="shared" si="1"/>
        <v>2719623.7261644988</v>
      </c>
      <c r="J15" s="2" t="e">
        <f t="shared" si="2"/>
        <v>#REF!</v>
      </c>
      <c r="K15" s="2">
        <f t="shared" ca="1" si="3"/>
        <v>3759311.4479560717</v>
      </c>
      <c r="L15" s="2">
        <f t="shared" ca="1" si="4"/>
        <v>13</v>
      </c>
      <c r="M15" s="2">
        <f t="shared" ca="1" si="5"/>
        <v>3759311.4479560717</v>
      </c>
      <c r="N15" s="2" t="e">
        <f t="shared" ca="1" si="6"/>
        <v>#N/A</v>
      </c>
      <c r="O15" s="2" t="e">
        <f t="shared" si="7"/>
        <v>#REF!</v>
      </c>
      <c r="P15" s="2" t="e">
        <f t="shared" si="8"/>
        <v>#REF!</v>
      </c>
      <c r="Q15" s="2"/>
      <c r="R15" s="2"/>
      <c r="S15" s="2"/>
      <c r="T15" s="2"/>
      <c r="U15" s="2"/>
    </row>
    <row r="16" spans="1:21">
      <c r="A16" s="2"/>
      <c r="B16" s="2"/>
      <c r="C16" s="2"/>
      <c r="D16" s="2"/>
      <c r="E16" s="2"/>
      <c r="F16" s="2"/>
      <c r="G16" s="2"/>
      <c r="H16" s="3">
        <f t="shared" ca="1" si="9"/>
        <v>47239</v>
      </c>
      <c r="I16" s="2">
        <f t="shared" si="1"/>
        <v>2937193.6242576591</v>
      </c>
      <c r="J16" s="2" t="e">
        <f t="shared" si="2"/>
        <v>#REF!</v>
      </c>
      <c r="K16" s="2">
        <f t="shared" ca="1" si="3"/>
        <v>4364179.5160518503</v>
      </c>
      <c r="L16" s="2">
        <f t="shared" ca="1" si="4"/>
        <v>14</v>
      </c>
      <c r="M16" s="2">
        <f t="shared" ca="1" si="5"/>
        <v>4364179.5160518503</v>
      </c>
      <c r="N16" s="2" t="e">
        <f t="shared" ca="1" si="6"/>
        <v>#N/A</v>
      </c>
      <c r="O16" s="2" t="e">
        <f t="shared" si="7"/>
        <v>#REF!</v>
      </c>
      <c r="P16" s="2" t="e">
        <f t="shared" si="8"/>
        <v>#REF!</v>
      </c>
      <c r="Q16" s="2"/>
      <c r="R16" s="2"/>
      <c r="S16" s="2"/>
      <c r="T16" s="2"/>
      <c r="U16" s="2"/>
    </row>
    <row r="17" spans="1:21">
      <c r="A17" s="2"/>
      <c r="B17" s="2"/>
      <c r="C17" s="2"/>
      <c r="D17" s="2"/>
      <c r="E17" s="2"/>
      <c r="F17" s="2"/>
      <c r="G17" s="2"/>
      <c r="H17" s="3">
        <f t="shared" ca="1" si="9"/>
        <v>47604</v>
      </c>
      <c r="I17" s="2">
        <f t="shared" si="1"/>
        <v>3172169.1141982721</v>
      </c>
      <c r="J17" s="2" t="e">
        <f t="shared" si="2"/>
        <v>#REF!</v>
      </c>
      <c r="K17" s="2">
        <f t="shared" ca="1" si="3"/>
        <v>5045759.9951097416</v>
      </c>
      <c r="L17" s="2">
        <f t="shared" ca="1" si="4"/>
        <v>15</v>
      </c>
      <c r="M17" s="2">
        <f t="shared" ca="1" si="5"/>
        <v>5045759.9951097416</v>
      </c>
      <c r="N17" s="2" t="e">
        <f t="shared" ca="1" si="6"/>
        <v>#N/A</v>
      </c>
      <c r="O17" s="2" t="e">
        <f t="shared" si="7"/>
        <v>#REF!</v>
      </c>
      <c r="P17" s="2" t="e">
        <f t="shared" si="8"/>
        <v>#REF!</v>
      </c>
      <c r="Q17" s="2"/>
      <c r="R17" s="2"/>
      <c r="S17" s="2"/>
      <c r="T17" s="2"/>
      <c r="U17" s="2"/>
    </row>
    <row r="18" spans="1:21">
      <c r="A18" s="2"/>
      <c r="B18" s="2"/>
      <c r="C18" s="2"/>
      <c r="D18" s="2"/>
      <c r="E18" s="2"/>
      <c r="F18" s="2"/>
      <c r="G18" s="2"/>
      <c r="H18" s="3">
        <f t="shared" ca="1" si="9"/>
        <v>47969</v>
      </c>
      <c r="I18" s="2">
        <f t="shared" si="1"/>
        <v>3425942.643334134</v>
      </c>
      <c r="J18" s="2" t="e">
        <f t="shared" si="2"/>
        <v>#REF!</v>
      </c>
      <c r="K18" s="2">
        <f t="shared" ca="1" si="3"/>
        <v>5813781.9389615115</v>
      </c>
      <c r="L18" s="2">
        <f t="shared" ca="1" si="4"/>
        <v>16</v>
      </c>
      <c r="M18" s="2">
        <f t="shared" ca="1" si="5"/>
        <v>5813781.9389615115</v>
      </c>
      <c r="N18" s="2" t="e">
        <f t="shared" ca="1" si="6"/>
        <v>#N/A</v>
      </c>
      <c r="O18" s="2" t="e">
        <f t="shared" si="7"/>
        <v>#REF!</v>
      </c>
      <c r="P18" s="2" t="e">
        <f t="shared" si="8"/>
        <v>#REF!</v>
      </c>
      <c r="Q18" s="2"/>
      <c r="R18" s="2"/>
      <c r="S18" s="2"/>
      <c r="T18" s="2"/>
      <c r="U18" s="2"/>
    </row>
    <row r="19" spans="1:21">
      <c r="A19" s="2"/>
      <c r="B19" s="2"/>
      <c r="C19" s="2"/>
      <c r="D19" s="2"/>
      <c r="E19" s="2"/>
      <c r="F19" s="2"/>
      <c r="G19" s="2"/>
      <c r="H19" s="3">
        <f t="shared" ca="1" si="9"/>
        <v>48334</v>
      </c>
      <c r="I19" s="2">
        <f t="shared" si="1"/>
        <v>3700018.0548008648</v>
      </c>
      <c r="J19" s="2" t="e">
        <f t="shared" si="2"/>
        <v>#REF!</v>
      </c>
      <c r="K19" s="2">
        <f t="shared" ca="1" si="3"/>
        <v>6679208.2889842959</v>
      </c>
      <c r="L19" s="2">
        <f t="shared" ca="1" si="4"/>
        <v>17</v>
      </c>
      <c r="M19" s="2">
        <f t="shared" ca="1" si="5"/>
        <v>6679208.2889842959</v>
      </c>
      <c r="N19" s="2" t="e">
        <f t="shared" ca="1" si="6"/>
        <v>#N/A</v>
      </c>
      <c r="O19" s="2" t="e">
        <f t="shared" si="7"/>
        <v>#REF!</v>
      </c>
      <c r="P19" s="2" t="e">
        <f t="shared" si="8"/>
        <v>#REF!</v>
      </c>
      <c r="Q19" s="2"/>
      <c r="R19" s="2"/>
      <c r="S19" s="2"/>
      <c r="T19" s="2"/>
      <c r="U19" s="2"/>
    </row>
    <row r="20" spans="1:21">
      <c r="A20" s="2"/>
      <c r="B20" s="2"/>
      <c r="C20" s="2"/>
      <c r="D20" s="2"/>
      <c r="E20" s="2"/>
      <c r="F20" s="2"/>
      <c r="G20" s="2"/>
      <c r="H20" s="3">
        <f t="shared" ca="1" si="9"/>
        <v>48699</v>
      </c>
      <c r="I20" s="2">
        <f t="shared" si="1"/>
        <v>3996019.4991849344</v>
      </c>
      <c r="J20" s="2" t="e">
        <f t="shared" si="2"/>
        <v>#REF!</v>
      </c>
      <c r="K20" s="2">
        <f t="shared" ca="1" si="3"/>
        <v>7654392.361925724</v>
      </c>
      <c r="L20" s="2">
        <f t="shared" ca="1" si="4"/>
        <v>18</v>
      </c>
      <c r="M20" s="2">
        <f t="shared" ca="1" si="5"/>
        <v>7654392.361925724</v>
      </c>
      <c r="N20" s="2" t="e">
        <f t="shared" ca="1" si="6"/>
        <v>#N/A</v>
      </c>
      <c r="O20" s="2" t="e">
        <f t="shared" si="7"/>
        <v>#REF!</v>
      </c>
      <c r="P20" s="2" t="e">
        <f t="shared" si="8"/>
        <v>#REF!</v>
      </c>
      <c r="Q20" s="2"/>
      <c r="R20" s="2"/>
      <c r="S20" s="2"/>
      <c r="T20" s="2"/>
      <c r="U20" s="2"/>
    </row>
    <row r="21" spans="1:21">
      <c r="A21" s="2"/>
      <c r="B21" s="2"/>
      <c r="C21" s="2"/>
      <c r="D21" s="2"/>
      <c r="E21" s="2"/>
      <c r="F21" s="2"/>
      <c r="G21" s="2"/>
      <c r="H21" s="3">
        <f t="shared" ca="1" si="9"/>
        <v>49064</v>
      </c>
      <c r="I21" s="2">
        <f t="shared" si="1"/>
        <v>4315701.0591197293</v>
      </c>
      <c r="J21" s="2" t="e">
        <f t="shared" si="2"/>
        <v>#REF!</v>
      </c>
      <c r="K21" s="2">
        <f t="shared" ca="1" si="3"/>
        <v>8753254.1843021624</v>
      </c>
      <c r="L21" s="2">
        <f t="shared" ca="1" si="4"/>
        <v>19</v>
      </c>
      <c r="M21" s="2">
        <f t="shared" ca="1" si="5"/>
        <v>8753254.1843021624</v>
      </c>
      <c r="N21" s="2" t="e">
        <f t="shared" ca="1" si="6"/>
        <v>#N/A</v>
      </c>
      <c r="O21" s="2" t="e">
        <f t="shared" si="7"/>
        <v>#REF!</v>
      </c>
      <c r="P21" s="2" t="e">
        <f t="shared" si="8"/>
        <v>#REF!</v>
      </c>
      <c r="Q21" s="2"/>
      <c r="R21" s="2"/>
      <c r="S21" s="2"/>
      <c r="T21" s="2"/>
      <c r="U21" s="2"/>
    </row>
    <row r="22" spans="1:21">
      <c r="A22" s="2"/>
      <c r="B22" s="2"/>
      <c r="C22" s="2"/>
      <c r="D22" s="2"/>
      <c r="E22" s="2"/>
      <c r="F22" s="2"/>
      <c r="G22" s="2"/>
      <c r="H22" s="3">
        <f t="shared" ca="1" si="9"/>
        <v>49429</v>
      </c>
      <c r="I22" s="2">
        <f t="shared" si="1"/>
        <v>4660957.1438493077</v>
      </c>
      <c r="J22" s="2" t="e">
        <f t="shared" si="2"/>
        <v>#REF!</v>
      </c>
      <c r="K22" s="2">
        <f t="shared" ca="1" si="3"/>
        <v>9991479.1904123649</v>
      </c>
      <c r="L22" s="2">
        <f t="shared" ca="1" si="4"/>
        <v>20</v>
      </c>
      <c r="M22" s="2">
        <f t="shared" ca="1" si="5"/>
        <v>9991479.1904123649</v>
      </c>
      <c r="N22" s="2" t="e">
        <f t="shared" ca="1" si="6"/>
        <v>#N/A</v>
      </c>
      <c r="O22" s="2" t="e">
        <f t="shared" si="7"/>
        <v>#REF!</v>
      </c>
      <c r="P22" s="2" t="e">
        <f t="shared" si="8"/>
        <v>#REF!</v>
      </c>
      <c r="Q22" s="2"/>
      <c r="R22" s="2"/>
      <c r="S22" s="2"/>
      <c r="T22" s="2"/>
      <c r="U22" s="2"/>
    </row>
    <row r="23" spans="1:21">
      <c r="A23" s="2"/>
      <c r="B23" s="2"/>
      <c r="C23" s="2"/>
      <c r="D23" s="2"/>
      <c r="E23" s="2"/>
      <c r="F23" s="2"/>
      <c r="G23" s="2"/>
      <c r="H23" s="3">
        <f t="shared" ca="1" si="9"/>
        <v>49794</v>
      </c>
      <c r="I23" s="2">
        <f t="shared" si="1"/>
        <v>5033833.7153572524</v>
      </c>
      <c r="J23" s="2" t="e">
        <f t="shared" si="2"/>
        <v>#REF!</v>
      </c>
      <c r="K23" s="2">
        <f t="shared" ca="1" si="3"/>
        <v>11386742.120232653</v>
      </c>
      <c r="L23" s="2">
        <f t="shared" ca="1" si="4"/>
        <v>21</v>
      </c>
      <c r="M23" s="2">
        <f t="shared" ca="1" si="5"/>
        <v>11386742.120232653</v>
      </c>
      <c r="N23" s="2" t="e">
        <f t="shared" ca="1" si="6"/>
        <v>#N/A</v>
      </c>
      <c r="O23" s="2" t="e">
        <f t="shared" si="7"/>
        <v>#REF!</v>
      </c>
      <c r="P23" s="2" t="e">
        <f t="shared" si="8"/>
        <v>#REF!</v>
      </c>
      <c r="Q23" s="2"/>
      <c r="R23" s="2"/>
      <c r="S23" s="2"/>
      <c r="T23" s="2"/>
      <c r="U23" s="2"/>
    </row>
    <row r="24" spans="1:21">
      <c r="A24" s="2"/>
      <c r="B24" s="2"/>
      <c r="C24" s="2"/>
      <c r="D24" s="2"/>
      <c r="E24" s="2"/>
      <c r="F24" s="2"/>
      <c r="G24" s="2"/>
      <c r="H24" s="3">
        <f t="shared" ca="1" si="9"/>
        <v>50159</v>
      </c>
      <c r="I24" s="2">
        <f t="shared" si="1"/>
        <v>5436540.4125858331</v>
      </c>
      <c r="J24" s="2" t="e">
        <f t="shared" si="2"/>
        <v>#REF!</v>
      </c>
      <c r="K24" s="2">
        <f t="shared" ca="1" si="3"/>
        <v>12958959.313169422</v>
      </c>
      <c r="L24" s="2">
        <f t="shared" ca="1" si="4"/>
        <v>22</v>
      </c>
      <c r="M24" s="2">
        <f t="shared" ca="1" si="5"/>
        <v>12958959.313169422</v>
      </c>
      <c r="N24" s="2" t="e">
        <f t="shared" ca="1" si="6"/>
        <v>#N/A</v>
      </c>
      <c r="O24" s="2" t="e">
        <f t="shared" si="7"/>
        <v>#REF!</v>
      </c>
      <c r="P24" s="2" t="e">
        <f t="shared" si="8"/>
        <v>#REF!</v>
      </c>
      <c r="Q24" s="2"/>
      <c r="R24" s="2"/>
      <c r="S24" s="2"/>
      <c r="T24" s="2"/>
      <c r="U24" s="2"/>
    </row>
    <row r="25" spans="1:21">
      <c r="A25" s="2"/>
      <c r="B25" s="2"/>
      <c r="C25" s="2"/>
      <c r="D25" s="2"/>
      <c r="E25" s="2"/>
      <c r="F25" s="2"/>
      <c r="G25" s="2"/>
      <c r="H25" s="3">
        <f t="shared" ca="1" si="9"/>
        <v>50524</v>
      </c>
      <c r="I25" s="2">
        <f t="shared" si="1"/>
        <v>5871463.6455926998</v>
      </c>
      <c r="J25" s="2" t="e">
        <f t="shared" si="2"/>
        <v>#REF!</v>
      </c>
      <c r="K25" s="2">
        <f t="shared" ca="1" si="3"/>
        <v>14730572.998974394</v>
      </c>
      <c r="L25" s="2">
        <f t="shared" ca="1" si="4"/>
        <v>23</v>
      </c>
      <c r="M25" s="2">
        <f t="shared" ca="1" si="5"/>
        <v>14730572.998974394</v>
      </c>
      <c r="N25" s="2" t="e">
        <f t="shared" ca="1" si="6"/>
        <v>#N/A</v>
      </c>
      <c r="O25" s="2" t="e">
        <f t="shared" si="7"/>
        <v>#REF!</v>
      </c>
      <c r="P25" s="2" t="e">
        <f t="shared" si="8"/>
        <v>#REF!</v>
      </c>
      <c r="Q25" s="2"/>
      <c r="R25" s="2"/>
      <c r="S25" s="2"/>
      <c r="T25" s="2"/>
      <c r="U25" s="2"/>
    </row>
    <row r="26" spans="1:21">
      <c r="A26" s="2"/>
      <c r="B26" s="2"/>
      <c r="C26" s="2"/>
      <c r="D26" s="2"/>
      <c r="E26" s="2"/>
      <c r="F26" s="2"/>
      <c r="G26" s="2"/>
      <c r="H26" s="3">
        <f t="shared" ref="H26:H39" ca="1" si="10">H25+365</f>
        <v>50889</v>
      </c>
      <c r="I26" s="2">
        <f t="shared" si="1"/>
        <v>6341180.7372401161</v>
      </c>
      <c r="J26" s="2" t="e">
        <f t="shared" si="2"/>
        <v>#REF!</v>
      </c>
      <c r="K26" s="2">
        <f t="shared" ca="1" si="3"/>
        <v>16726871.643863793</v>
      </c>
      <c r="L26" s="2">
        <f t="shared" ca="1" si="4"/>
        <v>24</v>
      </c>
      <c r="M26" s="2">
        <f t="shared" ca="1" si="5"/>
        <v>16726871.643863793</v>
      </c>
      <c r="N26" s="2" t="e">
        <f t="shared" ca="1" si="6"/>
        <v>#N/A</v>
      </c>
      <c r="O26" s="2" t="e">
        <f t="shared" si="7"/>
        <v>#REF!</v>
      </c>
      <c r="P26" s="2" t="e">
        <f t="shared" si="8"/>
        <v>#REF!</v>
      </c>
      <c r="Q26" s="2"/>
      <c r="R26" s="2"/>
      <c r="S26" s="2"/>
      <c r="T26" s="2"/>
      <c r="U26" s="2"/>
    </row>
    <row r="27" spans="1:21">
      <c r="A27" s="2"/>
      <c r="B27" s="2"/>
      <c r="C27" s="2"/>
      <c r="D27" s="2"/>
      <c r="E27" s="2"/>
      <c r="F27" s="2"/>
      <c r="G27" s="2"/>
      <c r="H27" s="3">
        <f t="shared" ca="1" si="10"/>
        <v>51254</v>
      </c>
      <c r="I27" s="2">
        <f t="shared" si="1"/>
        <v>6848475.196219326</v>
      </c>
      <c r="J27" s="2" t="e">
        <f t="shared" si="2"/>
        <v>#REF!</v>
      </c>
      <c r="K27" s="2">
        <f t="shared" ca="1" si="3"/>
        <v>18976350.924543697</v>
      </c>
      <c r="L27" s="2">
        <f t="shared" ca="1" si="4"/>
        <v>25</v>
      </c>
      <c r="M27" s="2">
        <f t="shared" ca="1" si="5"/>
        <v>18976350.924543697</v>
      </c>
      <c r="N27" s="2" t="e">
        <f t="shared" ca="1" si="6"/>
        <v>#N/A</v>
      </c>
      <c r="O27" s="2" t="e">
        <f t="shared" si="7"/>
        <v>#REF!</v>
      </c>
      <c r="P27" s="2" t="e">
        <f t="shared" si="8"/>
        <v>#REF!</v>
      </c>
      <c r="Q27" s="2"/>
      <c r="R27" s="2"/>
      <c r="S27" s="2"/>
      <c r="T27" s="2"/>
      <c r="U27" s="2"/>
    </row>
    <row r="28" spans="1:21">
      <c r="A28" s="2"/>
      <c r="B28" s="2"/>
      <c r="C28" s="2"/>
      <c r="D28" s="2"/>
      <c r="E28" s="2"/>
      <c r="F28" s="2"/>
      <c r="G28" s="2"/>
      <c r="H28" s="3">
        <f t="shared" ca="1" si="10"/>
        <v>51619</v>
      </c>
      <c r="I28" s="2">
        <f t="shared" si="1"/>
        <v>7396353.2119168723</v>
      </c>
      <c r="J28" s="2" t="e">
        <f t="shared" si="2"/>
        <v>#REF!</v>
      </c>
      <c r="K28" s="2">
        <f t="shared" ca="1" si="3"/>
        <v>21511120.482777081</v>
      </c>
      <c r="L28" s="2">
        <f t="shared" ca="1" si="4"/>
        <v>26</v>
      </c>
      <c r="M28" s="2">
        <f t="shared" ca="1" si="5"/>
        <v>21511120.482777081</v>
      </c>
      <c r="N28" s="2" t="e">
        <f t="shared" ca="1" si="6"/>
        <v>#N/A</v>
      </c>
      <c r="O28" s="2" t="e">
        <f t="shared" si="7"/>
        <v>#REF!</v>
      </c>
      <c r="P28" s="2" t="e">
        <f t="shared" si="8"/>
        <v>#REF!</v>
      </c>
      <c r="Q28" s="2"/>
      <c r="R28" s="2"/>
      <c r="S28" s="2"/>
      <c r="T28" s="2"/>
      <c r="U28" s="2"/>
    </row>
    <row r="29" spans="1:21">
      <c r="H29" s="1">
        <f t="shared" ca="1" si="10"/>
        <v>51984</v>
      </c>
      <c r="I29">
        <f t="shared" si="1"/>
        <v>7988061.4688702226</v>
      </c>
      <c r="J29" t="e">
        <f t="shared" si="2"/>
        <v>#REF!</v>
      </c>
      <c r="K29">
        <f t="shared" ca="1" si="3"/>
        <v>24367362.266611006</v>
      </c>
      <c r="L29">
        <f t="shared" ca="1" si="4"/>
        <v>27</v>
      </c>
      <c r="M29" s="2">
        <f t="shared" ca="1" si="5"/>
        <v>24367362.266611006</v>
      </c>
      <c r="N29" s="2" t="e">
        <f t="shared" ca="1" si="6"/>
        <v>#N/A</v>
      </c>
      <c r="O29" s="2" t="e">
        <f t="shared" si="7"/>
        <v>#REF!</v>
      </c>
      <c r="P29" s="2" t="e">
        <f t="shared" si="8"/>
        <v>#REF!</v>
      </c>
    </row>
    <row r="30" spans="1:21">
      <c r="H30" s="1">
        <f t="shared" ca="1" si="10"/>
        <v>52349</v>
      </c>
      <c r="I30">
        <f t="shared" si="1"/>
        <v>8627106.3863798417</v>
      </c>
      <c r="J30" t="e">
        <f t="shared" si="2"/>
        <v>#REF!</v>
      </c>
      <c r="K30">
        <f t="shared" ca="1" si="3"/>
        <v>27585847.000743862</v>
      </c>
      <c r="L30">
        <f t="shared" ca="1" si="4"/>
        <v>28</v>
      </c>
      <c r="M30" s="2">
        <f t="shared" ca="1" si="5"/>
        <v>27585847.000743862</v>
      </c>
      <c r="N30" s="2" t="e">
        <f t="shared" ca="1" si="6"/>
        <v>#N/A</v>
      </c>
      <c r="O30" s="2" t="e">
        <f t="shared" si="7"/>
        <v>#REF!</v>
      </c>
      <c r="P30" s="2" t="e">
        <f t="shared" si="8"/>
        <v>#REF!</v>
      </c>
    </row>
    <row r="31" spans="1:21">
      <c r="H31" s="1">
        <f t="shared" ca="1" si="10"/>
        <v>52714</v>
      </c>
      <c r="I31">
        <f t="shared" si="1"/>
        <v>9317274.8972902298</v>
      </c>
      <c r="J31" t="e">
        <f t="shared" si="2"/>
        <v>#REF!</v>
      </c>
      <c r="K31">
        <f t="shared" ca="1" si="3"/>
        <v>31212516.158262402</v>
      </c>
      <c r="L31">
        <f t="shared" ca="1" si="4"/>
        <v>29</v>
      </c>
      <c r="M31" s="2">
        <f t="shared" ca="1" si="5"/>
        <v>31212516.158262402</v>
      </c>
      <c r="N31" s="2" t="e">
        <f t="shared" ca="1" si="6"/>
        <v>#N/A</v>
      </c>
      <c r="O31" s="2" t="e">
        <f t="shared" si="7"/>
        <v>#REF!</v>
      </c>
      <c r="P31" s="2" t="e">
        <f t="shared" si="8"/>
        <v>#REF!</v>
      </c>
    </row>
    <row r="32" spans="1:21">
      <c r="H32" s="1">
        <f t="shared" ca="1" si="10"/>
        <v>53079</v>
      </c>
      <c r="I32">
        <f t="shared" si="1"/>
        <v>10062656.889073448</v>
      </c>
      <c r="J32" t="e">
        <f t="shared" si="2"/>
        <v>#REF!</v>
      </c>
      <c r="K32">
        <f t="shared" ca="1" si="3"/>
        <v>35299137.740961917</v>
      </c>
      <c r="L32">
        <f t="shared" ca="1" si="4"/>
        <v>30</v>
      </c>
      <c r="M32" s="2">
        <f t="shared" ca="1" si="5"/>
        <v>35299137.740961917</v>
      </c>
      <c r="N32" s="2" t="e">
        <f t="shared" ca="1" si="6"/>
        <v>#N/A</v>
      </c>
      <c r="O32" s="2" t="e">
        <f t="shared" si="7"/>
        <v>#REF!</v>
      </c>
      <c r="P32" s="2" t="e">
        <f t="shared" si="8"/>
        <v>#REF!</v>
      </c>
    </row>
    <row r="33" spans="8:16">
      <c r="H33" s="1">
        <f t="shared" ca="1" si="10"/>
        <v>53444</v>
      </c>
      <c r="I33">
        <f t="shared" si="1"/>
        <v>10867669.440199325</v>
      </c>
      <c r="J33" t="e">
        <f t="shared" si="2"/>
        <v>#REF!</v>
      </c>
      <c r="K33">
        <f t="shared" ca="1" si="3"/>
        <v>39904045.229025252</v>
      </c>
      <c r="L33">
        <f t="shared" ca="1" si="4"/>
        <v>31</v>
      </c>
      <c r="M33" s="2">
        <f t="shared" ca="1" si="5"/>
        <v>39904045.229025252</v>
      </c>
      <c r="N33" s="2" t="e">
        <f t="shared" ca="1" si="6"/>
        <v>#N/A</v>
      </c>
      <c r="O33" s="2" t="e">
        <f t="shared" si="7"/>
        <v>#REF!</v>
      </c>
      <c r="P33" s="2" t="e">
        <f t="shared" si="8"/>
        <v>#REF!</v>
      </c>
    </row>
    <row r="34" spans="8:16">
      <c r="H34" s="1">
        <f t="shared" ca="1" si="10"/>
        <v>53809</v>
      </c>
      <c r="I34">
        <f t="shared" si="1"/>
        <v>11737082.995415272</v>
      </c>
      <c r="J34" t="e">
        <f t="shared" si="2"/>
        <v>#REF!</v>
      </c>
      <c r="K34">
        <f t="shared" ca="1" si="3"/>
        <v>45092970.24801717</v>
      </c>
      <c r="L34">
        <f t="shared" ca="1" si="4"/>
        <v>32</v>
      </c>
      <c r="M34" s="2">
        <f t="shared" ca="1" si="5"/>
        <v>45092970.24801717</v>
      </c>
      <c r="N34" s="2" t="e">
        <f t="shared" ca="1" si="6"/>
        <v>#N/A</v>
      </c>
      <c r="O34" s="2" t="e">
        <f t="shared" si="7"/>
        <v>#REF!</v>
      </c>
      <c r="P34" s="2" t="e">
        <f t="shared" si="8"/>
        <v>#REF!</v>
      </c>
    </row>
    <row r="35" spans="8:16">
      <c r="H35" s="1">
        <f t="shared" ca="1" si="10"/>
        <v>54174</v>
      </c>
      <c r="I35">
        <f t="shared" ref="I35:I52" si="11">I34*(1+inflation)</f>
        <v>12676049.635048496</v>
      </c>
      <c r="J35" t="e">
        <f t="shared" ref="J35:J52" si="12">J34*(1+lsreturn)</f>
        <v>#REF!</v>
      </c>
      <c r="K35">
        <f t="shared" ref="K35:K52" ca="1" si="13">sip*(1+sipreturn/12)*((1+sipreturn/12)^(12*(H35-$H$2)/365)-1)/(sipreturn/12)</f>
        <v>50939980.838895254</v>
      </c>
      <c r="L35">
        <f t="shared" ref="L35:L52" ca="1" si="14">((H35-$H$2)/365)</f>
        <v>33</v>
      </c>
      <c r="M35" s="2">
        <f t="shared" ca="1" si="5"/>
        <v>50939980.838895254</v>
      </c>
      <c r="N35" s="2" t="e">
        <f t="shared" ca="1" si="6"/>
        <v>#N/A</v>
      </c>
      <c r="O35" s="2" t="e">
        <f t="shared" si="7"/>
        <v>#REF!</v>
      </c>
      <c r="P35" s="2" t="e">
        <f t="shared" si="8"/>
        <v>#REF!</v>
      </c>
    </row>
    <row r="36" spans="8:16">
      <c r="H36" s="1">
        <f t="shared" ca="1" si="10"/>
        <v>54539</v>
      </c>
      <c r="I36">
        <f t="shared" si="11"/>
        <v>13690133.605852377</v>
      </c>
      <c r="J36" t="e">
        <f t="shared" si="12"/>
        <v>#REF!</v>
      </c>
      <c r="K36">
        <f t="shared" ca="1" si="13"/>
        <v>57528538.724143408</v>
      </c>
      <c r="L36">
        <f t="shared" ca="1" si="14"/>
        <v>34</v>
      </c>
      <c r="M36" s="2">
        <f t="shared" ca="1" si="5"/>
        <v>57528538.724143408</v>
      </c>
      <c r="N36" s="2" t="e">
        <f t="shared" ca="1" si="6"/>
        <v>#N/A</v>
      </c>
      <c r="O36" s="2" t="e">
        <f t="shared" si="7"/>
        <v>#REF!</v>
      </c>
      <c r="P36" s="2" t="e">
        <f t="shared" si="8"/>
        <v>#REF!</v>
      </c>
    </row>
    <row r="37" spans="8:16">
      <c r="H37" s="1">
        <f t="shared" ca="1" si="10"/>
        <v>54904</v>
      </c>
      <c r="I37">
        <f t="shared" si="11"/>
        <v>14785344.294320568</v>
      </c>
      <c r="J37" t="e">
        <f t="shared" si="12"/>
        <v>#REF!</v>
      </c>
      <c r="K37">
        <f t="shared" ca="1" si="13"/>
        <v>64952690.661714375</v>
      </c>
      <c r="L37">
        <f t="shared" ca="1" si="14"/>
        <v>35</v>
      </c>
      <c r="M37" s="2">
        <f t="shared" ca="1" si="5"/>
        <v>64952690.661714375</v>
      </c>
      <c r="N37" s="2" t="e">
        <f t="shared" ca="1" si="6"/>
        <v>#N/A</v>
      </c>
      <c r="O37" s="2" t="e">
        <f t="shared" si="7"/>
        <v>#REF!</v>
      </c>
      <c r="P37" s="2" t="e">
        <f t="shared" si="8"/>
        <v>#REF!</v>
      </c>
    </row>
    <row r="38" spans="8:16">
      <c r="H38" s="1">
        <f t="shared" ca="1" si="10"/>
        <v>55269</v>
      </c>
      <c r="I38">
        <f t="shared" si="11"/>
        <v>15968171.837866215</v>
      </c>
      <c r="J38" t="e">
        <f t="shared" si="12"/>
        <v>#REF!</v>
      </c>
      <c r="K38">
        <f t="shared" ca="1" si="13"/>
        <v>73318410.892472118</v>
      </c>
      <c r="L38">
        <f t="shared" ca="1" si="14"/>
        <v>36</v>
      </c>
      <c r="M38" s="2">
        <f t="shared" ca="1" si="5"/>
        <v>73318410.892472118</v>
      </c>
      <c r="N38" s="2" t="e">
        <f t="shared" ca="1" si="6"/>
        <v>#N/A</v>
      </c>
      <c r="O38" s="2" t="e">
        <f t="shared" si="7"/>
        <v>#REF!</v>
      </c>
      <c r="P38" s="2" t="e">
        <f t="shared" si="8"/>
        <v>#REF!</v>
      </c>
    </row>
    <row r="39" spans="8:16">
      <c r="H39" s="1">
        <f t="shared" ca="1" si="10"/>
        <v>55634</v>
      </c>
      <c r="I39">
        <f t="shared" si="11"/>
        <v>17245625.584895514</v>
      </c>
      <c r="J39" t="e">
        <f t="shared" si="12"/>
        <v>#REF!</v>
      </c>
      <c r="K39">
        <f t="shared" ca="1" si="13"/>
        <v>82745113.843571305</v>
      </c>
      <c r="L39">
        <f t="shared" ca="1" si="14"/>
        <v>37</v>
      </c>
      <c r="M39" s="2">
        <f t="shared" ca="1" si="5"/>
        <v>82745113.843571305</v>
      </c>
      <c r="N39" s="2" t="e">
        <f t="shared" ca="1" si="6"/>
        <v>#N/A</v>
      </c>
      <c r="O39" s="2" t="e">
        <f t="shared" si="7"/>
        <v>#REF!</v>
      </c>
      <c r="P39" s="2" t="e">
        <f t="shared" si="8"/>
        <v>#REF!</v>
      </c>
    </row>
    <row r="40" spans="8:16">
      <c r="H40" s="1">
        <f t="shared" ref="H40:H52" ca="1" si="15">H39+365</f>
        <v>55999</v>
      </c>
      <c r="I40">
        <f t="shared" si="11"/>
        <v>18625275.631687157</v>
      </c>
      <c r="J40" t="e">
        <f t="shared" si="12"/>
        <v>#REF!</v>
      </c>
      <c r="K40">
        <f t="shared" ca="1" si="13"/>
        <v>93367358.680488825</v>
      </c>
      <c r="L40">
        <f t="shared" ca="1" si="14"/>
        <v>38</v>
      </c>
      <c r="M40" s="2">
        <f t="shared" ca="1" si="5"/>
        <v>93367358.680488825</v>
      </c>
      <c r="N40" s="2" t="e">
        <f t="shared" ca="1" si="6"/>
        <v>#N/A</v>
      </c>
      <c r="O40" s="2" t="e">
        <f t="shared" si="7"/>
        <v>#REF!</v>
      </c>
      <c r="P40" s="2" t="e">
        <f t="shared" si="8"/>
        <v>#REF!</v>
      </c>
    </row>
    <row r="41" spans="8:16">
      <c r="H41" s="1">
        <f t="shared" ca="1" si="15"/>
        <v>56364</v>
      </c>
      <c r="I41">
        <f t="shared" si="11"/>
        <v>20115297.682222132</v>
      </c>
      <c r="J41" t="e">
        <f t="shared" si="12"/>
        <v>#REF!</v>
      </c>
      <c r="K41">
        <f t="shared" ca="1" si="13"/>
        <v>105336770.03891757</v>
      </c>
      <c r="L41">
        <f t="shared" ca="1" si="14"/>
        <v>39</v>
      </c>
      <c r="M41" s="2">
        <f t="shared" ca="1" si="5"/>
        <v>105336770.03891757</v>
      </c>
      <c r="N41" s="2" t="e">
        <f t="shared" ca="1" si="6"/>
        <v>#N/A</v>
      </c>
      <c r="O41" s="2" t="e">
        <f t="shared" si="7"/>
        <v>#REF!</v>
      </c>
      <c r="P41" s="2" t="e">
        <f t="shared" si="8"/>
        <v>#REF!</v>
      </c>
    </row>
    <row r="42" spans="8:16">
      <c r="H42" s="1">
        <f t="shared" ca="1" si="15"/>
        <v>56729</v>
      </c>
      <c r="I42">
        <f t="shared" si="11"/>
        <v>21724521.496799905</v>
      </c>
      <c r="J42" t="e">
        <f t="shared" si="12"/>
        <v>#REF!</v>
      </c>
      <c r="K42">
        <f t="shared" ca="1" si="13"/>
        <v>118824202.35354094</v>
      </c>
      <c r="L42">
        <f t="shared" ca="1" si="14"/>
        <v>40</v>
      </c>
      <c r="M42" s="2">
        <f t="shared" ca="1" si="5"/>
        <v>118824202.35354094</v>
      </c>
      <c r="N42" s="2" t="e">
        <f t="shared" ca="1" si="6"/>
        <v>#N/A</v>
      </c>
      <c r="O42" s="2" t="e">
        <f t="shared" si="7"/>
        <v>#REF!</v>
      </c>
      <c r="P42" s="2" t="e">
        <f t="shared" si="8"/>
        <v>#REF!</v>
      </c>
    </row>
    <row r="43" spans="8:16">
      <c r="H43" s="1">
        <f t="shared" ca="1" si="15"/>
        <v>57094</v>
      </c>
      <c r="I43">
        <f t="shared" si="11"/>
        <v>23462483.216543898</v>
      </c>
      <c r="J43" t="e">
        <f t="shared" si="12"/>
        <v>#REF!</v>
      </c>
      <c r="K43">
        <f t="shared" ca="1" si="13"/>
        <v>134022178.67786933</v>
      </c>
      <c r="L43">
        <f t="shared" ca="1" si="14"/>
        <v>41</v>
      </c>
      <c r="M43" s="2">
        <f t="shared" ca="1" si="5"/>
        <v>134022178.67786933</v>
      </c>
      <c r="N43" s="2" t="e">
        <f t="shared" ca="1" si="6"/>
        <v>#N/A</v>
      </c>
      <c r="O43" s="2" t="e">
        <f t="shared" si="7"/>
        <v>#REF!</v>
      </c>
      <c r="P43" s="2" t="e">
        <f t="shared" si="8"/>
        <v>#REF!</v>
      </c>
    </row>
    <row r="44" spans="8:16">
      <c r="H44" s="1">
        <f t="shared" ca="1" si="15"/>
        <v>57459</v>
      </c>
      <c r="I44">
        <f t="shared" si="11"/>
        <v>25339481.873867411</v>
      </c>
      <c r="J44" t="e">
        <f t="shared" si="12"/>
        <v>#REF!</v>
      </c>
      <c r="K44">
        <f t="shared" ca="1" si="13"/>
        <v>151147638.80747569</v>
      </c>
      <c r="L44">
        <f t="shared" ca="1" si="14"/>
        <v>42</v>
      </c>
      <c r="M44" s="2">
        <f t="shared" ca="1" si="5"/>
        <v>151147638.80747569</v>
      </c>
      <c r="N44" s="2" t="e">
        <f t="shared" ca="1" si="6"/>
        <v>#N/A</v>
      </c>
      <c r="O44" s="2" t="e">
        <f t="shared" si="7"/>
        <v>#REF!</v>
      </c>
      <c r="P44" s="2" t="e">
        <f t="shared" si="8"/>
        <v>#REF!</v>
      </c>
    </row>
    <row r="45" spans="8:16">
      <c r="H45" s="1">
        <f t="shared" ca="1" si="15"/>
        <v>57824</v>
      </c>
      <c r="I45">
        <f t="shared" si="11"/>
        <v>27366640.423776805</v>
      </c>
      <c r="J45" t="e">
        <f t="shared" si="12"/>
        <v>#REF!</v>
      </c>
      <c r="K45">
        <f t="shared" ca="1" si="13"/>
        <v>170445035.93404317</v>
      </c>
      <c r="L45">
        <f t="shared" ca="1" si="14"/>
        <v>43</v>
      </c>
      <c r="M45" s="2">
        <f t="shared" ca="1" si="5"/>
        <v>170445035.93404317</v>
      </c>
      <c r="N45" s="2" t="e">
        <f t="shared" ca="1" si="6"/>
        <v>#N/A</v>
      </c>
      <c r="O45" s="2" t="e">
        <f t="shared" si="7"/>
        <v>#REF!</v>
      </c>
      <c r="P45" s="2" t="e">
        <f t="shared" si="8"/>
        <v>#REF!</v>
      </c>
    </row>
    <row r="46" spans="8:16">
      <c r="H46" s="1">
        <f t="shared" ca="1" si="15"/>
        <v>58189</v>
      </c>
      <c r="I46">
        <f t="shared" si="11"/>
        <v>29555971.657678951</v>
      </c>
      <c r="J46" t="e">
        <f t="shared" si="12"/>
        <v>#REF!</v>
      </c>
      <c r="K46">
        <f t="shared" ca="1" si="13"/>
        <v>192189826.03265616</v>
      </c>
      <c r="L46">
        <f t="shared" ca="1" si="14"/>
        <v>44</v>
      </c>
      <c r="M46" s="2">
        <f t="shared" ca="1" si="5"/>
        <v>192189826.03265616</v>
      </c>
      <c r="N46" s="2" t="e">
        <f t="shared" ca="1" si="6"/>
        <v>#N/A</v>
      </c>
      <c r="O46" s="2" t="e">
        <f t="shared" si="7"/>
        <v>#REF!</v>
      </c>
      <c r="P46" s="2" t="e">
        <f t="shared" si="8"/>
        <v>#REF!</v>
      </c>
    </row>
    <row r="47" spans="8:16">
      <c r="H47" s="1">
        <f t="shared" ca="1" si="15"/>
        <v>58554</v>
      </c>
      <c r="I47">
        <f t="shared" si="11"/>
        <v>31920449.39029327</v>
      </c>
      <c r="J47" t="e">
        <f t="shared" si="12"/>
        <v>#REF!</v>
      </c>
      <c r="K47">
        <f t="shared" ca="1" si="13"/>
        <v>216692399.79073909</v>
      </c>
      <c r="L47">
        <f t="shared" ca="1" si="14"/>
        <v>45</v>
      </c>
      <c r="M47" s="2">
        <f t="shared" ca="1" si="5"/>
        <v>216692399.79073909</v>
      </c>
      <c r="N47" s="2" t="e">
        <f t="shared" ca="1" si="6"/>
        <v>#N/A</v>
      </c>
      <c r="O47" s="2" t="e">
        <f t="shared" si="7"/>
        <v>#REF!</v>
      </c>
      <c r="P47" s="2" t="e">
        <f t="shared" si="8"/>
        <v>#REF!</v>
      </c>
    </row>
    <row r="48" spans="8:16">
      <c r="H48" s="1">
        <f t="shared" ca="1" si="15"/>
        <v>58919</v>
      </c>
      <c r="I48">
        <f t="shared" si="11"/>
        <v>34474085.341516733</v>
      </c>
      <c r="J48" t="e">
        <f t="shared" si="12"/>
        <v>#REF!</v>
      </c>
      <c r="K48">
        <f t="shared" ca="1" si="13"/>
        <v>244302513.20400172</v>
      </c>
      <c r="L48">
        <f t="shared" ca="1" si="14"/>
        <v>46</v>
      </c>
      <c r="M48" s="2">
        <f t="shared" ca="1" si="5"/>
        <v>244302513.20400172</v>
      </c>
      <c r="N48" s="2" t="e">
        <f t="shared" ca="1" si="6"/>
        <v>#N/A</v>
      </c>
      <c r="O48" s="2" t="e">
        <f t="shared" si="7"/>
        <v>#REF!</v>
      </c>
      <c r="P48" s="2" t="e">
        <f t="shared" si="8"/>
        <v>#REF!</v>
      </c>
    </row>
    <row r="49" spans="1:16">
      <c r="H49" s="1">
        <f t="shared" ca="1" si="15"/>
        <v>59284</v>
      </c>
      <c r="I49">
        <f t="shared" si="11"/>
        <v>37232012.168838076</v>
      </c>
      <c r="J49" t="e">
        <f t="shared" si="12"/>
        <v>#REF!</v>
      </c>
      <c r="K49">
        <f t="shared" ca="1" si="13"/>
        <v>275414280.08284855</v>
      </c>
      <c r="L49">
        <f t="shared" ca="1" si="14"/>
        <v>47</v>
      </c>
      <c r="M49" s="2">
        <f t="shared" ca="1" si="5"/>
        <v>275414280.08284855</v>
      </c>
      <c r="N49" s="2" t="e">
        <f t="shared" ca="1" si="6"/>
        <v>#N/A</v>
      </c>
      <c r="O49" s="2" t="e">
        <f t="shared" si="7"/>
        <v>#REF!</v>
      </c>
      <c r="P49" s="2" t="e">
        <f t="shared" si="8"/>
        <v>#REF!</v>
      </c>
    </row>
    <row r="50" spans="1:16">
      <c r="H50" s="1">
        <f t="shared" ca="1" si="15"/>
        <v>59649</v>
      </c>
      <c r="I50">
        <f t="shared" si="11"/>
        <v>40210573.142345123</v>
      </c>
      <c r="J50" t="e">
        <f t="shared" si="12"/>
        <v>#REF!</v>
      </c>
      <c r="K50">
        <f t="shared" ca="1" si="13"/>
        <v>310471797.7335639</v>
      </c>
      <c r="L50">
        <f t="shared" ca="1" si="14"/>
        <v>48</v>
      </c>
      <c r="M50" s="2">
        <f t="shared" ca="1" si="5"/>
        <v>310471797.7335639</v>
      </c>
      <c r="N50" s="2" t="e">
        <f t="shared" ca="1" si="6"/>
        <v>#N/A</v>
      </c>
      <c r="O50" s="2" t="e">
        <f t="shared" si="7"/>
        <v>#REF!</v>
      </c>
      <c r="P50" s="2" t="e">
        <f t="shared" si="8"/>
        <v>#REF!</v>
      </c>
    </row>
    <row r="51" spans="1:16">
      <c r="H51" s="1">
        <f t="shared" ca="1" si="15"/>
        <v>60014</v>
      </c>
      <c r="I51">
        <f t="shared" si="11"/>
        <v>43427418.993732736</v>
      </c>
      <c r="J51" t="e">
        <f t="shared" si="12"/>
        <v>#REF!</v>
      </c>
      <c r="K51">
        <f t="shared" ca="1" si="13"/>
        <v>349975486.11668319</v>
      </c>
      <c r="L51">
        <f t="shared" ca="1" si="14"/>
        <v>49</v>
      </c>
      <c r="M51" s="2">
        <f t="shared" ca="1" si="5"/>
        <v>349975486.11668319</v>
      </c>
      <c r="N51" s="2" t="e">
        <f t="shared" ca="1" si="6"/>
        <v>#N/A</v>
      </c>
      <c r="O51" s="2" t="e">
        <f t="shared" si="7"/>
        <v>#REF!</v>
      </c>
      <c r="P51" s="2" t="e">
        <f t="shared" si="8"/>
        <v>#REF!</v>
      </c>
    </row>
    <row r="52" spans="1:16">
      <c r="H52" s="1">
        <f t="shared" ca="1" si="15"/>
        <v>60379</v>
      </c>
      <c r="I52">
        <f t="shared" si="11"/>
        <v>46901612.513231359</v>
      </c>
      <c r="J52" t="e">
        <f t="shared" si="12"/>
        <v>#REF!</v>
      </c>
      <c r="K52">
        <f t="shared" ca="1" si="13"/>
        <v>394489230.96931577</v>
      </c>
      <c r="L52">
        <f t="shared" ca="1" si="14"/>
        <v>50</v>
      </c>
      <c r="M52" s="2">
        <f t="shared" ca="1" si="5"/>
        <v>394489230.96931577</v>
      </c>
      <c r="N52" s="2" t="e">
        <f t="shared" ca="1" si="6"/>
        <v>#N/A</v>
      </c>
      <c r="O52" s="2" t="e">
        <f t="shared" si="7"/>
        <v>#REF!</v>
      </c>
      <c r="P52" s="2" t="e">
        <f t="shared" si="8"/>
        <v>#REF!</v>
      </c>
    </row>
    <row r="57" spans="1:16">
      <c r="A57" s="1"/>
    </row>
  </sheetData>
  <mergeCells count="1">
    <mergeCell ref="B7:D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cost</vt:lpstr>
      <vt:lpstr>inflation</vt:lpstr>
      <vt:lpstr>sip</vt:lpstr>
      <vt:lpstr>sipreturn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user</cp:lastModifiedBy>
  <dcterms:created xsi:type="dcterms:W3CDTF">2014-04-14T09:10:35Z</dcterms:created>
  <dcterms:modified xsi:type="dcterms:W3CDTF">2015-05-04T18:55:34Z</dcterms:modified>
</cp:coreProperties>
</file>